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Rezertifizierung/"/>
    </mc:Choice>
  </mc:AlternateContent>
  <xr:revisionPtr revIDLastSave="153" documentId="8_{CDF11A14-AE6A-495E-A30D-5D7E8CE0266E}" xr6:coauthVersionLast="47" xr6:coauthVersionMax="47" xr10:uidLastSave="{C4C4AFA9-3952-4500-932A-E22C91C95B1F}"/>
  <workbookProtection workbookAlgorithmName="SHA-512" workbookHashValue="aw7sPl8OuChpsSlcWE35NsEvIIxXM3A6wMsvQF/KwXv46YYZcGHAGT05XmCjO6dhJ9DszFJmCf6lQmyC8QdvKg==" workbookSaltValue="3BV2gv4g2SCPnrpPEZTong==" workbookSpinCount="100000" lockStructure="1"/>
  <bookViews>
    <workbookView xWindow="-110" yWindow="-110" windowWidth="24220" windowHeight="15500" activeTab="1" xr2:uid="{00000000-000D-0000-FFFF-FFFF00000000}"/>
  </bookViews>
  <sheets>
    <sheet name="Tips" sheetId="31" r:id="rId1"/>
    <sheet name="Pers" sheetId="13" r:id="rId2"/>
    <sheet name="Sum" sheetId="17" r:id="rId3"/>
    <sheet name="Pos" sheetId="20" r:id="rId4"/>
    <sheet name="Edu1" sheetId="32" r:id="rId5"/>
    <sheet name="Edu2" sheetId="33" r:id="rId6"/>
    <sheet name="Edu3" sheetId="34" r:id="rId7"/>
    <sheet name="Edu4" sheetId="35" r:id="rId8"/>
    <sheet name="Edu5" sheetId="36" r:id="rId9"/>
    <sheet name="Edu6" sheetId="37" r:id="rId10"/>
    <sheet name="Edu7" sheetId="38" r:id="rId11"/>
    <sheet name="PM" sheetId="4" r:id="rId12"/>
    <sheet name="PgM" sheetId="23" r:id="rId13"/>
    <sheet name="PfM" sheetId="24" r:id="rId14"/>
    <sheet name="Agil" sheetId="42" r:id="rId15"/>
    <sheet name="AgilPfM" sheetId="41" r:id="rId16"/>
    <sheet name="SAPM" sheetId="26" r:id="rId17"/>
    <sheet name="SAPgM" sheetId="27" r:id="rId18"/>
    <sheet name="SAPfM" sheetId="28" r:id="rId19"/>
    <sheet name="SAagil" sheetId="40" r:id="rId20"/>
    <sheet name="CXPM" sheetId="25" r:id="rId21"/>
    <sheet name="CXPgM" sheetId="29" r:id="rId22"/>
    <sheet name="CXPfM" sheetId="30" r:id="rId23"/>
    <sheet name="CXagil" sheetId="39" r:id="rId24"/>
    <sheet name="Admin" sheetId="3" r:id="rId25"/>
    <sheet name="Exp" sheetId="43" state="hidden" r:id="rId26"/>
    <sheet name="Vorgaben" sheetId="2" state="hidden" r:id="rId27"/>
  </sheets>
  <externalReferences>
    <externalReference r:id="rId28"/>
    <externalReference r:id="rId29"/>
    <externalReference r:id="rId30"/>
  </externalReferences>
  <definedNames>
    <definedName name="AgileRollen">Vorgaben!$B$312:$B$319</definedName>
    <definedName name="AgileRollenPf">Vorgaben!$B$301:$B$310</definedName>
    <definedName name="Anrede" localSheetId="14">[1]Vorgaben!$B$1:$B$2</definedName>
    <definedName name="Anrede" localSheetId="15">[1]Vorgaben!$B$1:$B$2</definedName>
    <definedName name="Anrede" localSheetId="23">[1]Vorgaben!$B$1:$B$2</definedName>
    <definedName name="Anrede" localSheetId="4">Vorgaben!$B$1:$B$2</definedName>
    <definedName name="Anrede" localSheetId="5">Vorgaben!$B$1:$B$2</definedName>
    <definedName name="Anrede" localSheetId="6">Vorgaben!$B$1:$B$2</definedName>
    <definedName name="Anrede" localSheetId="7">Vorgaben!$B$1:$B$2</definedName>
    <definedName name="Anrede" localSheetId="8">Vorgaben!$B$1:$B$2</definedName>
    <definedName name="Anrede" localSheetId="9">Vorgaben!$B$1:$B$2</definedName>
    <definedName name="Anrede" localSheetId="10">Vorgaben!$B$1:$B$2</definedName>
    <definedName name="Anrede" localSheetId="25">[1]Vorgaben!$B$1:$B$2</definedName>
    <definedName name="Anrede" localSheetId="19">[1]Vorgaben!$B$1:$B$2</definedName>
    <definedName name="Anrede" localSheetId="0">Vorgaben!$B$1:$B$2</definedName>
    <definedName name="Anrede">Vorgaben!$B$1:$B$2</definedName>
    <definedName name="Antragsprüfer">Vorgaben!$B$127:$B$136</definedName>
    <definedName name="Assessoren">[1]Vorgaben!#REF!</definedName>
    <definedName name="Beschluss" localSheetId="14">[1]Vorgaben!$B$91:$B$92</definedName>
    <definedName name="Beschluss" localSheetId="15">[1]Vorgaben!$B$91:$B$92</definedName>
    <definedName name="Beschluss" localSheetId="23">[1]Vorgaben!$B$91:$B$92</definedName>
    <definedName name="Beschluss" localSheetId="4">Vorgaben!#REF!</definedName>
    <definedName name="Beschluss" localSheetId="5">Vorgaben!#REF!</definedName>
    <definedName name="Beschluss" localSheetId="6">Vorgaben!#REF!</definedName>
    <definedName name="Beschluss" localSheetId="7">Vorgaben!#REF!</definedName>
    <definedName name="Beschluss" localSheetId="8">Vorgaben!#REF!</definedName>
    <definedName name="Beschluss" localSheetId="9">Vorgaben!#REF!</definedName>
    <definedName name="Beschluss" localSheetId="10">Vorgaben!#REF!</definedName>
    <definedName name="Beschluss" localSheetId="25">[1]Vorgaben!$B$91:$B$92</definedName>
    <definedName name="Beschluss" localSheetId="19">[1]Vorgaben!$B$91:$B$92</definedName>
    <definedName name="Beschluss" localSheetId="0">Vorgaben!#REF!</definedName>
    <definedName name="Beschluss">Vorgaben!$B$66:$B$67</definedName>
    <definedName name="BillingAddressLine1" localSheetId="23">#REF!</definedName>
    <definedName name="BillingAddressLine1">Pers!$D$62</definedName>
    <definedName name="BillingAddressLine2" localSheetId="23">#REF!</definedName>
    <definedName name="BillingAddressLine2">Pers!$D$63</definedName>
    <definedName name="BillingCountry" localSheetId="23">#REF!</definedName>
    <definedName name="BillingCountry">Pers!$D$68</definedName>
    <definedName name="BillingLocality" localSheetId="23">#REF!</definedName>
    <definedName name="BillingLocality">Pers!$D$67</definedName>
    <definedName name="BillingPoBox" localSheetId="23">#REF!</definedName>
    <definedName name="BillingPoBox">Pers!$D$65</definedName>
    <definedName name="BillingPostcode" localSheetId="23">#REF!</definedName>
    <definedName name="BillingPostcode">Pers!$D$66</definedName>
    <definedName name="BillingStreetAndNumber" localSheetId="23">#REF!</definedName>
    <definedName name="BillingStreetAndNumber">Pers!$D$64</definedName>
    <definedName name="Branchen" localSheetId="14">[1]Vorgaben!$B$8:$B$21</definedName>
    <definedName name="Branchen" localSheetId="15">[1]Vorgaben!$B$8:$B$21</definedName>
    <definedName name="Branchen" localSheetId="23">[1]Vorgaben!$B$8:$B$21</definedName>
    <definedName name="Branchen" localSheetId="4">Vorgaben!$B$4:$B$17</definedName>
    <definedName name="Branchen" localSheetId="5">Vorgaben!$B$4:$B$17</definedName>
    <definedName name="Branchen" localSheetId="6">Vorgaben!$B$4:$B$17</definedName>
    <definedName name="Branchen" localSheetId="7">Vorgaben!$B$4:$B$17</definedName>
    <definedName name="Branchen" localSheetId="8">Vorgaben!$B$4:$B$17</definedName>
    <definedName name="Branchen" localSheetId="9">Vorgaben!$B$4:$B$17</definedName>
    <definedName name="Branchen" localSheetId="10">Vorgaben!$B$4:$B$17</definedName>
    <definedName name="Branchen" localSheetId="25">[1]Vorgaben!$B$8:$B$21</definedName>
    <definedName name="Branchen" localSheetId="19">[1]Vorgaben!$B$8:$B$21</definedName>
    <definedName name="Branchen" localSheetId="0">Vorgaben!$B$4:$B$17</definedName>
    <definedName name="Branchen">Vorgaben!$B$4:$B$17</definedName>
    <definedName name="CandidateAddressLine1" localSheetId="23">#REF!</definedName>
    <definedName name="CandidateAddressLine1">Pers!$D$32</definedName>
    <definedName name="CandidateBirthday" localSheetId="23">#REF!</definedName>
    <definedName name="CandidateBirthday">Pers!$D$27</definedName>
    <definedName name="CandidateCountry" localSheetId="23">#REF!</definedName>
    <definedName name="CandidateCountry">Pers!$D$37</definedName>
    <definedName name="CandidateEmail" localSheetId="23">#REF!</definedName>
    <definedName name="CandidateEmail">Pers!$D$40</definedName>
    <definedName name="CandidateFunction" localSheetId="23">#REF!</definedName>
    <definedName name="CandidateFunction">Pers!$D$24</definedName>
    <definedName name="CandidateLocality" localSheetId="23">#REF!</definedName>
    <definedName name="CandidateLocality">Pers!$D$36</definedName>
    <definedName name="CandidateMobilePhone" localSheetId="23">#REF!</definedName>
    <definedName name="CandidateMobilePhone">Pers!$D$39</definedName>
    <definedName name="CandidateName" localSheetId="23">#REF!</definedName>
    <definedName name="CandidateName">Pers!$D$26</definedName>
    <definedName name="CandidateNationality" localSheetId="23">#REF!</definedName>
    <definedName name="CandidateNationality">Pers!$D$28</definedName>
    <definedName name="CandidatePhone" localSheetId="23">#REF!</definedName>
    <definedName name="CandidatePhone">Pers!$D$38</definedName>
    <definedName name="CandidatePlaceOfBirth" localSheetId="23">#REF!</definedName>
    <definedName name="CandidatePlaceOfBirth">Pers!$D$29</definedName>
    <definedName name="CandidatePoBox" localSheetId="23">#REF!</definedName>
    <definedName name="CandidatePoBox">Pers!$D$34</definedName>
    <definedName name="CandidatePostcode" localSheetId="23">#REF!</definedName>
    <definedName name="CandidatePostcode">Pers!$D$35</definedName>
    <definedName name="CandidateStreetAndNumber" localSheetId="23">#REF!</definedName>
    <definedName name="CandidateStreetAndNumber">Pers!$D$33</definedName>
    <definedName name="CandidateSurname" localSheetId="23">#REF!</definedName>
    <definedName name="CandidateSurname">Pers!$D$25</definedName>
    <definedName name="CandidateTitle" localSheetId="23">#REF!</definedName>
    <definedName name="CandidateTitle">Pers!$D$23</definedName>
    <definedName name="CertCertificate" localSheetId="23">#REF!</definedName>
    <definedName name="CertCertificate">Pers!$D$13</definedName>
    <definedName name="CertLanguage" localSheetId="23">#REF!</definedName>
    <definedName name="CertLanguageCertificate" localSheetId="23">#REF!</definedName>
    <definedName name="CertLanguageCertificate">Pers!$D$14</definedName>
    <definedName name="CertLevel" localSheetId="23">#REF!</definedName>
    <definedName name="CertLevel">Pers!$D$12</definedName>
    <definedName name="CompanyAddressLine1" localSheetId="23">#REF!</definedName>
    <definedName name="CompanyAddressLine1">Pers!$D$46</definedName>
    <definedName name="CompanyCountry" localSheetId="23">#REF!</definedName>
    <definedName name="CompanyCountry">Pers!$D$51</definedName>
    <definedName name="CompanyDepartment" localSheetId="23">#REF!</definedName>
    <definedName name="CompanyDepartment">Pers!$D$45</definedName>
    <definedName name="CompanyEmail" localSheetId="23">#REF!</definedName>
    <definedName name="CompanyEmail">Pers!$D$54</definedName>
    <definedName name="CompanyIndustry" localSheetId="23">#REF!</definedName>
    <definedName name="CompanyIndustry">Pers!$D$43</definedName>
    <definedName name="CompanyLocality" localSheetId="23">#REF!</definedName>
    <definedName name="CompanyLocality">Pers!$D$50</definedName>
    <definedName name="CompanyMobilePhone" localSheetId="23">#REF!</definedName>
    <definedName name="CompanyMobilePhone">Pers!$D$53</definedName>
    <definedName name="CompanyName" localSheetId="23">#REF!</definedName>
    <definedName name="CompanyName">Pers!$D$44</definedName>
    <definedName name="CompanyPhone" localSheetId="23">#REF!</definedName>
    <definedName name="CompanyPhone">Pers!$D$52</definedName>
    <definedName name="CompanyPoBox" localSheetId="23">#REF!</definedName>
    <definedName name="CompanyPoBox">Pers!$D$48</definedName>
    <definedName name="CompanyPostcode" localSheetId="23">#REF!</definedName>
    <definedName name="CompanyPostcode">Pers!$D$49</definedName>
    <definedName name="CompanyStreetAndNumber" localSheetId="23">#REF!</definedName>
    <definedName name="CompanyStreetAndNumber">Pers!$D$47</definedName>
    <definedName name="Dokumentenart" localSheetId="14">[1]Vorgaben!#REF!</definedName>
    <definedName name="Dokumentenart" localSheetId="15">[1]Vorgaben!#REF!</definedName>
    <definedName name="Dokumentenart" localSheetId="23">[2]Vorgaben!#REF!</definedName>
    <definedName name="Dokumentenart" localSheetId="25">[1]Vorgaben!#REF!</definedName>
    <definedName name="Dokumentenart" localSheetId="19">[1]Vorgaben!#REF!</definedName>
    <definedName name="Dokumentenart">Vorgaben!$B$138:$B$141</definedName>
    <definedName name="_xlnm.Print_Area" localSheetId="24">Admin!$A$1:$E$24</definedName>
    <definedName name="_xlnm.Print_Area" localSheetId="14">Agil!$A$1:$K$415</definedName>
    <definedName name="_xlnm.Print_Area" localSheetId="15">AgilPfM!$A$1:$M$245</definedName>
    <definedName name="_xlnm.Print_Area" localSheetId="23">CXagil!$A$1:$J$49</definedName>
    <definedName name="_xlnm.Print_Area" localSheetId="22">CXPfM!$A$1:$J$44</definedName>
    <definedName name="_xlnm.Print_Area" localSheetId="21">CXPgM!$A$1:$J$46</definedName>
    <definedName name="_xlnm.Print_Area" localSheetId="20">CXPM!$A$1:$J$49</definedName>
    <definedName name="_xlnm.Print_Area" localSheetId="4">'Edu1'!$A$1:$J$91</definedName>
    <definedName name="_xlnm.Print_Area" localSheetId="5">'Edu2'!$A$1:$J$83</definedName>
    <definedName name="_xlnm.Print_Area" localSheetId="6">'Edu3'!$A$1:$J$39</definedName>
    <definedName name="_xlnm.Print_Area" localSheetId="7">'Edu4'!$A$1:$H$83</definedName>
    <definedName name="_xlnm.Print_Area" localSheetId="8">'Edu5'!$A$1:$J$13</definedName>
    <definedName name="_xlnm.Print_Area" localSheetId="9">'Edu6'!$A$1:$K$34</definedName>
    <definedName name="_xlnm.Print_Area" localSheetId="10">'Edu7'!$A$1:$J$31</definedName>
    <definedName name="_xlnm.Print_Area" localSheetId="25">Exp!$A$1:$BU$74</definedName>
    <definedName name="_xlnm.Print_Area" localSheetId="1">Pers!$A$1:$L$72</definedName>
    <definedName name="_xlnm.Print_Area" localSheetId="13">PfM!$A$1:$M$245</definedName>
    <definedName name="_xlnm.Print_Area" localSheetId="12">PgM!$A$1:$M$245</definedName>
    <definedName name="_xlnm.Print_Area" localSheetId="11">PM!$A$1:$K$415</definedName>
    <definedName name="_xlnm.Print_Area" localSheetId="3">Pos!$A$1:$K$13</definedName>
    <definedName name="_xlnm.Print_Area" localSheetId="19">SAagil!$A$1:$G$241</definedName>
    <definedName name="_xlnm.Print_Area" localSheetId="18">SAPfM!$A$1:$G$212</definedName>
    <definedName name="_xlnm.Print_Area" localSheetId="17">SAPgM!$A$1:$G$237</definedName>
    <definedName name="_xlnm.Print_Area" localSheetId="16">SAPM!$A$1:$G$232</definedName>
    <definedName name="_xlnm.Print_Area" localSheetId="2">Sum!$A$1:$I$52</definedName>
    <definedName name="_xlnm.Print_Area" localSheetId="0">Tips!$A$1:$D$17</definedName>
    <definedName name="_xlnm.Print_Area" localSheetId="26">Vorgaben!$A$1:$B$67</definedName>
    <definedName name="_xlnm.Print_Titles" localSheetId="25">Exp!$A:$H,Exp!$1:$9</definedName>
    <definedName name="EduInstitutionAddressLine1" localSheetId="23">#REF!</definedName>
    <definedName name="Empfehlung" localSheetId="23">[2]Vorgaben!#REF!</definedName>
    <definedName name="Empfehlung" localSheetId="4">Vorgaben!#REF!</definedName>
    <definedName name="Empfehlung" localSheetId="5">Vorgaben!#REF!</definedName>
    <definedName name="Empfehlung" localSheetId="6">Vorgaben!#REF!</definedName>
    <definedName name="Empfehlung" localSheetId="7">Vorgaben!#REF!</definedName>
    <definedName name="Empfehlung" localSheetId="8">Vorgaben!#REF!</definedName>
    <definedName name="Empfehlung" localSheetId="9">Vorgaben!#REF!</definedName>
    <definedName name="Empfehlung" localSheetId="10">Vorgaben!#REF!</definedName>
    <definedName name="Empfehlung" localSheetId="19">[1]Vorgaben!#REF!</definedName>
    <definedName name="Empfehlung" localSheetId="0">Vorgaben!#REF!</definedName>
    <definedName name="Empfehlung">[1]Vorgaben!#REF!</definedName>
    <definedName name="EmpfehlungRez">Vorgaben!$B$124:$B$125</definedName>
    <definedName name="Entscheid" localSheetId="14">[1]Vorgaben!$B$88:$B$89</definedName>
    <definedName name="Entscheid" localSheetId="15">[1]Vorgaben!$B$88:$B$89</definedName>
    <definedName name="Entscheid" localSheetId="23">[1]Vorgaben!$B$88:$B$89</definedName>
    <definedName name="Entscheid" localSheetId="4">Vorgaben!$B$70:$B$70</definedName>
    <definedName name="Entscheid" localSheetId="5">Vorgaben!$B$70:$B$70</definedName>
    <definedName name="Entscheid" localSheetId="6">Vorgaben!$B$70:$B$70</definedName>
    <definedName name="Entscheid" localSheetId="7">Vorgaben!$B$70:$B$70</definedName>
    <definedName name="Entscheid" localSheetId="8">Vorgaben!$B$70:$B$70</definedName>
    <definedName name="Entscheid" localSheetId="9">Vorgaben!$B$70:$B$70</definedName>
    <definedName name="Entscheid" localSheetId="10">Vorgaben!$B$70:$B$70</definedName>
    <definedName name="Entscheid" localSheetId="25">[1]Vorgaben!$B$88:$B$89</definedName>
    <definedName name="Entscheid" localSheetId="19">[1]Vorgaben!$B$88:$B$89</definedName>
    <definedName name="Entscheid" localSheetId="0">Vorgaben!$B$70:$B$70</definedName>
    <definedName name="Entscheid">Vorgaben!$B$63:$B$64</definedName>
    <definedName name="InvoiceAdditionalDetails" localSheetId="23">#REF!</definedName>
    <definedName name="InvoiceAdditionalDetails">Pers!$D$58</definedName>
    <definedName name="InvoiceRecipient" localSheetId="23">#REF!</definedName>
    <definedName name="InvoiceRecipient">Pers!$D$57</definedName>
    <definedName name="Jahre" localSheetId="23">[2]Vorgaben!#REF!</definedName>
    <definedName name="Jahre" localSheetId="19">[1]Vorgaben!#REF!</definedName>
    <definedName name="Jahre">[1]Vorgaben!#REF!</definedName>
    <definedName name="Kompetenzzuordnung">Vorgaben!$B$89:$B$122</definedName>
    <definedName name="Komplexität">Vorgaben!$B$20:$B$46</definedName>
    <definedName name="Länder">Vorgaben!$B$143:$B$299</definedName>
    <definedName name="Level" localSheetId="4">Vorgaben!$B$19:$B$21</definedName>
    <definedName name="Level" localSheetId="5">Vorgaben!$B$19:$B$21</definedName>
    <definedName name="Level" localSheetId="6">Vorgaben!$B$19:$B$21</definedName>
    <definedName name="Level" localSheetId="7">Vorgaben!$B$19:$B$21</definedName>
    <definedName name="Level" localSheetId="8">Vorgaben!$B$19:$B$21</definedName>
    <definedName name="Level" localSheetId="9">Vorgaben!$B$19:$B$21</definedName>
    <definedName name="Level" localSheetId="10">Vorgaben!$B$19:$B$21</definedName>
    <definedName name="Level" localSheetId="0">Vorgaben!$B$19:$B$21</definedName>
    <definedName name="Level">Vorgaben!$B$19:$B$21</definedName>
    <definedName name="Personentage" localSheetId="23">[2]Vorgaben!#REF!</definedName>
    <definedName name="Personentage" localSheetId="4">Vorgaben!$B$65:$B$68</definedName>
    <definedName name="Personentage" localSheetId="5">Vorgaben!$B$65:$B$68</definedName>
    <definedName name="Personentage" localSheetId="6">Vorgaben!$B$65:$B$68</definedName>
    <definedName name="Personentage" localSheetId="7">Vorgaben!$B$65:$B$68</definedName>
    <definedName name="Personentage" localSheetId="8">Vorgaben!$B$65:$B$68</definedName>
    <definedName name="Personentage" localSheetId="9">Vorgaben!$B$65:$B$68</definedName>
    <definedName name="Personentage" localSheetId="10">Vorgaben!$B$65:$B$68</definedName>
    <definedName name="Personentage" localSheetId="19">[1]Vorgaben!#REF!</definedName>
    <definedName name="Personentage" localSheetId="0">Vorgaben!$B$65:$B$68</definedName>
    <definedName name="Personentage">[1]Vorgaben!#REF!</definedName>
    <definedName name="PreviousCertificationExpirationDate" localSheetId="23">#REF!</definedName>
    <definedName name="PreviousCertificationExpirationDate">Pers!$D$9</definedName>
    <definedName name="PreviousCertificationLevel" localSheetId="23">#REF!</definedName>
    <definedName name="PreviousCertificationLevel">Pers!$D$8</definedName>
    <definedName name="PreviousCertificationNumber" localSheetId="23">#REF!</definedName>
    <definedName name="PreviousCertificationNumber">Pers!$D$7</definedName>
    <definedName name="Projektarten" localSheetId="14">[1]Vorgaben!$B$108:$B$120</definedName>
    <definedName name="Projektarten" localSheetId="15">[1]Vorgaben!$B$108:$B$120</definedName>
    <definedName name="Projektarten" localSheetId="23">[1]Vorgaben!$B$108:$B$120</definedName>
    <definedName name="Projektarten" localSheetId="25">[1]Vorgaben!$B$108:$B$120</definedName>
    <definedName name="Projektarten" localSheetId="19">[1]Vorgaben!$B$108:$B$120</definedName>
    <definedName name="Projektarten">Vorgaben!$B$75:$B$87</definedName>
    <definedName name="Projektrollen" localSheetId="14">[1]Vorgaben!$B$94:$B$97</definedName>
    <definedName name="Projektrollen" localSheetId="15">[1]Vorgaben!$B$94:$B$97</definedName>
    <definedName name="Projektrollen" localSheetId="23">[1]Vorgaben!$B$94:$B$97</definedName>
    <definedName name="Projektrollen" localSheetId="4">Vorgaben!$B$71:$B$87</definedName>
    <definedName name="Projektrollen" localSheetId="5">Vorgaben!$B$71:$B$87</definedName>
    <definedName name="Projektrollen" localSheetId="6">Vorgaben!$B$71:$B$87</definedName>
    <definedName name="Projektrollen" localSheetId="7">Vorgaben!$B$71:$B$87</definedName>
    <definedName name="Projektrollen" localSheetId="8">Vorgaben!$B$71:$B$87</definedName>
    <definedName name="Projektrollen" localSheetId="9">Vorgaben!$B$71:$B$87</definedName>
    <definedName name="Projektrollen" localSheetId="10">Vorgaben!$B$71:$B$87</definedName>
    <definedName name="Projektrollen" localSheetId="25">[1]Vorgaben!$B$94:$B$97</definedName>
    <definedName name="Projektrollen" localSheetId="19">[1]Vorgaben!$B$94:$B$97</definedName>
    <definedName name="Projektrollen" localSheetId="0">Vorgaben!$B$71:$B$87</definedName>
    <definedName name="Projektrollen">Vorgaben!$B$69:$B$73</definedName>
    <definedName name="Rechnung_an" localSheetId="14">[1]Vorgaben!$B$56:$B$58</definedName>
    <definedName name="Rechnung_an" localSheetId="15">[1]Vorgaben!$B$56:$B$58</definedName>
    <definedName name="Rechnung_an" localSheetId="23">[1]Vorgaben!$B$56:$B$58</definedName>
    <definedName name="Rechnung_an" localSheetId="4">Vorgaben!$B$45:$B$47</definedName>
    <definedName name="Rechnung_an" localSheetId="5">Vorgaben!$B$45:$B$47</definedName>
    <definedName name="Rechnung_an" localSheetId="6">Vorgaben!$B$45:$B$47</definedName>
    <definedName name="Rechnung_an" localSheetId="7">Vorgaben!$B$45:$B$47</definedName>
    <definedName name="Rechnung_an" localSheetId="8">Vorgaben!$B$45:$B$47</definedName>
    <definedName name="Rechnung_an" localSheetId="9">Vorgaben!$B$45:$B$47</definedName>
    <definedName name="Rechnung_an" localSheetId="10">Vorgaben!$B$45:$B$47</definedName>
    <definedName name="Rechnung_an" localSheetId="25">[1]Vorgaben!$B$56:$B$58</definedName>
    <definedName name="Rechnung_an" localSheetId="19">[1]Vorgaben!$B$56:$B$58</definedName>
    <definedName name="Rechnung_an" localSheetId="0">Vorgaben!$B$45:$B$47</definedName>
    <definedName name="Rechnung_an">Vorgaben!$B$50:$B$52</definedName>
    <definedName name="Rollen" localSheetId="14">[1]Vorgaben!$B$60:$B$66</definedName>
    <definedName name="Rollen" localSheetId="15">[1]Vorgaben!$B$60:$B$66</definedName>
    <definedName name="Rollen" localSheetId="23">[1]Vorgaben!$B$60:$B$66</definedName>
    <definedName name="Rollen" localSheetId="4">Vorgaben!$B$54:$B$63</definedName>
    <definedName name="Rollen" localSheetId="5">Vorgaben!$B$54:$B$63</definedName>
    <definedName name="Rollen" localSheetId="6">Vorgaben!$B$54:$B$63</definedName>
    <definedName name="Rollen" localSheetId="7">Vorgaben!$B$54:$B$63</definedName>
    <definedName name="Rollen" localSheetId="8">Vorgaben!$B$54:$B$63</definedName>
    <definedName name="Rollen" localSheetId="9">Vorgaben!$B$54:$B$63</definedName>
    <definedName name="Rollen" localSheetId="10">Vorgaben!$B$54:$B$63</definedName>
    <definedName name="Rollen" localSheetId="25">[1]Vorgaben!$B$60:$B$66</definedName>
    <definedName name="Rollen" localSheetId="19">[1]Vorgaben!$B$60:$B$66</definedName>
    <definedName name="Rollen" localSheetId="0">Vorgaben!$B$54:$B$63</definedName>
    <definedName name="Rollen">Vorgaben!$B$54:$B$61</definedName>
    <definedName name="Selbstbeurteilung">Vorgaben!$B$50:$B$52</definedName>
    <definedName name="Sprachen" localSheetId="14">[1]Vorgaben!$B$52:$B$54</definedName>
    <definedName name="Sprachen" localSheetId="15">[1]Vorgaben!$B$52:$B$54</definedName>
    <definedName name="Sprachen" localSheetId="23">[1]Vorgaben!$B$52:$B$54</definedName>
    <definedName name="Sprachen" localSheetId="4">Vorgaben!$B$39:$B$41</definedName>
    <definedName name="Sprachen" localSheetId="5">Vorgaben!$B$39:$B$41</definedName>
    <definedName name="Sprachen" localSheetId="6">Vorgaben!$B$39:$B$41</definedName>
    <definedName name="Sprachen" localSheetId="7">Vorgaben!$B$39:$B$41</definedName>
    <definedName name="Sprachen" localSheetId="8">Vorgaben!$B$39:$B$41</definedName>
    <definedName name="Sprachen" localSheetId="9">Vorgaben!$B$39:$B$41</definedName>
    <definedName name="Sprachen" localSheetId="10">Vorgaben!$B$39:$B$41</definedName>
    <definedName name="Sprachen" localSheetId="25">[1]Vorgaben!$B$52:$B$54</definedName>
    <definedName name="Sprachen" localSheetId="19">[1]Vorgaben!$B$52:$B$54</definedName>
    <definedName name="Sprachen" localSheetId="0">Vorgaben!$B$39:$B$41</definedName>
    <definedName name="Sprachen">Vorgaben!$B$46:$B$48</definedName>
    <definedName name="StartDate" localSheetId="23">#REF!</definedName>
    <definedName name="Titel">[1]Vorgaben!$B$4:$B$6</definedName>
    <definedName name="Verlängerung">[1]Vorgaben!$B$99:$B$106</definedName>
    <definedName name="Verlängerungsentscheid">[1]Vorgaben!$B$126:$B$127</definedName>
    <definedName name="Zertifikat" localSheetId="14">[1]Vorgaben!$B$38:$B$50</definedName>
    <definedName name="Zertifikat" localSheetId="15">[1]Vorgaben!$B$38:$B$50</definedName>
    <definedName name="Zertifikat" localSheetId="23">[1]Vorgaben!$B$38:$B$50</definedName>
    <definedName name="Zertifikat" localSheetId="4">Vorgaben!$B$34:$B$36</definedName>
    <definedName name="Zertifikat" localSheetId="5">Vorgaben!$B$34:$B$36</definedName>
    <definedName name="Zertifikat" localSheetId="6">Vorgaben!$B$34:$B$36</definedName>
    <definedName name="Zertifikat" localSheetId="7">Vorgaben!$B$34:$B$36</definedName>
    <definedName name="Zertifikat" localSheetId="8">Vorgaben!$B$34:$B$36</definedName>
    <definedName name="Zertifikat" localSheetId="9">Vorgaben!$B$34:$B$36</definedName>
    <definedName name="Zertifikat" localSheetId="10">Vorgaben!$B$34:$B$36</definedName>
    <definedName name="Zertifikat" localSheetId="25">[1]Vorgaben!$B$38:$B$50</definedName>
    <definedName name="Zertifikat" localSheetId="19">[1]Vorgaben!$B$38:$B$50</definedName>
    <definedName name="Zertifikat" localSheetId="0">Vorgaben!$B$34:$B$36</definedName>
    <definedName name="Zertifikat">Vorgaben!$B$34:$B$44</definedName>
    <definedName name="Zertifikate" localSheetId="14">[1]Vorgaben!$B$27:$B$36</definedName>
    <definedName name="Zertifikate" localSheetId="15">[1]Vorgaben!$B$27:$B$36</definedName>
    <definedName name="Zertifikate" localSheetId="23">[1]Vorgaben!$B$27:$B$36</definedName>
    <definedName name="Zertifikate" localSheetId="4">Vorgaben!$B$23:$B$32</definedName>
    <definedName name="Zertifikate" localSheetId="5">Vorgaben!$B$23:$B$32</definedName>
    <definedName name="Zertifikate" localSheetId="6">Vorgaben!$B$23:$B$32</definedName>
    <definedName name="Zertifikate" localSheetId="7">Vorgaben!$B$23:$B$32</definedName>
    <definedName name="Zertifikate" localSheetId="8">Vorgaben!$B$23:$B$32</definedName>
    <definedName name="Zertifikate" localSheetId="9">Vorgaben!$B$23:$B$32</definedName>
    <definedName name="Zertifikate" localSheetId="10">Vorgaben!$B$23:$B$32</definedName>
    <definedName name="Zertifikate" localSheetId="25">[1]Vorgaben!$B$27:$B$36</definedName>
    <definedName name="Zertifikate" localSheetId="19">[1]Vorgaben!$B$27:$B$36</definedName>
    <definedName name="Zertifikate" localSheetId="0">Vorgaben!$B$23:$B$32</definedName>
    <definedName name="Zertifikate">Vorgaben!$B$23:$B$32</definedName>
    <definedName name="Zulassung" localSheetId="14">[1]Vorgaben!$B$122:$B$124</definedName>
    <definedName name="Zulassung" localSheetId="15">[1]Vorgaben!$B$122:$B$124</definedName>
    <definedName name="Zulassung" localSheetId="23">[1]Vorgaben!$B$122:$B$124</definedName>
    <definedName name="Zulassung" localSheetId="25">[1]Vorgaben!$B$122:$B$124</definedName>
    <definedName name="Zulassung" localSheetId="19">[1]Vorgaben!$B$122:$B$124</definedName>
    <definedName name="Zulassung">Vorgaben!#REF!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T8" i="43" l="1"/>
  <c r="BT7" i="43"/>
  <c r="BT6" i="43"/>
  <c r="BT5" i="43"/>
  <c r="BT4" i="43"/>
  <c r="BS8" i="43"/>
  <c r="BS7" i="43"/>
  <c r="BS6" i="43"/>
  <c r="BS5" i="43"/>
  <c r="BS4" i="43"/>
  <c r="BR8" i="43"/>
  <c r="BR7" i="43"/>
  <c r="BR6" i="43"/>
  <c r="BR5" i="43"/>
  <c r="BR4" i="43"/>
  <c r="BQ8" i="43"/>
  <c r="BQ7" i="43"/>
  <c r="BQ6" i="43"/>
  <c r="BQ5" i="43"/>
  <c r="BQ4" i="43"/>
  <c r="BP8" i="43"/>
  <c r="BP7" i="43"/>
  <c r="BP6" i="43"/>
  <c r="BP5" i="43"/>
  <c r="BP4" i="43"/>
  <c r="BO8" i="43"/>
  <c r="BO7" i="43"/>
  <c r="BO6" i="43"/>
  <c r="BO5" i="43"/>
  <c r="BO4" i="43"/>
  <c r="BE8" i="43"/>
  <c r="BE7" i="43"/>
  <c r="BE6" i="43"/>
  <c r="BE5" i="43"/>
  <c r="BE4" i="43"/>
  <c r="BD8" i="43"/>
  <c r="BD7" i="43"/>
  <c r="BD6" i="43"/>
  <c r="BD5" i="43"/>
  <c r="BD4" i="43"/>
  <c r="BC8" i="43"/>
  <c r="BC7" i="43"/>
  <c r="BC6" i="43"/>
  <c r="BC5" i="43"/>
  <c r="BC4" i="43"/>
  <c r="BB8" i="43"/>
  <c r="BB7" i="43"/>
  <c r="BB6" i="43"/>
  <c r="BB5" i="43"/>
  <c r="BB4" i="43"/>
  <c r="BA8" i="43"/>
  <c r="BA7" i="43"/>
  <c r="BA6" i="43"/>
  <c r="BA5" i="43"/>
  <c r="BA4" i="43"/>
  <c r="AZ8" i="43"/>
  <c r="AZ7" i="43"/>
  <c r="AZ6" i="43"/>
  <c r="AZ5" i="43"/>
  <c r="AZ4" i="43"/>
  <c r="BN6" i="43"/>
  <c r="BM6" i="43"/>
  <c r="BL6" i="43"/>
  <c r="BN5" i="43"/>
  <c r="BM5" i="43"/>
  <c r="BL5" i="43"/>
  <c r="BN4" i="43"/>
  <c r="BM4" i="43"/>
  <c r="BL4" i="43"/>
  <c r="AY6" i="43"/>
  <c r="AX6" i="43"/>
  <c r="AW6" i="43"/>
  <c r="AY5" i="43"/>
  <c r="AX5" i="43"/>
  <c r="AW5" i="43"/>
  <c r="AY4" i="43"/>
  <c r="AX4" i="43"/>
  <c r="AW4" i="43"/>
  <c r="DS5" i="43"/>
  <c r="DR5" i="43"/>
  <c r="DQ5" i="43"/>
  <c r="DP5" i="43"/>
  <c r="DO5" i="43"/>
  <c r="DN5" i="43"/>
  <c r="DM5" i="43"/>
  <c r="DL5" i="43"/>
  <c r="DK5" i="43"/>
  <c r="DS4" i="43"/>
  <c r="DR4" i="43"/>
  <c r="DQ4" i="43"/>
  <c r="DP4" i="43"/>
  <c r="DO4" i="43"/>
  <c r="DN4" i="43"/>
  <c r="DM4" i="43"/>
  <c r="DL4" i="43"/>
  <c r="DK4" i="43"/>
  <c r="DD5" i="43"/>
  <c r="DC5" i="43"/>
  <c r="DB5" i="43"/>
  <c r="DA5" i="43"/>
  <c r="CZ5" i="43"/>
  <c r="CY5" i="43"/>
  <c r="CX5" i="43"/>
  <c r="CW5" i="43"/>
  <c r="CV5" i="43"/>
  <c r="CU5" i="43"/>
  <c r="CT5" i="43"/>
  <c r="CS5" i="43"/>
  <c r="CR5" i="43"/>
  <c r="CQ5" i="43"/>
  <c r="CP5" i="43"/>
  <c r="CO5" i="43"/>
  <c r="CN5" i="43"/>
  <c r="CM5" i="43"/>
  <c r="CL5" i="43"/>
  <c r="CK5" i="43"/>
  <c r="CJ5" i="43"/>
  <c r="CI5" i="43"/>
  <c r="CH5" i="43"/>
  <c r="CG5" i="43"/>
  <c r="CF5" i="43"/>
  <c r="CE5" i="43"/>
  <c r="CD5" i="43"/>
  <c r="CC5" i="43"/>
  <c r="CB5" i="43"/>
  <c r="CA5" i="43"/>
  <c r="DD4" i="43"/>
  <c r="DC4" i="43"/>
  <c r="DB4" i="43"/>
  <c r="DA4" i="43"/>
  <c r="CZ4" i="43"/>
  <c r="CY4" i="43"/>
  <c r="CX4" i="43"/>
  <c r="CW4" i="43"/>
  <c r="CV4" i="43"/>
  <c r="CU4" i="43"/>
  <c r="CT4" i="43"/>
  <c r="CS4" i="43"/>
  <c r="CR4" i="43"/>
  <c r="CQ4" i="43"/>
  <c r="CP4" i="43"/>
  <c r="CO4" i="43"/>
  <c r="CN4" i="43"/>
  <c r="CM4" i="43"/>
  <c r="CL4" i="43"/>
  <c r="CK4" i="43"/>
  <c r="CJ4" i="43"/>
  <c r="CI4" i="43"/>
  <c r="CH4" i="43"/>
  <c r="CG4" i="43"/>
  <c r="CF4" i="43"/>
  <c r="CE4" i="43"/>
  <c r="CD4" i="43"/>
  <c r="CC4" i="43"/>
  <c r="CB4" i="43"/>
  <c r="CA4" i="43"/>
  <c r="AP6" i="43"/>
  <c r="AO6" i="43"/>
  <c r="AN6" i="43"/>
  <c r="AM6" i="43"/>
  <c r="AL6" i="43"/>
  <c r="AK6" i="43"/>
  <c r="AJ6" i="43"/>
  <c r="AI6" i="43"/>
  <c r="AH6" i="43"/>
  <c r="AG6" i="43"/>
  <c r="AF6" i="43"/>
  <c r="AE6" i="43"/>
  <c r="AD6" i="43"/>
  <c r="AC6" i="43"/>
  <c r="AB6" i="43"/>
  <c r="AA6" i="43"/>
  <c r="Z6" i="43"/>
  <c r="Y6" i="43"/>
  <c r="X6" i="43"/>
  <c r="W6" i="43"/>
  <c r="V6" i="43"/>
  <c r="U6" i="43"/>
  <c r="T6" i="43"/>
  <c r="S6" i="43"/>
  <c r="R6" i="43"/>
  <c r="Q6" i="43"/>
  <c r="P6" i="43"/>
  <c r="AP5" i="43"/>
  <c r="AO5" i="43"/>
  <c r="AN5" i="43"/>
  <c r="AM5" i="43"/>
  <c r="AL5" i="43"/>
  <c r="AK5" i="43"/>
  <c r="AJ5" i="43"/>
  <c r="AI5" i="43"/>
  <c r="AH5" i="43"/>
  <c r="AG5" i="43"/>
  <c r="AF5" i="43"/>
  <c r="AE5" i="43"/>
  <c r="AD5" i="43"/>
  <c r="AC5" i="43"/>
  <c r="AB5" i="43"/>
  <c r="AA5" i="43"/>
  <c r="Z5" i="43"/>
  <c r="Y5" i="43"/>
  <c r="X5" i="43"/>
  <c r="W5" i="43"/>
  <c r="V5" i="43"/>
  <c r="U5" i="43"/>
  <c r="T5" i="43"/>
  <c r="S5" i="43"/>
  <c r="R5" i="43"/>
  <c r="Q5" i="43"/>
  <c r="P5" i="43"/>
  <c r="O5" i="43"/>
  <c r="N5" i="43"/>
  <c r="M5" i="43"/>
  <c r="AP4" i="43"/>
  <c r="AO4" i="43"/>
  <c r="AN4" i="43"/>
  <c r="AM4" i="43"/>
  <c r="AL4" i="43"/>
  <c r="AK4" i="43"/>
  <c r="AJ4" i="43"/>
  <c r="AI4" i="43"/>
  <c r="AH4" i="43"/>
  <c r="AG4" i="43"/>
  <c r="AF4" i="43"/>
  <c r="AE4" i="43"/>
  <c r="AD4" i="43"/>
  <c r="AC4" i="43"/>
  <c r="AB4" i="43"/>
  <c r="AA4" i="43"/>
  <c r="Z4" i="43"/>
  <c r="Y4" i="43"/>
  <c r="X4" i="43"/>
  <c r="W4" i="43"/>
  <c r="V4" i="43"/>
  <c r="U4" i="43"/>
  <c r="T4" i="43"/>
  <c r="S4" i="43"/>
  <c r="R4" i="43"/>
  <c r="Q4" i="43"/>
  <c r="P4" i="43"/>
  <c r="O4" i="43"/>
  <c r="N4" i="43"/>
  <c r="M4" i="43"/>
  <c r="J398" i="42"/>
  <c r="AL396" i="42"/>
  <c r="AJ396" i="42"/>
  <c r="DD6" i="43"/>
  <c r="AC396" i="42"/>
  <c r="AD396" i="42"/>
  <c r="AA396" i="42"/>
  <c r="AB396" i="42"/>
  <c r="Y396" i="42"/>
  <c r="Z396" i="42"/>
  <c r="W396" i="42"/>
  <c r="X396" i="42"/>
  <c r="U396" i="42"/>
  <c r="V396" i="42"/>
  <c r="S396" i="42"/>
  <c r="T396" i="42"/>
  <c r="J396" i="42"/>
  <c r="AL395" i="42"/>
  <c r="AJ395" i="42"/>
  <c r="DC6" i="43"/>
  <c r="AC395" i="42"/>
  <c r="AD395" i="42"/>
  <c r="AA395" i="42"/>
  <c r="AB395" i="42"/>
  <c r="Y395" i="42"/>
  <c r="Z395" i="42"/>
  <c r="W395" i="42"/>
  <c r="X395" i="42"/>
  <c r="U395" i="42"/>
  <c r="V395" i="42"/>
  <c r="S395" i="42"/>
  <c r="T395" i="42"/>
  <c r="J395" i="42"/>
  <c r="AL394" i="42"/>
  <c r="AJ394" i="42"/>
  <c r="DB6" i="43"/>
  <c r="AC394" i="42"/>
  <c r="AD394" i="42"/>
  <c r="AA394" i="42"/>
  <c r="AB394" i="42"/>
  <c r="Y394" i="42"/>
  <c r="Z394" i="42"/>
  <c r="W394" i="42"/>
  <c r="X394" i="42"/>
  <c r="U394" i="42"/>
  <c r="V394" i="42"/>
  <c r="S394" i="42"/>
  <c r="T394" i="42"/>
  <c r="M394" i="42"/>
  <c r="N394" i="42"/>
  <c r="J394" i="42"/>
  <c r="M393" i="42"/>
  <c r="Q396" i="42"/>
  <c r="R396" i="42"/>
  <c r="J384" i="42"/>
  <c r="J357" i="42"/>
  <c r="AL355" i="42"/>
  <c r="AJ355" i="42"/>
  <c r="DA6" i="43"/>
  <c r="AD355" i="42"/>
  <c r="AC355" i="42"/>
  <c r="AA355" i="42"/>
  <c r="AB355" i="42"/>
  <c r="Y355" i="42"/>
  <c r="Z355" i="42"/>
  <c r="W355" i="42"/>
  <c r="X355" i="42"/>
  <c r="U355" i="42"/>
  <c r="V355" i="42"/>
  <c r="S355" i="42"/>
  <c r="T355" i="42"/>
  <c r="J355" i="42"/>
  <c r="AL354" i="42"/>
  <c r="AC354" i="42"/>
  <c r="AD354" i="42"/>
  <c r="AA354" i="42"/>
  <c r="AB354" i="42"/>
  <c r="Y354" i="42"/>
  <c r="Z354" i="42"/>
  <c r="W354" i="42"/>
  <c r="X354" i="42"/>
  <c r="U354" i="42"/>
  <c r="V354" i="42"/>
  <c r="S354" i="42"/>
  <c r="T354" i="42"/>
  <c r="J354" i="42"/>
  <c r="AL353" i="42"/>
  <c r="AD353" i="42"/>
  <c r="AC353" i="42"/>
  <c r="AA353" i="42"/>
  <c r="AB353" i="42"/>
  <c r="Y353" i="42"/>
  <c r="Z353" i="42"/>
  <c r="W353" i="42"/>
  <c r="X353" i="42"/>
  <c r="U353" i="42"/>
  <c r="V353" i="42"/>
  <c r="S353" i="42"/>
  <c r="T353" i="42"/>
  <c r="J353" i="42"/>
  <c r="M352" i="42"/>
  <c r="O355" i="42"/>
  <c r="P355" i="42"/>
  <c r="J343" i="42"/>
  <c r="J316" i="42"/>
  <c r="AL314" i="42"/>
  <c r="AJ314" i="42"/>
  <c r="CX6" i="43"/>
  <c r="AC314" i="42"/>
  <c r="AD314" i="42"/>
  <c r="AA314" i="42"/>
  <c r="AB314" i="42"/>
  <c r="Y314" i="42"/>
  <c r="Z314" i="42"/>
  <c r="W314" i="42"/>
  <c r="X314" i="42"/>
  <c r="V314" i="42"/>
  <c r="U314" i="42"/>
  <c r="S314" i="42"/>
  <c r="T314" i="42"/>
  <c r="J314" i="42"/>
  <c r="AL313" i="42"/>
  <c r="AJ313" i="42"/>
  <c r="CW6" i="43"/>
  <c r="AC313" i="42"/>
  <c r="AD313" i="42"/>
  <c r="AA313" i="42"/>
  <c r="AB313" i="42"/>
  <c r="Y313" i="42"/>
  <c r="Z313" i="42"/>
  <c r="W313" i="42"/>
  <c r="X313" i="42"/>
  <c r="U313" i="42"/>
  <c r="V313" i="42"/>
  <c r="S313" i="42"/>
  <c r="T313" i="42"/>
  <c r="J313" i="42"/>
  <c r="AL312" i="42"/>
  <c r="AJ312" i="42"/>
  <c r="CV6" i="43"/>
  <c r="AC312" i="42"/>
  <c r="AD312" i="42"/>
  <c r="AA312" i="42"/>
  <c r="AB312" i="42"/>
  <c r="Y312" i="42"/>
  <c r="Z312" i="42"/>
  <c r="W312" i="42"/>
  <c r="X312" i="42"/>
  <c r="U312" i="42"/>
  <c r="V312" i="42"/>
  <c r="S312" i="42"/>
  <c r="T312" i="42"/>
  <c r="J312" i="42"/>
  <c r="M311" i="42"/>
  <c r="Q314" i="42"/>
  <c r="R314" i="42"/>
  <c r="J302" i="42"/>
  <c r="J275" i="42"/>
  <c r="AJ273" i="42"/>
  <c r="CU6" i="43"/>
  <c r="AL273" i="42"/>
  <c r="AC273" i="42"/>
  <c r="AD273" i="42"/>
  <c r="AB273" i="42"/>
  <c r="AA273" i="42"/>
  <c r="Y273" i="42"/>
  <c r="Z273" i="42"/>
  <c r="W273" i="42"/>
  <c r="X273" i="42"/>
  <c r="U273" i="42"/>
  <c r="V273" i="42"/>
  <c r="S273" i="42"/>
  <c r="T273" i="42"/>
  <c r="J273" i="42"/>
  <c r="AL272" i="42"/>
  <c r="AD272" i="42"/>
  <c r="AC272" i="42"/>
  <c r="AB272" i="42"/>
  <c r="AA272" i="42"/>
  <c r="Y272" i="42"/>
  <c r="Z272" i="42"/>
  <c r="W272" i="42"/>
  <c r="X272" i="42"/>
  <c r="U272" i="42"/>
  <c r="V272" i="42"/>
  <c r="S272" i="42"/>
  <c r="T272" i="42"/>
  <c r="J272" i="42"/>
  <c r="AL271" i="42"/>
  <c r="AC271" i="42"/>
  <c r="AD271" i="42"/>
  <c r="AA271" i="42"/>
  <c r="AB271" i="42"/>
  <c r="Y271" i="42"/>
  <c r="Z271" i="42"/>
  <c r="W271" i="42"/>
  <c r="X271" i="42"/>
  <c r="U271" i="42"/>
  <c r="V271" i="42"/>
  <c r="S271" i="42"/>
  <c r="T271" i="42"/>
  <c r="J271" i="42"/>
  <c r="M270" i="42"/>
  <c r="O273" i="42"/>
  <c r="P273" i="42"/>
  <c r="J261" i="42"/>
  <c r="J234" i="42"/>
  <c r="AL232" i="42"/>
  <c r="AC232" i="42"/>
  <c r="AD232" i="42"/>
  <c r="AB232" i="42"/>
  <c r="AA232" i="42"/>
  <c r="Y232" i="42"/>
  <c r="Z232" i="42"/>
  <c r="W232" i="42"/>
  <c r="X232" i="42"/>
  <c r="U232" i="42"/>
  <c r="V232" i="42"/>
  <c r="S232" i="42"/>
  <c r="T232" i="42"/>
  <c r="J232" i="42"/>
  <c r="AL231" i="42"/>
  <c r="AJ231" i="42"/>
  <c r="CQ6" i="43"/>
  <c r="AC231" i="42"/>
  <c r="AD231" i="42"/>
  <c r="AA231" i="42"/>
  <c r="AB231" i="42"/>
  <c r="Y231" i="42"/>
  <c r="Z231" i="42"/>
  <c r="W231" i="42"/>
  <c r="X231" i="42"/>
  <c r="U231" i="42"/>
  <c r="V231" i="42"/>
  <c r="S231" i="42"/>
  <c r="T231" i="42"/>
  <c r="O231" i="42"/>
  <c r="P231" i="42"/>
  <c r="J231" i="42"/>
  <c r="AL230" i="42"/>
  <c r="AJ230" i="42"/>
  <c r="CP6" i="43"/>
  <c r="AC230" i="42"/>
  <c r="AD230" i="42"/>
  <c r="AA230" i="42"/>
  <c r="AB230" i="42"/>
  <c r="Y230" i="42"/>
  <c r="Z230" i="42"/>
  <c r="W230" i="42"/>
  <c r="X230" i="42"/>
  <c r="U230" i="42"/>
  <c r="V230" i="42"/>
  <c r="S230" i="42"/>
  <c r="T230" i="42"/>
  <c r="O230" i="42"/>
  <c r="P230" i="42"/>
  <c r="J230" i="42"/>
  <c r="M229" i="42"/>
  <c r="M232" i="42"/>
  <c r="N232" i="42"/>
  <c r="J220" i="42"/>
  <c r="J193" i="42"/>
  <c r="AL191" i="42"/>
  <c r="AD191" i="42"/>
  <c r="AC191" i="42"/>
  <c r="AA191" i="42"/>
  <c r="AB191" i="42"/>
  <c r="Y191" i="42"/>
  <c r="Z191" i="42"/>
  <c r="W191" i="42"/>
  <c r="X191" i="42"/>
  <c r="U191" i="42"/>
  <c r="V191" i="42"/>
  <c r="S191" i="42"/>
  <c r="T191" i="42"/>
  <c r="J191" i="42"/>
  <c r="AL190" i="42"/>
  <c r="AC190" i="42"/>
  <c r="AD190" i="42"/>
  <c r="AA190" i="42"/>
  <c r="AB190" i="42"/>
  <c r="Y190" i="42"/>
  <c r="Z190" i="42"/>
  <c r="W190" i="42"/>
  <c r="X190" i="42"/>
  <c r="U190" i="42"/>
  <c r="V190" i="42"/>
  <c r="S190" i="42"/>
  <c r="T190" i="42"/>
  <c r="J190" i="42"/>
  <c r="AL189" i="42"/>
  <c r="AD189" i="42"/>
  <c r="AC189" i="42"/>
  <c r="AA189" i="42"/>
  <c r="AB189" i="42"/>
  <c r="Y189" i="42"/>
  <c r="Z189" i="42"/>
  <c r="W189" i="42"/>
  <c r="X189" i="42"/>
  <c r="U189" i="42"/>
  <c r="V189" i="42"/>
  <c r="S189" i="42"/>
  <c r="T189" i="42"/>
  <c r="J189" i="42"/>
  <c r="M188" i="42"/>
  <c r="Q191" i="42"/>
  <c r="R191" i="42"/>
  <c r="J179" i="42"/>
  <c r="J152" i="42"/>
  <c r="AL150" i="42"/>
  <c r="AC150" i="42"/>
  <c r="AD150" i="42"/>
  <c r="AA150" i="42"/>
  <c r="AB150" i="42"/>
  <c r="Z150" i="42"/>
  <c r="Y150" i="42"/>
  <c r="W150" i="42"/>
  <c r="X150" i="42"/>
  <c r="U150" i="42"/>
  <c r="V150" i="42"/>
  <c r="S150" i="42"/>
  <c r="T150" i="42"/>
  <c r="J150" i="42"/>
  <c r="AL149" i="42"/>
  <c r="AC149" i="42"/>
  <c r="AD149" i="42"/>
  <c r="AA149" i="42"/>
  <c r="AB149" i="42"/>
  <c r="Y149" i="42"/>
  <c r="Z149" i="42"/>
  <c r="W149" i="42"/>
  <c r="X149" i="42"/>
  <c r="U149" i="42"/>
  <c r="V149" i="42"/>
  <c r="S149" i="42"/>
  <c r="T149" i="42"/>
  <c r="J149" i="42"/>
  <c r="AL148" i="42"/>
  <c r="AC148" i="42"/>
  <c r="AD148" i="42"/>
  <c r="AA148" i="42"/>
  <c r="AB148" i="42"/>
  <c r="Y148" i="42"/>
  <c r="Z148" i="42"/>
  <c r="W148" i="42"/>
  <c r="X148" i="42"/>
  <c r="U148" i="42"/>
  <c r="V148" i="42"/>
  <c r="S148" i="42"/>
  <c r="T148" i="42"/>
  <c r="J148" i="42"/>
  <c r="M147" i="42"/>
  <c r="O149" i="42"/>
  <c r="P149" i="42"/>
  <c r="J138" i="42"/>
  <c r="J111" i="42"/>
  <c r="AL109" i="42"/>
  <c r="AC109" i="42"/>
  <c r="AD109" i="42"/>
  <c r="AA109" i="42"/>
  <c r="AB109" i="42"/>
  <c r="Y109" i="42"/>
  <c r="Z109" i="42"/>
  <c r="X109" i="42"/>
  <c r="W109" i="42"/>
  <c r="U109" i="42"/>
  <c r="V109" i="42"/>
  <c r="S109" i="42"/>
  <c r="T109" i="42"/>
  <c r="J109" i="42"/>
  <c r="AL108" i="42"/>
  <c r="AJ108" i="42"/>
  <c r="CH6" i="43"/>
  <c r="AC108" i="42"/>
  <c r="AD108" i="42"/>
  <c r="AA108" i="42"/>
  <c r="AB108" i="42"/>
  <c r="Z108" i="42"/>
  <c r="Y108" i="42"/>
  <c r="W108" i="42"/>
  <c r="X108" i="42"/>
  <c r="U108" i="42"/>
  <c r="V108" i="42"/>
  <c r="S108" i="42"/>
  <c r="T108" i="42"/>
  <c r="J108" i="42"/>
  <c r="AL107" i="42"/>
  <c r="AJ107" i="42"/>
  <c r="CG6" i="43"/>
  <c r="AC107" i="42"/>
  <c r="AD107" i="42"/>
  <c r="AB107" i="42"/>
  <c r="AA107" i="42"/>
  <c r="Y107" i="42"/>
  <c r="Z107" i="42"/>
  <c r="W107" i="42"/>
  <c r="X107" i="42"/>
  <c r="U107" i="42"/>
  <c r="V107" i="42"/>
  <c r="S107" i="42"/>
  <c r="T107" i="42"/>
  <c r="J107" i="42"/>
  <c r="M106" i="42"/>
  <c r="O109" i="42"/>
  <c r="P109" i="42"/>
  <c r="J97" i="42"/>
  <c r="J70" i="42"/>
  <c r="AL68" i="42"/>
  <c r="AC68" i="42"/>
  <c r="AD68" i="42"/>
  <c r="AA68" i="42"/>
  <c r="AB68" i="42"/>
  <c r="Y68" i="42"/>
  <c r="Z68" i="42"/>
  <c r="W68" i="42"/>
  <c r="X68" i="42"/>
  <c r="U68" i="42"/>
  <c r="V68" i="42"/>
  <c r="S68" i="42"/>
  <c r="T68" i="42"/>
  <c r="J68" i="42"/>
  <c r="AL67" i="42"/>
  <c r="AC67" i="42"/>
  <c r="AD67" i="42"/>
  <c r="AA67" i="42"/>
  <c r="AB67" i="42"/>
  <c r="Y67" i="42"/>
  <c r="Z67" i="42"/>
  <c r="W67" i="42"/>
  <c r="X67" i="42"/>
  <c r="U67" i="42"/>
  <c r="V67" i="42"/>
  <c r="S67" i="42"/>
  <c r="T67" i="42"/>
  <c r="J67" i="42"/>
  <c r="AL66" i="42"/>
  <c r="AC66" i="42"/>
  <c r="AD66" i="42"/>
  <c r="AA66" i="42"/>
  <c r="AB66" i="42"/>
  <c r="Y66" i="42"/>
  <c r="Z66" i="42"/>
  <c r="W66" i="42"/>
  <c r="X66" i="42"/>
  <c r="U66" i="42"/>
  <c r="V66" i="42"/>
  <c r="S66" i="42"/>
  <c r="T66" i="42"/>
  <c r="J66" i="42"/>
  <c r="M65" i="42"/>
  <c r="Q68" i="42"/>
  <c r="R68" i="42"/>
  <c r="J56" i="42"/>
  <c r="J29" i="42"/>
  <c r="AL27" i="42"/>
  <c r="AC27" i="42"/>
  <c r="AD27" i="42"/>
  <c r="AA27" i="42"/>
  <c r="AB27" i="42"/>
  <c r="Y27" i="42"/>
  <c r="Z27" i="42"/>
  <c r="X27" i="42"/>
  <c r="W27" i="42"/>
  <c r="U27" i="42"/>
  <c r="V27" i="42"/>
  <c r="S27" i="42"/>
  <c r="T27" i="42"/>
  <c r="J27" i="42"/>
  <c r="AL26" i="42"/>
  <c r="AC26" i="42"/>
  <c r="AD26" i="42"/>
  <c r="AA26" i="42"/>
  <c r="AB26" i="42"/>
  <c r="Y26" i="42"/>
  <c r="Z26" i="42"/>
  <c r="W26" i="42"/>
  <c r="X26" i="42"/>
  <c r="V26" i="42"/>
  <c r="U26" i="42"/>
  <c r="S26" i="42"/>
  <c r="T26" i="42"/>
  <c r="J26" i="42"/>
  <c r="AL25" i="42"/>
  <c r="AD25" i="42"/>
  <c r="AC25" i="42"/>
  <c r="AA25" i="42"/>
  <c r="AB25" i="42"/>
  <c r="Y25" i="42"/>
  <c r="Z25" i="42"/>
  <c r="W25" i="42"/>
  <c r="X25" i="42"/>
  <c r="U25" i="42"/>
  <c r="V25" i="42"/>
  <c r="S25" i="42"/>
  <c r="T25" i="42"/>
  <c r="J25" i="42"/>
  <c r="M24" i="42"/>
  <c r="O27" i="42"/>
  <c r="P27" i="42"/>
  <c r="J15" i="42"/>
  <c r="L238" i="41"/>
  <c r="K238" i="41"/>
  <c r="J238" i="41"/>
  <c r="I238" i="41"/>
  <c r="F238" i="41"/>
  <c r="P237" i="41"/>
  <c r="P236" i="41"/>
  <c r="P235" i="41"/>
  <c r="P234" i="41"/>
  <c r="P233" i="41"/>
  <c r="P232" i="41"/>
  <c r="P231" i="41"/>
  <c r="P230" i="41"/>
  <c r="P229" i="41"/>
  <c r="P228" i="41"/>
  <c r="P227" i="41"/>
  <c r="P226" i="41"/>
  <c r="P225" i="41"/>
  <c r="P224" i="41"/>
  <c r="P223" i="41"/>
  <c r="P222" i="41"/>
  <c r="P221" i="41"/>
  <c r="P220" i="41"/>
  <c r="P219" i="41"/>
  <c r="P218" i="41"/>
  <c r="P217" i="41"/>
  <c r="P216" i="41"/>
  <c r="P215" i="41"/>
  <c r="P214" i="41"/>
  <c r="P213" i="41"/>
  <c r="P212" i="41"/>
  <c r="P211" i="41"/>
  <c r="P210" i="41"/>
  <c r="P209" i="41"/>
  <c r="P208" i="41"/>
  <c r="R207" i="41"/>
  <c r="L190" i="41"/>
  <c r="AS188" i="41"/>
  <c r="AC188" i="41"/>
  <c r="AD188" i="41"/>
  <c r="AA188" i="41"/>
  <c r="AB188" i="41"/>
  <c r="U188" i="41"/>
  <c r="V188" i="41"/>
  <c r="S188" i="41"/>
  <c r="T188" i="41"/>
  <c r="L188" i="41"/>
  <c r="AS187" i="41"/>
  <c r="AC187" i="41"/>
  <c r="AD187" i="41"/>
  <c r="AA187" i="41"/>
  <c r="AB187" i="41"/>
  <c r="U187" i="41"/>
  <c r="V187" i="41"/>
  <c r="S187" i="41"/>
  <c r="T187" i="41"/>
  <c r="L187" i="41"/>
  <c r="AS186" i="41"/>
  <c r="AD186" i="41"/>
  <c r="AC186" i="41"/>
  <c r="AA186" i="41"/>
  <c r="AB186" i="41"/>
  <c r="U186" i="41"/>
  <c r="V186" i="41"/>
  <c r="S186" i="41"/>
  <c r="T186" i="41"/>
  <c r="L186" i="41"/>
  <c r="L182" i="41"/>
  <c r="L181" i="41"/>
  <c r="AG188" i="41"/>
  <c r="AH188" i="41"/>
  <c r="U179" i="41"/>
  <c r="L179" i="41"/>
  <c r="Q179" i="41"/>
  <c r="O179" i="41"/>
  <c r="S179" i="41"/>
  <c r="L178" i="41"/>
  <c r="K178" i="41"/>
  <c r="J178" i="41"/>
  <c r="I178" i="41"/>
  <c r="L174" i="41"/>
  <c r="L158" i="41"/>
  <c r="L98" i="41"/>
  <c r="K158" i="41"/>
  <c r="J158" i="41"/>
  <c r="J98" i="41"/>
  <c r="I158" i="41"/>
  <c r="I98" i="41"/>
  <c r="F158" i="41"/>
  <c r="L102" i="41"/>
  <c r="P157" i="41"/>
  <c r="P156" i="41"/>
  <c r="P155" i="41"/>
  <c r="P154" i="41"/>
  <c r="P153" i="41"/>
  <c r="P152" i="41"/>
  <c r="P151" i="41"/>
  <c r="P150" i="41"/>
  <c r="P149" i="41"/>
  <c r="P148" i="41"/>
  <c r="P147" i="41"/>
  <c r="P146" i="41"/>
  <c r="P145" i="41"/>
  <c r="P144" i="41"/>
  <c r="P143" i="41"/>
  <c r="P142" i="41"/>
  <c r="P141" i="41"/>
  <c r="P140" i="41"/>
  <c r="P139" i="41"/>
  <c r="P138" i="41"/>
  <c r="P137" i="41"/>
  <c r="P136" i="41"/>
  <c r="P135" i="41"/>
  <c r="P134" i="41"/>
  <c r="P133" i="41"/>
  <c r="P132" i="41"/>
  <c r="V127" i="41"/>
  <c r="P131" i="41"/>
  <c r="P130" i="41"/>
  <c r="P129" i="41"/>
  <c r="P128" i="41"/>
  <c r="R127" i="41"/>
  <c r="L110" i="41"/>
  <c r="AS108" i="41"/>
  <c r="AC108" i="41"/>
  <c r="AD108" i="41"/>
  <c r="AA108" i="41"/>
  <c r="AB108" i="41"/>
  <c r="U108" i="41"/>
  <c r="V108" i="41"/>
  <c r="S108" i="41"/>
  <c r="T108" i="41"/>
  <c r="L108" i="41"/>
  <c r="AS107" i="41"/>
  <c r="AC107" i="41"/>
  <c r="AD107" i="41"/>
  <c r="AB107" i="41"/>
  <c r="AA107" i="41"/>
  <c r="U107" i="41"/>
  <c r="V107" i="41"/>
  <c r="S107" i="41"/>
  <c r="T107" i="41"/>
  <c r="L107" i="41"/>
  <c r="AS106" i="41"/>
  <c r="AC106" i="41"/>
  <c r="AD106" i="41"/>
  <c r="AA106" i="41"/>
  <c r="AB106" i="41"/>
  <c r="V106" i="41"/>
  <c r="U106" i="41"/>
  <c r="S106" i="41"/>
  <c r="T106" i="41"/>
  <c r="L106" i="41"/>
  <c r="L101" i="41"/>
  <c r="AG107" i="41"/>
  <c r="AH107" i="41"/>
  <c r="U99" i="41"/>
  <c r="K99" i="41"/>
  <c r="Q99" i="41"/>
  <c r="O99" i="41"/>
  <c r="K98" i="41"/>
  <c r="L94" i="41"/>
  <c r="L78" i="41"/>
  <c r="L18" i="41"/>
  <c r="K78" i="41"/>
  <c r="K18" i="41"/>
  <c r="J78" i="41"/>
  <c r="J18" i="41"/>
  <c r="I78" i="41"/>
  <c r="I18" i="41"/>
  <c r="F78" i="41"/>
  <c r="L22"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R47" i="41"/>
  <c r="L30" i="41"/>
  <c r="AS28" i="41"/>
  <c r="AC28" i="41"/>
  <c r="AD28" i="41"/>
  <c r="AA28" i="41"/>
  <c r="AB28" i="41"/>
  <c r="U28" i="41"/>
  <c r="V28" i="41"/>
  <c r="S28" i="41"/>
  <c r="T28" i="41"/>
  <c r="L28" i="41"/>
  <c r="AS27" i="41"/>
  <c r="AC27" i="41"/>
  <c r="AD27" i="41"/>
  <c r="AA27" i="41"/>
  <c r="AB27" i="41"/>
  <c r="U27" i="41"/>
  <c r="V27" i="41"/>
  <c r="S27" i="41"/>
  <c r="T27" i="41"/>
  <c r="L27" i="41"/>
  <c r="AS26" i="41"/>
  <c r="AC26" i="41"/>
  <c r="AD26" i="41"/>
  <c r="AA26" i="41"/>
  <c r="AB26" i="41"/>
  <c r="U26" i="41"/>
  <c r="V26" i="41"/>
  <c r="S26" i="41"/>
  <c r="T26" i="41"/>
  <c r="L26" i="41"/>
  <c r="L21" i="41"/>
  <c r="AE26" i="41"/>
  <c r="AF26" i="41"/>
  <c r="U19" i="41"/>
  <c r="Q19" i="41"/>
  <c r="O19" i="41"/>
  <c r="L14" i="41"/>
  <c r="F9" i="40"/>
  <c r="I9" i="40"/>
  <c r="I237" i="40"/>
  <c r="F237" i="40"/>
  <c r="F17" i="40"/>
  <c r="I17" i="40"/>
  <c r="I240" i="40"/>
  <c r="F240" i="40"/>
  <c r="F28" i="40"/>
  <c r="I28" i="40"/>
  <c r="F37" i="40"/>
  <c r="I37" i="40"/>
  <c r="F43" i="40"/>
  <c r="I43" i="40"/>
  <c r="F50" i="40"/>
  <c r="I50" i="40"/>
  <c r="F58" i="40"/>
  <c r="I58" i="40"/>
  <c r="F66" i="40"/>
  <c r="I66" i="40"/>
  <c r="F74" i="40"/>
  <c r="I74" i="40"/>
  <c r="F83" i="40"/>
  <c r="I83" i="40"/>
  <c r="F91" i="40"/>
  <c r="I91" i="40"/>
  <c r="F99" i="40"/>
  <c r="I99" i="40"/>
  <c r="F106" i="40"/>
  <c r="I106" i="40"/>
  <c r="F114" i="40"/>
  <c r="I114" i="40"/>
  <c r="F122" i="40"/>
  <c r="I122" i="40"/>
  <c r="F131" i="40"/>
  <c r="I131" i="40"/>
  <c r="F139" i="40"/>
  <c r="I139" i="40"/>
  <c r="F145" i="40"/>
  <c r="I145" i="40"/>
  <c r="F152" i="40"/>
  <c r="I152" i="40"/>
  <c r="F160" i="40"/>
  <c r="I160" i="40"/>
  <c r="F167" i="40"/>
  <c r="I167" i="40"/>
  <c r="F175" i="40"/>
  <c r="I175" i="40"/>
  <c r="F183" i="40"/>
  <c r="I183" i="40"/>
  <c r="F191" i="40"/>
  <c r="I191" i="40"/>
  <c r="F198" i="40"/>
  <c r="I198" i="40"/>
  <c r="F206" i="40"/>
  <c r="I206" i="40"/>
  <c r="F214" i="40"/>
  <c r="I214" i="40"/>
  <c r="F222" i="40"/>
  <c r="I222" i="40"/>
  <c r="F229" i="40"/>
  <c r="I229" i="40"/>
  <c r="AQ107" i="41"/>
  <c r="DO6" i="43"/>
  <c r="AJ191" i="42"/>
  <c r="CO6" i="43"/>
  <c r="S19" i="41"/>
  <c r="L19" i="41"/>
  <c r="S99" i="41"/>
  <c r="AQ188" i="41"/>
  <c r="DS6" i="43"/>
  <c r="T207" i="41"/>
  <c r="AQ186" i="41"/>
  <c r="DQ6" i="43"/>
  <c r="V207" i="41"/>
  <c r="AK187" i="41"/>
  <c r="AL187" i="41"/>
  <c r="V47" i="41"/>
  <c r="AK27" i="41"/>
  <c r="AL27" i="41"/>
  <c r="AQ27" i="41"/>
  <c r="DL6" i="43"/>
  <c r="AG149" i="42"/>
  <c r="M271" i="42"/>
  <c r="N271" i="42"/>
  <c r="M66" i="42"/>
  <c r="N66" i="42"/>
  <c r="Q271" i="42"/>
  <c r="R271" i="42"/>
  <c r="Q27" i="42"/>
  <c r="R27" i="42"/>
  <c r="M67" i="42"/>
  <c r="N67" i="42"/>
  <c r="O232" i="42"/>
  <c r="P232" i="42"/>
  <c r="AJ232" i="42"/>
  <c r="CR6" i="43"/>
  <c r="Q272" i="42"/>
  <c r="R272" i="42"/>
  <c r="AJ109" i="42"/>
  <c r="CI6" i="43"/>
  <c r="M395" i="42"/>
  <c r="N395" i="42"/>
  <c r="M273" i="42"/>
  <c r="N273" i="42"/>
  <c r="Q107" i="42"/>
  <c r="R107" i="42"/>
  <c r="AJ148" i="42"/>
  <c r="CJ6" i="43"/>
  <c r="AJ66" i="42"/>
  <c r="CD6" i="43"/>
  <c r="Q109" i="42"/>
  <c r="R109" i="42"/>
  <c r="AJ149" i="42"/>
  <c r="CK6" i="43"/>
  <c r="M272" i="42"/>
  <c r="N272" i="42"/>
  <c r="AJ67" i="42"/>
  <c r="CE6" i="43"/>
  <c r="AJ68" i="42"/>
  <c r="CF6" i="43"/>
  <c r="AJ150" i="42"/>
  <c r="CL6" i="43"/>
  <c r="AF67" i="42"/>
  <c r="Q108" i="42"/>
  <c r="R108" i="42"/>
  <c r="AF395" i="42"/>
  <c r="M148" i="42"/>
  <c r="N148" i="42"/>
  <c r="AF148" i="42"/>
  <c r="Q149" i="42"/>
  <c r="R149" i="42"/>
  <c r="M68" i="42"/>
  <c r="N68" i="42"/>
  <c r="AF68" i="42"/>
  <c r="O148" i="42"/>
  <c r="P148" i="42"/>
  <c r="O191" i="42"/>
  <c r="P191" i="42"/>
  <c r="Q148" i="42"/>
  <c r="R148" i="42"/>
  <c r="AH148" i="42"/>
  <c r="AH314" i="42"/>
  <c r="O190" i="42"/>
  <c r="P190" i="42"/>
  <c r="AG190" i="42"/>
  <c r="Q230" i="42"/>
  <c r="R230" i="42"/>
  <c r="Q232" i="42"/>
  <c r="R232" i="42"/>
  <c r="AH271" i="42"/>
  <c r="AH272" i="42"/>
  <c r="Q273" i="42"/>
  <c r="R273" i="42"/>
  <c r="AH273" i="42"/>
  <c r="AG355" i="42"/>
  <c r="AJ354" i="42"/>
  <c r="CZ6" i="43"/>
  <c r="AH109" i="42"/>
  <c r="M150" i="42"/>
  <c r="N150" i="42"/>
  <c r="M107" i="42"/>
  <c r="N107" i="42"/>
  <c r="M108" i="42"/>
  <c r="N108" i="42"/>
  <c r="M109" i="42"/>
  <c r="N109" i="42"/>
  <c r="O150" i="42"/>
  <c r="P150" i="42"/>
  <c r="O189" i="42"/>
  <c r="P189" i="42"/>
  <c r="AG189" i="42"/>
  <c r="Q150" i="42"/>
  <c r="R150" i="42"/>
  <c r="AH150" i="42"/>
  <c r="M149" i="42"/>
  <c r="N149" i="42"/>
  <c r="AF149" i="42"/>
  <c r="Q231" i="42"/>
  <c r="R231" i="42"/>
  <c r="AH231" i="42"/>
  <c r="AJ353" i="42"/>
  <c r="CY6" i="43"/>
  <c r="M396" i="42"/>
  <c r="N396" i="42"/>
  <c r="AF396" i="42"/>
  <c r="M25" i="42"/>
  <c r="N25" i="42"/>
  <c r="O25" i="42"/>
  <c r="P25" i="42"/>
  <c r="AG25" i="42"/>
  <c r="M26" i="42"/>
  <c r="N26" i="42"/>
  <c r="AF26" i="42"/>
  <c r="Q25" i="42"/>
  <c r="R25" i="42"/>
  <c r="AH25" i="42"/>
  <c r="O26" i="42"/>
  <c r="P26" i="42"/>
  <c r="AG26" i="42"/>
  <c r="M27" i="42"/>
  <c r="N27" i="42"/>
  <c r="AF27" i="42"/>
  <c r="Q26" i="42"/>
  <c r="R26" i="42"/>
  <c r="AH26" i="42"/>
  <c r="AH68" i="42"/>
  <c r="AG148" i="42"/>
  <c r="AH149" i="42"/>
  <c r="AG150" i="42"/>
  <c r="AH230" i="42"/>
  <c r="AH232" i="42"/>
  <c r="AG109" i="42"/>
  <c r="AF150" i="42"/>
  <c r="AG232" i="42"/>
  <c r="AF394" i="42"/>
  <c r="AF66" i="42"/>
  <c r="AH396" i="42"/>
  <c r="AF25" i="42"/>
  <c r="M189" i="42"/>
  <c r="N189" i="42"/>
  <c r="AF189" i="42"/>
  <c r="M190" i="42"/>
  <c r="N190" i="42"/>
  <c r="M191" i="42"/>
  <c r="N191" i="42"/>
  <c r="O271" i="42"/>
  <c r="P271" i="42"/>
  <c r="AG271" i="42"/>
  <c r="AF271" i="42"/>
  <c r="O272" i="42"/>
  <c r="P272" i="42"/>
  <c r="AG272" i="42"/>
  <c r="AF272" i="42"/>
  <c r="AF273" i="42"/>
  <c r="Q353" i="42"/>
  <c r="R353" i="42"/>
  <c r="AH353" i="42"/>
  <c r="Q354" i="42"/>
  <c r="R354" i="42"/>
  <c r="AH354" i="42"/>
  <c r="Q355" i="42"/>
  <c r="R355" i="42"/>
  <c r="AH355" i="42"/>
  <c r="O66" i="42"/>
  <c r="P66" i="42"/>
  <c r="AG66" i="42"/>
  <c r="O67" i="42"/>
  <c r="P67" i="42"/>
  <c r="AG67" i="42"/>
  <c r="O68" i="42"/>
  <c r="P68" i="42"/>
  <c r="AG68" i="42"/>
  <c r="AG273" i="42"/>
  <c r="M312" i="42"/>
  <c r="N312" i="42"/>
  <c r="AF312" i="42"/>
  <c r="M313" i="42"/>
  <c r="N313" i="42"/>
  <c r="AF313" i="42"/>
  <c r="M314" i="42"/>
  <c r="N314" i="42"/>
  <c r="AF314" i="42"/>
  <c r="O394" i="42"/>
  <c r="P394" i="42"/>
  <c r="AG394" i="42"/>
  <c r="O395" i="42"/>
  <c r="P395" i="42"/>
  <c r="AG395" i="42"/>
  <c r="O396" i="42"/>
  <c r="P396" i="42"/>
  <c r="AG396" i="42"/>
  <c r="AG27" i="42"/>
  <c r="AH27" i="42"/>
  <c r="AF191" i="42"/>
  <c r="AJ25" i="42"/>
  <c r="CA6" i="43"/>
  <c r="AJ26" i="42"/>
  <c r="CB6" i="43"/>
  <c r="AJ27" i="42"/>
  <c r="CC6" i="43"/>
  <c r="Q66" i="42"/>
  <c r="R66" i="42"/>
  <c r="AH66" i="42"/>
  <c r="Q67" i="42"/>
  <c r="R67" i="42"/>
  <c r="AH67" i="42"/>
  <c r="AG191" i="42"/>
  <c r="M230" i="42"/>
  <c r="N230" i="42"/>
  <c r="M231" i="42"/>
  <c r="N231" i="42"/>
  <c r="AJ271" i="42"/>
  <c r="CS6" i="43"/>
  <c r="AJ272" i="42"/>
  <c r="CT6" i="43"/>
  <c r="O312" i="42"/>
  <c r="P312" i="42"/>
  <c r="AG312" i="42"/>
  <c r="O313" i="42"/>
  <c r="P313" i="42"/>
  <c r="AG313" i="42"/>
  <c r="O314" i="42"/>
  <c r="P314" i="42"/>
  <c r="AG314" i="42"/>
  <c r="Q394" i="42"/>
  <c r="R394" i="42"/>
  <c r="AH394" i="42"/>
  <c r="Q395" i="42"/>
  <c r="R395" i="42"/>
  <c r="AH395" i="42"/>
  <c r="AF190" i="42"/>
  <c r="O107" i="42"/>
  <c r="P107" i="42"/>
  <c r="AG107" i="42"/>
  <c r="AF107" i="42"/>
  <c r="O108" i="42"/>
  <c r="P108" i="42"/>
  <c r="AG108" i="42"/>
  <c r="AF108" i="42"/>
  <c r="AF109" i="42"/>
  <c r="Q189" i="42"/>
  <c r="R189" i="42"/>
  <c r="AH189" i="42"/>
  <c r="Q190" i="42"/>
  <c r="R190" i="42"/>
  <c r="AH190" i="42"/>
  <c r="AH191" i="42"/>
  <c r="M353" i="42"/>
  <c r="N353" i="42"/>
  <c r="AF353" i="42"/>
  <c r="M354" i="42"/>
  <c r="N354" i="42"/>
  <c r="AF354" i="42"/>
  <c r="M355" i="42"/>
  <c r="N355" i="42"/>
  <c r="AF355" i="42"/>
  <c r="AJ189" i="42"/>
  <c r="CM6" i="43"/>
  <c r="AJ190" i="42"/>
  <c r="CN6" i="43"/>
  <c r="AF230" i="42"/>
  <c r="AF231" i="42"/>
  <c r="AF232" i="42"/>
  <c r="Q312" i="42"/>
  <c r="R312" i="42"/>
  <c r="AH312" i="42"/>
  <c r="Q313" i="42"/>
  <c r="R313" i="42"/>
  <c r="AH313" i="42"/>
  <c r="AH107" i="42"/>
  <c r="AH108" i="42"/>
  <c r="AG230" i="42"/>
  <c r="AG231" i="42"/>
  <c r="O353" i="42"/>
  <c r="P353" i="42"/>
  <c r="AG353" i="42"/>
  <c r="O354" i="42"/>
  <c r="P354" i="42"/>
  <c r="AG354" i="42"/>
  <c r="AK188" i="41"/>
  <c r="AL188" i="41"/>
  <c r="AK186" i="41"/>
  <c r="AL186" i="41"/>
  <c r="O186" i="41"/>
  <c r="P186" i="41"/>
  <c r="Q187" i="41"/>
  <c r="R187" i="41"/>
  <c r="Q188" i="41"/>
  <c r="R188" i="41"/>
  <c r="AO188" i="41"/>
  <c r="O188" i="41"/>
  <c r="P188" i="41"/>
  <c r="Q186" i="41"/>
  <c r="R186" i="41"/>
  <c r="O187" i="41"/>
  <c r="P187" i="41"/>
  <c r="AK108" i="41"/>
  <c r="AL108" i="41"/>
  <c r="AK107" i="41"/>
  <c r="AL107" i="41"/>
  <c r="AK106" i="41"/>
  <c r="AL106" i="41"/>
  <c r="AI186" i="41"/>
  <c r="AJ186" i="41"/>
  <c r="AI188" i="41"/>
  <c r="AJ188" i="41"/>
  <c r="AI187" i="41"/>
  <c r="AJ187" i="41"/>
  <c r="T47" i="41"/>
  <c r="AE27" i="41"/>
  <c r="AF27" i="41"/>
  <c r="AE106" i="41"/>
  <c r="AF106" i="41"/>
  <c r="T127" i="41"/>
  <c r="AG26" i="41"/>
  <c r="AH26" i="41"/>
  <c r="AQ26" i="41"/>
  <c r="DK6" i="43"/>
  <c r="AG186" i="41"/>
  <c r="AH186" i="41"/>
  <c r="AE188" i="41"/>
  <c r="AF188" i="41"/>
  <c r="AG28" i="41"/>
  <c r="AH28" i="41"/>
  <c r="AQ28" i="41"/>
  <c r="DM6" i="43"/>
  <c r="AE28" i="41"/>
  <c r="AF28" i="41"/>
  <c r="L99" i="41"/>
  <c r="AG108" i="41"/>
  <c r="AH108" i="41"/>
  <c r="AQ108" i="41"/>
  <c r="DP6" i="43"/>
  <c r="AE186" i="41"/>
  <c r="AF186" i="41"/>
  <c r="AE187" i="41"/>
  <c r="AF187" i="41"/>
  <c r="AE107" i="41"/>
  <c r="AF107" i="41"/>
  <c r="AG27" i="41"/>
  <c r="AH27" i="41"/>
  <c r="AG106" i="41"/>
  <c r="AH106" i="41"/>
  <c r="AQ106" i="41"/>
  <c r="DN6" i="43"/>
  <c r="AE108" i="41"/>
  <c r="AF108" i="41"/>
  <c r="K179" i="41"/>
  <c r="AG187" i="41"/>
  <c r="AH187" i="41"/>
  <c r="AQ187" i="41"/>
  <c r="DR6" i="43"/>
  <c r="I239" i="40"/>
  <c r="F239" i="40"/>
  <c r="I238" i="40"/>
  <c r="F238" i="40"/>
  <c r="AO188" i="24"/>
  <c r="AO187" i="24"/>
  <c r="AO186" i="24"/>
  <c r="AN188" i="24"/>
  <c r="AN187" i="24"/>
  <c r="AN186" i="24"/>
  <c r="AO108" i="24"/>
  <c r="AO107" i="24"/>
  <c r="AO106" i="24"/>
  <c r="AN108" i="24"/>
  <c r="AN107" i="24"/>
  <c r="AN106" i="24"/>
  <c r="AO28" i="24"/>
  <c r="AO27" i="24"/>
  <c r="AO26" i="24"/>
  <c r="AN28" i="24"/>
  <c r="AN27" i="24"/>
  <c r="AN26" i="24"/>
  <c r="AO188" i="23"/>
  <c r="AO187" i="23"/>
  <c r="AO186" i="23"/>
  <c r="AN188" i="23"/>
  <c r="AN187" i="23"/>
  <c r="AN186" i="23"/>
  <c r="AO108" i="23"/>
  <c r="AO107" i="23"/>
  <c r="AO106" i="23"/>
  <c r="AN108" i="23"/>
  <c r="AN107" i="23"/>
  <c r="AN106" i="23"/>
  <c r="AO28" i="23"/>
  <c r="AO27" i="23"/>
  <c r="AO26" i="23"/>
  <c r="AN28" i="23"/>
  <c r="AN27" i="23"/>
  <c r="AN26" i="23"/>
  <c r="AH109" i="4"/>
  <c r="AH108" i="4"/>
  <c r="AH150" i="4"/>
  <c r="AH149" i="4"/>
  <c r="AH191" i="4"/>
  <c r="AH190" i="4"/>
  <c r="AH232" i="4"/>
  <c r="AH231" i="4"/>
  <c r="AH273" i="4"/>
  <c r="AH272" i="4"/>
  <c r="AH314" i="4"/>
  <c r="AH313" i="4"/>
  <c r="AH355" i="4"/>
  <c r="AH354" i="4"/>
  <c r="AH396" i="4"/>
  <c r="AH395" i="4"/>
  <c r="AH394" i="4"/>
  <c r="AH353" i="4"/>
  <c r="AH312" i="4"/>
  <c r="AH271" i="4"/>
  <c r="AH230" i="4"/>
  <c r="AH189" i="4"/>
  <c r="AH148" i="4"/>
  <c r="AH107" i="4"/>
  <c r="AH68" i="4"/>
  <c r="AH67" i="4"/>
  <c r="AH66" i="4"/>
  <c r="AK68" i="4"/>
  <c r="AJ68" i="4"/>
  <c r="AK67" i="4"/>
  <c r="AJ67" i="4"/>
  <c r="AK396" i="4"/>
  <c r="AJ396" i="4"/>
  <c r="AK395" i="4"/>
  <c r="AJ395" i="4"/>
  <c r="AK394" i="4"/>
  <c r="AJ394" i="4"/>
  <c r="AK355" i="4"/>
  <c r="AJ355" i="4"/>
  <c r="AK354" i="4"/>
  <c r="AJ354" i="4"/>
  <c r="AK353" i="4"/>
  <c r="AJ353" i="4"/>
  <c r="AK314" i="4"/>
  <c r="AJ314" i="4"/>
  <c r="AK313" i="4"/>
  <c r="AJ313" i="4"/>
  <c r="AK312" i="4"/>
  <c r="AJ312" i="4"/>
  <c r="AK273" i="4"/>
  <c r="AJ273" i="4"/>
  <c r="AK272" i="4"/>
  <c r="AJ272" i="4"/>
  <c r="AK271" i="4"/>
  <c r="AJ271" i="4"/>
  <c r="AK232" i="4"/>
  <c r="AJ232" i="4"/>
  <c r="AK231" i="4"/>
  <c r="AJ231" i="4"/>
  <c r="AK230" i="4"/>
  <c r="AJ230" i="4"/>
  <c r="AK191" i="4"/>
  <c r="AJ191" i="4"/>
  <c r="AK190" i="4"/>
  <c r="AJ190" i="4"/>
  <c r="AK189" i="4"/>
  <c r="AJ189" i="4"/>
  <c r="AK150" i="4"/>
  <c r="AJ150" i="4"/>
  <c r="AK149" i="4"/>
  <c r="AJ149" i="4"/>
  <c r="AK148" i="4"/>
  <c r="AJ148" i="4"/>
  <c r="AK109" i="4"/>
  <c r="AJ109" i="4"/>
  <c r="AK108" i="4"/>
  <c r="AJ108" i="4"/>
  <c r="AK107" i="4"/>
  <c r="AJ107" i="4"/>
  <c r="AK66" i="4"/>
  <c r="AJ66" i="4"/>
  <c r="AK27" i="4"/>
  <c r="AK26" i="4"/>
  <c r="AK25" i="4"/>
  <c r="AJ27" i="4"/>
  <c r="AJ26" i="4"/>
  <c r="AJ25" i="4"/>
  <c r="P77" i="24"/>
  <c r="P76" i="24"/>
  <c r="P75" i="24"/>
  <c r="P74" i="24"/>
  <c r="P73" i="24"/>
  <c r="P72" i="24"/>
  <c r="P71" i="24"/>
  <c r="P70" i="24"/>
  <c r="T47" i="24"/>
  <c r="P69" i="24"/>
  <c r="P68" i="24"/>
  <c r="P67" i="24"/>
  <c r="P66" i="24"/>
  <c r="P65" i="24"/>
  <c r="P64" i="24"/>
  <c r="P63" i="24"/>
  <c r="P62" i="24"/>
  <c r="P61" i="24"/>
  <c r="P60" i="24"/>
  <c r="P59" i="24"/>
  <c r="P58" i="24"/>
  <c r="P57" i="24"/>
  <c r="P56" i="24"/>
  <c r="P55" i="24"/>
  <c r="P54" i="24"/>
  <c r="P53" i="24"/>
  <c r="P52" i="24"/>
  <c r="P51" i="24"/>
  <c r="P50" i="24"/>
  <c r="P49" i="24"/>
  <c r="V47" i="24"/>
  <c r="P48" i="24"/>
  <c r="R47" i="24"/>
  <c r="P157" i="24"/>
  <c r="P156" i="24"/>
  <c r="P155" i="24"/>
  <c r="P154" i="24"/>
  <c r="P153" i="24"/>
  <c r="P152" i="24"/>
  <c r="P151" i="24"/>
  <c r="P150" i="24"/>
  <c r="P149" i="24"/>
  <c r="P148" i="24"/>
  <c r="P147" i="24"/>
  <c r="P146" i="24"/>
  <c r="P145" i="24"/>
  <c r="P144" i="24"/>
  <c r="P143" i="24"/>
  <c r="P142" i="24"/>
  <c r="P141" i="24"/>
  <c r="P140" i="24"/>
  <c r="P139" i="24"/>
  <c r="P138" i="24"/>
  <c r="P137" i="24"/>
  <c r="P136" i="24"/>
  <c r="P135" i="24"/>
  <c r="P134" i="24"/>
  <c r="P133" i="24"/>
  <c r="P132" i="24"/>
  <c r="P131" i="24"/>
  <c r="P130" i="24"/>
  <c r="P129" i="24"/>
  <c r="P128" i="24"/>
  <c r="T127" i="24"/>
  <c r="R127" i="24"/>
  <c r="P237" i="24"/>
  <c r="P236" i="24"/>
  <c r="P235" i="24"/>
  <c r="P234" i="24"/>
  <c r="P233" i="24"/>
  <c r="P232" i="24"/>
  <c r="P231" i="24"/>
  <c r="P230" i="24"/>
  <c r="P229" i="24"/>
  <c r="P228" i="24"/>
  <c r="P227" i="24"/>
  <c r="P226" i="24"/>
  <c r="P225" i="24"/>
  <c r="P224" i="24"/>
  <c r="P223" i="24"/>
  <c r="P222" i="24"/>
  <c r="P221" i="24"/>
  <c r="P220" i="24"/>
  <c r="P219" i="24"/>
  <c r="P218" i="24"/>
  <c r="P217" i="24"/>
  <c r="P216" i="24"/>
  <c r="P215" i="24"/>
  <c r="P214" i="24"/>
  <c r="P213" i="24"/>
  <c r="P212" i="24"/>
  <c r="P211" i="24"/>
  <c r="P210" i="24"/>
  <c r="P209" i="24"/>
  <c r="P208" i="24"/>
  <c r="AK28" i="41"/>
  <c r="AL28" i="41"/>
  <c r="AK26" i="41"/>
  <c r="AL26" i="41"/>
  <c r="K19" i="41"/>
  <c r="Q27" i="41"/>
  <c r="R27" i="41"/>
  <c r="O28" i="41"/>
  <c r="P28" i="41"/>
  <c r="Q26" i="41"/>
  <c r="R26" i="41"/>
  <c r="O27" i="41"/>
  <c r="P27" i="41"/>
  <c r="Q28" i="41"/>
  <c r="R28" i="41"/>
  <c r="AO28" i="41"/>
  <c r="O26" i="41"/>
  <c r="P26" i="41"/>
  <c r="AN26" i="41"/>
  <c r="AN187" i="41"/>
  <c r="AO186" i="41"/>
  <c r="AI107" i="41"/>
  <c r="AJ107" i="41"/>
  <c r="AI106" i="41"/>
  <c r="AJ106" i="41"/>
  <c r="AI108" i="41"/>
  <c r="AJ108" i="41"/>
  <c r="AN188" i="41"/>
  <c r="O107" i="41"/>
  <c r="P107" i="41"/>
  <c r="O106" i="41"/>
  <c r="P106" i="41"/>
  <c r="Q108" i="41"/>
  <c r="R108" i="41"/>
  <c r="AO108" i="41"/>
  <c r="Q107" i="41"/>
  <c r="R107" i="41"/>
  <c r="AO107" i="41"/>
  <c r="O108" i="41"/>
  <c r="P108" i="41"/>
  <c r="Q106" i="41"/>
  <c r="R106" i="41"/>
  <c r="AO106" i="41"/>
  <c r="AO27" i="41"/>
  <c r="AO187" i="41"/>
  <c r="AN186" i="41"/>
  <c r="AI28" i="41"/>
  <c r="AJ28" i="41"/>
  <c r="AN28" i="41"/>
  <c r="AI27" i="41"/>
  <c r="AJ27" i="41"/>
  <c r="AI26" i="41"/>
  <c r="AJ26" i="41"/>
  <c r="V127" i="24"/>
  <c r="V207" i="24"/>
  <c r="T207" i="24"/>
  <c r="R207" i="24"/>
  <c r="P237" i="23"/>
  <c r="P236" i="23"/>
  <c r="P235" i="23"/>
  <c r="P234" i="23"/>
  <c r="P233" i="23"/>
  <c r="P232" i="23"/>
  <c r="P231" i="23"/>
  <c r="P230" i="23"/>
  <c r="P229" i="23"/>
  <c r="P228" i="23"/>
  <c r="P227" i="23"/>
  <c r="P226" i="23"/>
  <c r="P225" i="23"/>
  <c r="P224" i="23"/>
  <c r="P223" i="23"/>
  <c r="P222" i="23"/>
  <c r="P221" i="23"/>
  <c r="P220" i="23"/>
  <c r="P219" i="23"/>
  <c r="P218" i="23"/>
  <c r="P217" i="23"/>
  <c r="P216" i="23"/>
  <c r="P215" i="23"/>
  <c r="P214" i="23"/>
  <c r="P213" i="23"/>
  <c r="P212" i="23"/>
  <c r="P211" i="23"/>
  <c r="P210" i="23"/>
  <c r="P209" i="23"/>
  <c r="P208" i="23"/>
  <c r="P157" i="23"/>
  <c r="P156" i="23"/>
  <c r="P155" i="23"/>
  <c r="P154" i="23"/>
  <c r="P153" i="23"/>
  <c r="P152" i="23"/>
  <c r="P151" i="23"/>
  <c r="P150" i="23"/>
  <c r="P149" i="23"/>
  <c r="P148" i="23"/>
  <c r="P147" i="23"/>
  <c r="P146" i="23"/>
  <c r="P145" i="23"/>
  <c r="P144" i="23"/>
  <c r="P143" i="23"/>
  <c r="P142" i="23"/>
  <c r="P141" i="23"/>
  <c r="P140" i="23"/>
  <c r="P139" i="23"/>
  <c r="P138" i="23"/>
  <c r="P137" i="23"/>
  <c r="P136" i="23"/>
  <c r="P135" i="23"/>
  <c r="P134" i="23"/>
  <c r="P133" i="23"/>
  <c r="P132" i="23"/>
  <c r="P131" i="23"/>
  <c r="P130" i="23"/>
  <c r="R127" i="23"/>
  <c r="P129" i="23"/>
  <c r="P128" i="23"/>
  <c r="P77" i="23"/>
  <c r="P76" i="23"/>
  <c r="P75" i="23"/>
  <c r="P74" i="23"/>
  <c r="P73" i="23"/>
  <c r="P72" i="23"/>
  <c r="P71" i="23"/>
  <c r="P70" i="23"/>
  <c r="P69" i="23"/>
  <c r="P68" i="23"/>
  <c r="P67" i="23"/>
  <c r="P66" i="23"/>
  <c r="P65" i="23"/>
  <c r="P64" i="23"/>
  <c r="P63" i="23"/>
  <c r="P62" i="23"/>
  <c r="P61" i="23"/>
  <c r="P60" i="23"/>
  <c r="P59" i="23"/>
  <c r="P58" i="23"/>
  <c r="P57" i="23"/>
  <c r="P56" i="23"/>
  <c r="P55" i="23"/>
  <c r="P54" i="23"/>
  <c r="P53" i="23"/>
  <c r="P52" i="23"/>
  <c r="P51" i="23"/>
  <c r="P50" i="23"/>
  <c r="P49" i="23"/>
  <c r="P48" i="23"/>
  <c r="V47" i="23"/>
  <c r="M393" i="4"/>
  <c r="Q396" i="4"/>
  <c r="R396" i="4"/>
  <c r="M352" i="4"/>
  <c r="O355" i="4"/>
  <c r="P355" i="4"/>
  <c r="M311" i="4"/>
  <c r="O314" i="4"/>
  <c r="P314" i="4"/>
  <c r="M270" i="4"/>
  <c r="M272" i="4"/>
  <c r="N272" i="4"/>
  <c r="M229" i="4"/>
  <c r="O232" i="4"/>
  <c r="P232" i="4"/>
  <c r="M188" i="4"/>
  <c r="O191" i="4"/>
  <c r="P191" i="4"/>
  <c r="M147" i="4"/>
  <c r="O150" i="4"/>
  <c r="P150" i="4"/>
  <c r="Q108" i="4"/>
  <c r="R108" i="4"/>
  <c r="M106" i="4"/>
  <c r="O108" i="4"/>
  <c r="P108" i="4"/>
  <c r="M65" i="4"/>
  <c r="Q68" i="4"/>
  <c r="R68" i="4"/>
  <c r="M24" i="4"/>
  <c r="M27" i="4"/>
  <c r="AO26" i="41"/>
  <c r="AN27" i="41"/>
  <c r="AN106" i="41"/>
  <c r="AN107" i="41"/>
  <c r="AN108" i="41"/>
  <c r="V127" i="23"/>
  <c r="T127" i="23"/>
  <c r="T207" i="23"/>
  <c r="R207" i="23"/>
  <c r="V207" i="23"/>
  <c r="AK188" i="23"/>
  <c r="AL188" i="23"/>
  <c r="R47" i="23"/>
  <c r="T47" i="23"/>
  <c r="Q395" i="4"/>
  <c r="R395" i="4"/>
  <c r="O396" i="4"/>
  <c r="P396" i="4"/>
  <c r="O394" i="4"/>
  <c r="P394" i="4"/>
  <c r="Q394" i="4"/>
  <c r="R394" i="4"/>
  <c r="M396" i="4"/>
  <c r="N396" i="4"/>
  <c r="M395" i="4"/>
  <c r="N395" i="4"/>
  <c r="M394" i="4"/>
  <c r="N394" i="4"/>
  <c r="O395" i="4"/>
  <c r="P395" i="4"/>
  <c r="M353" i="4"/>
  <c r="N353" i="4"/>
  <c r="O354" i="4"/>
  <c r="P354" i="4"/>
  <c r="Q354" i="4"/>
  <c r="R354" i="4"/>
  <c r="Q355" i="4"/>
  <c r="R355" i="4"/>
  <c r="O353" i="4"/>
  <c r="P353" i="4"/>
  <c r="Q353" i="4"/>
  <c r="R353" i="4"/>
  <c r="M355" i="4"/>
  <c r="N355" i="4"/>
  <c r="M354" i="4"/>
  <c r="N354" i="4"/>
  <c r="M312" i="4"/>
  <c r="N312" i="4"/>
  <c r="Q314" i="4"/>
  <c r="R314" i="4"/>
  <c r="Q313" i="4"/>
  <c r="R313" i="4"/>
  <c r="O313" i="4"/>
  <c r="P313" i="4"/>
  <c r="O312" i="4"/>
  <c r="P312" i="4"/>
  <c r="Q312" i="4"/>
  <c r="R312" i="4"/>
  <c r="M314" i="4"/>
  <c r="N314" i="4"/>
  <c r="M313" i="4"/>
  <c r="N313" i="4"/>
  <c r="Q272" i="4"/>
  <c r="R272" i="4"/>
  <c r="M273" i="4"/>
  <c r="N273" i="4"/>
  <c r="O273" i="4"/>
  <c r="P273" i="4"/>
  <c r="M271" i="4"/>
  <c r="N271" i="4"/>
  <c r="O272" i="4"/>
  <c r="P272" i="4"/>
  <c r="Q273" i="4"/>
  <c r="R273" i="4"/>
  <c r="O271" i="4"/>
  <c r="P271" i="4"/>
  <c r="Q271" i="4"/>
  <c r="R271" i="4"/>
  <c r="M230" i="4"/>
  <c r="N230" i="4"/>
  <c r="Q231" i="4"/>
  <c r="R231" i="4"/>
  <c r="Q232" i="4"/>
  <c r="R232" i="4"/>
  <c r="O231" i="4"/>
  <c r="P231" i="4"/>
  <c r="O230" i="4"/>
  <c r="P230" i="4"/>
  <c r="Q230" i="4"/>
  <c r="R230" i="4"/>
  <c r="M232" i="4"/>
  <c r="N232" i="4"/>
  <c r="M231" i="4"/>
  <c r="N231" i="4"/>
  <c r="O190" i="4"/>
  <c r="P190" i="4"/>
  <c r="Q190" i="4"/>
  <c r="R190" i="4"/>
  <c r="Q189" i="4"/>
  <c r="R189" i="4"/>
  <c r="M189" i="4"/>
  <c r="N189" i="4"/>
  <c r="Q191" i="4"/>
  <c r="R191" i="4"/>
  <c r="O189" i="4"/>
  <c r="P189" i="4"/>
  <c r="M191" i="4"/>
  <c r="N191" i="4"/>
  <c r="M190" i="4"/>
  <c r="N190" i="4"/>
  <c r="O149" i="4"/>
  <c r="P149" i="4"/>
  <c r="O148" i="4"/>
  <c r="P148" i="4"/>
  <c r="Q149" i="4"/>
  <c r="R149" i="4"/>
  <c r="M148" i="4"/>
  <c r="N148" i="4"/>
  <c r="Q150" i="4"/>
  <c r="R150" i="4"/>
  <c r="Q148" i="4"/>
  <c r="R148" i="4"/>
  <c r="M150" i="4"/>
  <c r="N150" i="4"/>
  <c r="M149" i="4"/>
  <c r="N149" i="4"/>
  <c r="Q107" i="4"/>
  <c r="R107" i="4"/>
  <c r="Q109" i="4"/>
  <c r="R109" i="4"/>
  <c r="O107" i="4"/>
  <c r="P107" i="4"/>
  <c r="M109" i="4"/>
  <c r="N109" i="4"/>
  <c r="M108" i="4"/>
  <c r="N108" i="4"/>
  <c r="O109" i="4"/>
  <c r="P109" i="4"/>
  <c r="M107" i="4"/>
  <c r="N107" i="4"/>
  <c r="Q25" i="4"/>
  <c r="R25" i="4"/>
  <c r="O25" i="4"/>
  <c r="P25" i="4"/>
  <c r="O26" i="4"/>
  <c r="P26" i="4"/>
  <c r="O27" i="4"/>
  <c r="P27" i="4"/>
  <c r="Q26" i="4"/>
  <c r="R26" i="4"/>
  <c r="AH26" i="4"/>
  <c r="Q27" i="4"/>
  <c r="R27" i="4"/>
  <c r="Q67" i="4"/>
  <c r="R67" i="4"/>
  <c r="Q66" i="4"/>
  <c r="R66" i="4"/>
  <c r="M68" i="4"/>
  <c r="N68" i="4"/>
  <c r="O66" i="4"/>
  <c r="P66" i="4"/>
  <c r="M67" i="4"/>
  <c r="N67" i="4"/>
  <c r="O68" i="4"/>
  <c r="P68" i="4"/>
  <c r="M66" i="4"/>
  <c r="N66" i="4"/>
  <c r="O67" i="4"/>
  <c r="P67" i="4"/>
  <c r="M26" i="4"/>
  <c r="N26" i="4"/>
  <c r="M25" i="4"/>
  <c r="F45" i="17"/>
  <c r="D17" i="13"/>
  <c r="D18" i="13"/>
  <c r="D12" i="13"/>
  <c r="D81" i="17"/>
  <c r="AO26" i="4"/>
  <c r="J29" i="4"/>
  <c r="AO25" i="4"/>
  <c r="N9" i="13"/>
  <c r="D20" i="13"/>
  <c r="N25" i="4"/>
  <c r="S25" i="4"/>
  <c r="T25" i="4"/>
  <c r="Y25" i="4"/>
  <c r="Z25" i="4"/>
  <c r="S26" i="4"/>
  <c r="T26" i="4"/>
  <c r="Y26" i="4"/>
  <c r="Z26" i="4"/>
  <c r="N27" i="4"/>
  <c r="S27" i="4"/>
  <c r="T27" i="4"/>
  <c r="Y27" i="4"/>
  <c r="Z27" i="4"/>
  <c r="U25" i="4"/>
  <c r="V25" i="4"/>
  <c r="AA25" i="4"/>
  <c r="AB25" i="4"/>
  <c r="U26" i="4"/>
  <c r="V26" i="4"/>
  <c r="AA26" i="4"/>
  <c r="AB26" i="4"/>
  <c r="U27" i="4"/>
  <c r="V27" i="4"/>
  <c r="AA27" i="4"/>
  <c r="AB27" i="4"/>
  <c r="W25" i="4"/>
  <c r="X25" i="4"/>
  <c r="AC25" i="4"/>
  <c r="AD25" i="4"/>
  <c r="W26" i="4"/>
  <c r="X26" i="4"/>
  <c r="AC26" i="4"/>
  <c r="AD26" i="4"/>
  <c r="W27" i="4"/>
  <c r="X27" i="4"/>
  <c r="AC27" i="4"/>
  <c r="AD27" i="4"/>
  <c r="G30" i="38"/>
  <c r="G18" i="17"/>
  <c r="H18" i="17"/>
  <c r="H29" i="37"/>
  <c r="H31" i="37"/>
  <c r="H6" i="37"/>
  <c r="H9" i="37"/>
  <c r="H12" i="37"/>
  <c r="H15" i="37"/>
  <c r="H18" i="37"/>
  <c r="H13" i="37"/>
  <c r="H10" i="37"/>
  <c r="H7" i="37"/>
  <c r="G6" i="36"/>
  <c r="G9" i="36"/>
  <c r="G82" i="35"/>
  <c r="G14" i="17"/>
  <c r="H14" i="17"/>
  <c r="G38" i="34"/>
  <c r="G13" i="17"/>
  <c r="H13" i="17"/>
  <c r="G82" i="33"/>
  <c r="G12" i="17"/>
  <c r="H12" i="17"/>
  <c r="G82" i="32"/>
  <c r="G11" i="17"/>
  <c r="H11" i="17"/>
  <c r="F199" i="28"/>
  <c r="F193" i="28"/>
  <c r="F171" i="28"/>
  <c r="I171" i="28"/>
  <c r="F167" i="28"/>
  <c r="F161" i="28"/>
  <c r="F156" i="28"/>
  <c r="F152" i="28"/>
  <c r="I152" i="28"/>
  <c r="F145" i="28"/>
  <c r="I145" i="28"/>
  <c r="F141" i="28"/>
  <c r="F136" i="28"/>
  <c r="F132" i="28"/>
  <c r="F127" i="28"/>
  <c r="F95" i="28"/>
  <c r="F40" i="28"/>
  <c r="I40" i="28"/>
  <c r="F34" i="28"/>
  <c r="I34" i="28"/>
  <c r="F25" i="28"/>
  <c r="I25" i="28"/>
  <c r="F185" i="28"/>
  <c r="F177" i="28"/>
  <c r="F118" i="28"/>
  <c r="F110" i="28"/>
  <c r="F102" i="28"/>
  <c r="F87" i="28"/>
  <c r="I87" i="28"/>
  <c r="F79" i="28"/>
  <c r="I79" i="28"/>
  <c r="F71" i="28"/>
  <c r="F63" i="28"/>
  <c r="F55" i="28"/>
  <c r="F47" i="28"/>
  <c r="I47" i="28"/>
  <c r="F17" i="28"/>
  <c r="F9" i="28"/>
  <c r="F226" i="27"/>
  <c r="I226" i="27"/>
  <c r="F219" i="27"/>
  <c r="I219" i="27"/>
  <c r="F189" i="27"/>
  <c r="I189" i="27"/>
  <c r="F168" i="27"/>
  <c r="F161" i="27"/>
  <c r="F155" i="27"/>
  <c r="F148" i="27"/>
  <c r="F129" i="27"/>
  <c r="F97" i="27"/>
  <c r="I97" i="27"/>
  <c r="F42" i="27"/>
  <c r="I42" i="27"/>
  <c r="F36" i="27"/>
  <c r="I36" i="27"/>
  <c r="F27" i="27"/>
  <c r="F17" i="27"/>
  <c r="F211" i="27"/>
  <c r="F203" i="27"/>
  <c r="F195" i="27"/>
  <c r="F181" i="27"/>
  <c r="I181" i="27"/>
  <c r="F173" i="27"/>
  <c r="I173" i="27"/>
  <c r="F140" i="27"/>
  <c r="I140" i="27"/>
  <c r="F120" i="27"/>
  <c r="F112" i="27"/>
  <c r="F104" i="27"/>
  <c r="F89" i="27"/>
  <c r="F81" i="27"/>
  <c r="F73" i="27"/>
  <c r="I73" i="27"/>
  <c r="F65" i="27"/>
  <c r="I65" i="27"/>
  <c r="F57" i="27"/>
  <c r="I57" i="27"/>
  <c r="F49" i="27"/>
  <c r="F9" i="27"/>
  <c r="F221" i="26"/>
  <c r="I221" i="26"/>
  <c r="F213" i="26"/>
  <c r="F205" i="26"/>
  <c r="F196" i="26"/>
  <c r="I196" i="26"/>
  <c r="F189" i="26"/>
  <c r="I189" i="26"/>
  <c r="F181" i="26"/>
  <c r="I181" i="26"/>
  <c r="F173" i="26"/>
  <c r="F165" i="26"/>
  <c r="F158" i="26"/>
  <c r="F150" i="26"/>
  <c r="F143" i="26"/>
  <c r="F137" i="26"/>
  <c r="I137" i="26"/>
  <c r="F129" i="26"/>
  <c r="I129" i="26"/>
  <c r="F120" i="26"/>
  <c r="I120" i="26"/>
  <c r="F112" i="26"/>
  <c r="F104" i="26"/>
  <c r="F97" i="26"/>
  <c r="I97" i="26"/>
  <c r="F89" i="26"/>
  <c r="I89" i="26"/>
  <c r="F81" i="26"/>
  <c r="F73" i="26"/>
  <c r="I73" i="26"/>
  <c r="F65" i="26"/>
  <c r="I65" i="26"/>
  <c r="F57" i="26"/>
  <c r="I57" i="26"/>
  <c r="F49" i="26"/>
  <c r="F42" i="26"/>
  <c r="F36" i="26"/>
  <c r="F27" i="26"/>
  <c r="F17" i="26"/>
  <c r="F9" i="26"/>
  <c r="I9" i="26"/>
  <c r="U179" i="23"/>
  <c r="S188" i="23"/>
  <c r="T188" i="23"/>
  <c r="W188" i="23"/>
  <c r="X188" i="23"/>
  <c r="AA188" i="23"/>
  <c r="AB188" i="23"/>
  <c r="L181" i="23"/>
  <c r="AG186" i="23"/>
  <c r="AH186" i="23"/>
  <c r="AI188" i="23"/>
  <c r="AJ188" i="23"/>
  <c r="L190" i="23"/>
  <c r="S187" i="23"/>
  <c r="T187" i="23"/>
  <c r="W187" i="23"/>
  <c r="X187" i="23"/>
  <c r="AA187" i="23"/>
  <c r="AB187" i="23"/>
  <c r="AI187" i="23"/>
  <c r="AJ187" i="23"/>
  <c r="S186" i="23"/>
  <c r="T186" i="23"/>
  <c r="W186" i="23"/>
  <c r="X186" i="23"/>
  <c r="AA186" i="23"/>
  <c r="AB186" i="23"/>
  <c r="AI186" i="23"/>
  <c r="AJ186" i="23"/>
  <c r="U99" i="23"/>
  <c r="K99" i="23"/>
  <c r="S108" i="23"/>
  <c r="T108" i="23"/>
  <c r="W108" i="23"/>
  <c r="X108" i="23"/>
  <c r="AA108" i="23"/>
  <c r="AB108" i="23"/>
  <c r="L101" i="23"/>
  <c r="AE106" i="23"/>
  <c r="AF106" i="23"/>
  <c r="AI108" i="23"/>
  <c r="AJ108" i="23"/>
  <c r="L110" i="23"/>
  <c r="S107" i="23"/>
  <c r="T107" i="23"/>
  <c r="W107" i="23"/>
  <c r="X107" i="23"/>
  <c r="AA107" i="23"/>
  <c r="AB107" i="23"/>
  <c r="AI107" i="23"/>
  <c r="AJ107" i="23"/>
  <c r="S106" i="23"/>
  <c r="T106" i="23"/>
  <c r="W106" i="23"/>
  <c r="X106" i="23"/>
  <c r="AA106" i="23"/>
  <c r="AB106" i="23"/>
  <c r="AI106" i="23"/>
  <c r="AJ106" i="23"/>
  <c r="U396" i="4"/>
  <c r="V396" i="4"/>
  <c r="AA396" i="4"/>
  <c r="AB396" i="4"/>
  <c r="J398" i="4"/>
  <c r="AM395" i="4"/>
  <c r="U395" i="4"/>
  <c r="V395" i="4"/>
  <c r="AA395" i="4"/>
  <c r="AB395" i="4"/>
  <c r="U355" i="4"/>
  <c r="V355" i="4"/>
  <c r="AA355" i="4"/>
  <c r="AB355" i="4"/>
  <c r="J357" i="4"/>
  <c r="U354" i="4"/>
  <c r="V354" i="4"/>
  <c r="AA354" i="4"/>
  <c r="AB354" i="4"/>
  <c r="U314" i="4"/>
  <c r="V314" i="4"/>
  <c r="AA314" i="4"/>
  <c r="AB314" i="4"/>
  <c r="J316" i="4"/>
  <c r="AG313" i="4"/>
  <c r="U313" i="4"/>
  <c r="V313" i="4"/>
  <c r="AA313" i="4"/>
  <c r="AB313" i="4"/>
  <c r="U273" i="4"/>
  <c r="V273" i="4"/>
  <c r="AG273" i="4"/>
  <c r="AA273" i="4"/>
  <c r="AB273" i="4"/>
  <c r="J275" i="4"/>
  <c r="U272" i="4"/>
  <c r="V272" i="4"/>
  <c r="AG272" i="4"/>
  <c r="AA272" i="4"/>
  <c r="AB272" i="4"/>
  <c r="U232" i="4"/>
  <c r="V232" i="4"/>
  <c r="AA232" i="4"/>
  <c r="AB232" i="4"/>
  <c r="J234" i="4"/>
  <c r="U231" i="4"/>
  <c r="V231" i="4"/>
  <c r="AA231" i="4"/>
  <c r="AB231" i="4"/>
  <c r="U191" i="4"/>
  <c r="V191" i="4"/>
  <c r="AA191" i="4"/>
  <c r="AB191" i="4"/>
  <c r="J193" i="4"/>
  <c r="U190" i="4"/>
  <c r="V190" i="4"/>
  <c r="AA190" i="4"/>
  <c r="AB190" i="4"/>
  <c r="U150" i="4"/>
  <c r="V150" i="4"/>
  <c r="AA150" i="4"/>
  <c r="AB150" i="4"/>
  <c r="J152" i="4"/>
  <c r="U149" i="4"/>
  <c r="V149" i="4"/>
  <c r="AA149" i="4"/>
  <c r="AB149" i="4"/>
  <c r="U109" i="4"/>
  <c r="V109" i="4"/>
  <c r="AA109" i="4"/>
  <c r="AB109" i="4"/>
  <c r="J111" i="4"/>
  <c r="U108" i="4"/>
  <c r="V108" i="4"/>
  <c r="AG108" i="4"/>
  <c r="AA108" i="4"/>
  <c r="AB108" i="4"/>
  <c r="U68" i="4"/>
  <c r="V68" i="4"/>
  <c r="AA68" i="4"/>
  <c r="AB68" i="4"/>
  <c r="J70" i="4"/>
  <c r="U67" i="4"/>
  <c r="V67" i="4"/>
  <c r="AA67" i="4"/>
  <c r="AB67" i="4"/>
  <c r="I141" i="28"/>
  <c r="I127" i="28"/>
  <c r="I199" i="28"/>
  <c r="I177" i="28"/>
  <c r="I118" i="28"/>
  <c r="I55" i="28"/>
  <c r="I155" i="27"/>
  <c r="I195" i="27"/>
  <c r="I120" i="27"/>
  <c r="I81" i="27"/>
  <c r="I49" i="27"/>
  <c r="I9" i="27"/>
  <c r="J25" i="4"/>
  <c r="J26" i="4"/>
  <c r="W26" i="23"/>
  <c r="X26" i="23"/>
  <c r="AA26" i="23"/>
  <c r="AB26" i="23"/>
  <c r="S26" i="23"/>
  <c r="T26" i="23"/>
  <c r="L30" i="23"/>
  <c r="U19" i="23"/>
  <c r="L19" i="23"/>
  <c r="O19" i="23"/>
  <c r="Q19" i="23"/>
  <c r="S19" i="23"/>
  <c r="L78" i="23"/>
  <c r="L18" i="23"/>
  <c r="AI26" i="23"/>
  <c r="AJ26" i="23"/>
  <c r="L21" i="23"/>
  <c r="AE26" i="23"/>
  <c r="AF26" i="23"/>
  <c r="W27" i="23"/>
  <c r="X27" i="23"/>
  <c r="AA27" i="23"/>
  <c r="AB27" i="23"/>
  <c r="W28" i="23"/>
  <c r="X28" i="23"/>
  <c r="AA28" i="23"/>
  <c r="AB28" i="23"/>
  <c r="AS26" i="23"/>
  <c r="J78" i="23"/>
  <c r="J18" i="23"/>
  <c r="F238" i="23"/>
  <c r="L182" i="23"/>
  <c r="J107" i="4"/>
  <c r="J148" i="4"/>
  <c r="J189" i="4"/>
  <c r="J230" i="4"/>
  <c r="J271" i="4"/>
  <c r="J312" i="4"/>
  <c r="J353" i="4"/>
  <c r="J394" i="4"/>
  <c r="F238" i="24"/>
  <c r="L182" i="24"/>
  <c r="F158" i="24"/>
  <c r="L102" i="24"/>
  <c r="F78" i="24"/>
  <c r="L22" i="24"/>
  <c r="F158" i="23"/>
  <c r="L102" i="23"/>
  <c r="F78" i="23"/>
  <c r="L22" i="23"/>
  <c r="B7" i="3"/>
  <c r="U26" i="23"/>
  <c r="V26" i="23"/>
  <c r="Y26" i="23"/>
  <c r="Z26" i="23"/>
  <c r="AC26" i="23"/>
  <c r="AD26" i="23"/>
  <c r="Y27" i="23"/>
  <c r="Z27" i="23"/>
  <c r="U27" i="23"/>
  <c r="V27" i="23"/>
  <c r="AC27" i="23"/>
  <c r="AD27" i="23"/>
  <c r="AK28" i="23"/>
  <c r="AL28" i="23"/>
  <c r="Y28" i="23"/>
  <c r="Z28" i="23"/>
  <c r="U28" i="23"/>
  <c r="V28" i="23"/>
  <c r="AC28" i="23"/>
  <c r="AD28" i="23"/>
  <c r="U179" i="24"/>
  <c r="L179" i="24"/>
  <c r="U99" i="24"/>
  <c r="K99" i="24"/>
  <c r="U19" i="24"/>
  <c r="L19" i="24"/>
  <c r="K19" i="24"/>
  <c r="K78" i="23"/>
  <c r="K18" i="23"/>
  <c r="J238" i="24"/>
  <c r="J178" i="24"/>
  <c r="L238" i="24"/>
  <c r="L178" i="24"/>
  <c r="AS188" i="24"/>
  <c r="L190" i="24"/>
  <c r="AS187" i="24"/>
  <c r="AS186" i="24"/>
  <c r="J158" i="24"/>
  <c r="J98" i="24"/>
  <c r="AQ108" i="24"/>
  <c r="L158" i="24"/>
  <c r="L98" i="24"/>
  <c r="AS108" i="24"/>
  <c r="L110" i="24"/>
  <c r="AS107" i="24"/>
  <c r="AS106" i="24"/>
  <c r="J78" i="24"/>
  <c r="J18" i="24"/>
  <c r="L78" i="24"/>
  <c r="L18" i="24"/>
  <c r="AS28" i="24"/>
  <c r="L30" i="24"/>
  <c r="AS27" i="24"/>
  <c r="AS26" i="24"/>
  <c r="J238" i="23"/>
  <c r="J178" i="23"/>
  <c r="L238" i="23"/>
  <c r="L178" i="23"/>
  <c r="AS188" i="23"/>
  <c r="AS187" i="23"/>
  <c r="AS186" i="23"/>
  <c r="J158" i="23"/>
  <c r="J98" i="23"/>
  <c r="L158" i="23"/>
  <c r="L98" i="23"/>
  <c r="AS108" i="23"/>
  <c r="AS107" i="23"/>
  <c r="AS106" i="23"/>
  <c r="AS28" i="23"/>
  <c r="AS27" i="23"/>
  <c r="L26" i="23"/>
  <c r="AK186" i="24"/>
  <c r="AL186" i="24"/>
  <c r="AI187" i="24"/>
  <c r="AJ187" i="24"/>
  <c r="AK108" i="24"/>
  <c r="AL108" i="24"/>
  <c r="AI107" i="24"/>
  <c r="AJ107" i="24"/>
  <c r="AK27" i="24"/>
  <c r="AL27" i="24"/>
  <c r="AI27" i="24"/>
  <c r="AJ27" i="24"/>
  <c r="AO396" i="4"/>
  <c r="AM396" i="4"/>
  <c r="AO395" i="4"/>
  <c r="AO394" i="4"/>
  <c r="AO355" i="4"/>
  <c r="AM355" i="4"/>
  <c r="AO354" i="4"/>
  <c r="AM354" i="4"/>
  <c r="AO353" i="4"/>
  <c r="AM353" i="4"/>
  <c r="AO314" i="4"/>
  <c r="AM314" i="4"/>
  <c r="AO313" i="4"/>
  <c r="AM313" i="4"/>
  <c r="AO312" i="4"/>
  <c r="AM312" i="4"/>
  <c r="AO273" i="4"/>
  <c r="AM273" i="4"/>
  <c r="AO272" i="4"/>
  <c r="AM272" i="4"/>
  <c r="AO271" i="4"/>
  <c r="AM271" i="4"/>
  <c r="AO232" i="4"/>
  <c r="AO231" i="4"/>
  <c r="AM231" i="4"/>
  <c r="AO230" i="4"/>
  <c r="AO191" i="4"/>
  <c r="AO190" i="4"/>
  <c r="AO189" i="4"/>
  <c r="AO150" i="4"/>
  <c r="AM150" i="4"/>
  <c r="AO149" i="4"/>
  <c r="AO148" i="4"/>
  <c r="AM148" i="4"/>
  <c r="AO109" i="4"/>
  <c r="AM109" i="4"/>
  <c r="AO108" i="4"/>
  <c r="AM108" i="4"/>
  <c r="AO107" i="4"/>
  <c r="AM107" i="4"/>
  <c r="AO68" i="4"/>
  <c r="AM68" i="4"/>
  <c r="AO67" i="4"/>
  <c r="AM67" i="4"/>
  <c r="AO66" i="4"/>
  <c r="AM66" i="4"/>
  <c r="AO27" i="4"/>
  <c r="AM27" i="4"/>
  <c r="L28" i="23"/>
  <c r="L27" i="23"/>
  <c r="S188" i="24"/>
  <c r="T188" i="24"/>
  <c r="W188" i="24"/>
  <c r="X188" i="24"/>
  <c r="AA188" i="24"/>
  <c r="AB188" i="24"/>
  <c r="L181" i="24"/>
  <c r="AE188" i="24"/>
  <c r="AF188" i="24"/>
  <c r="S187" i="24"/>
  <c r="T187" i="24"/>
  <c r="W187" i="24"/>
  <c r="X187" i="24"/>
  <c r="AA187" i="24"/>
  <c r="AB187" i="24"/>
  <c r="S186" i="24"/>
  <c r="T186" i="24"/>
  <c r="W186" i="24"/>
  <c r="X186" i="24"/>
  <c r="AA186" i="24"/>
  <c r="AB186" i="24"/>
  <c r="AI108" i="24"/>
  <c r="AJ108" i="24"/>
  <c r="S108" i="24"/>
  <c r="T108" i="24"/>
  <c r="W108" i="24"/>
  <c r="X108" i="24"/>
  <c r="AA108" i="24"/>
  <c r="AB108" i="24"/>
  <c r="L101" i="24"/>
  <c r="AE107" i="24"/>
  <c r="AF107" i="24"/>
  <c r="AE108" i="24"/>
  <c r="AF108" i="24"/>
  <c r="U107" i="24"/>
  <c r="V107" i="24"/>
  <c r="Y107" i="24"/>
  <c r="Z107" i="24"/>
  <c r="AC107" i="24"/>
  <c r="AD107" i="24"/>
  <c r="S107" i="24"/>
  <c r="T107" i="24"/>
  <c r="W107" i="24"/>
  <c r="X107" i="24"/>
  <c r="AA107" i="24"/>
  <c r="AB107" i="24"/>
  <c r="AI106" i="24"/>
  <c r="AJ106" i="24"/>
  <c r="S106" i="24"/>
  <c r="T106" i="24"/>
  <c r="W106" i="24"/>
  <c r="X106" i="24"/>
  <c r="AA106" i="24"/>
  <c r="AB106" i="24"/>
  <c r="AK28" i="24"/>
  <c r="AL28" i="24"/>
  <c r="Y28" i="24"/>
  <c r="Z28" i="24"/>
  <c r="U28" i="24"/>
  <c r="V28" i="24"/>
  <c r="AC28" i="24"/>
  <c r="AD28" i="24"/>
  <c r="L21" i="24"/>
  <c r="AG26" i="24"/>
  <c r="AH26" i="24"/>
  <c r="Y27" i="24"/>
  <c r="Z27" i="24"/>
  <c r="U27" i="24"/>
  <c r="V27" i="24"/>
  <c r="AC27" i="24"/>
  <c r="AD27" i="24"/>
  <c r="AK26" i="24"/>
  <c r="AL26" i="24"/>
  <c r="Y26" i="24"/>
  <c r="Z26" i="24"/>
  <c r="U26" i="24"/>
  <c r="V26" i="24"/>
  <c r="AC26" i="24"/>
  <c r="AD26" i="24"/>
  <c r="AI28" i="24"/>
  <c r="AJ28" i="24"/>
  <c r="W28" i="24"/>
  <c r="X28" i="24"/>
  <c r="S28" i="24"/>
  <c r="T28" i="24"/>
  <c r="AA28" i="24"/>
  <c r="AB28" i="24"/>
  <c r="W27" i="24"/>
  <c r="X27" i="24"/>
  <c r="S27" i="24"/>
  <c r="T27" i="24"/>
  <c r="AA27" i="24"/>
  <c r="AB27" i="24"/>
  <c r="AI26" i="24"/>
  <c r="AJ26" i="24"/>
  <c r="W26" i="24"/>
  <c r="X26" i="24"/>
  <c r="S26" i="24"/>
  <c r="T26" i="24"/>
  <c r="AA26" i="24"/>
  <c r="AB26" i="24"/>
  <c r="AK108" i="23"/>
  <c r="AL108" i="23"/>
  <c r="Y108" i="23"/>
  <c r="Z108" i="23"/>
  <c r="U108" i="23"/>
  <c r="V108" i="23"/>
  <c r="AC108" i="23"/>
  <c r="AD108" i="23"/>
  <c r="AK107" i="23"/>
  <c r="AL107" i="23"/>
  <c r="Y107" i="23"/>
  <c r="Z107" i="23"/>
  <c r="U107" i="23"/>
  <c r="V107" i="23"/>
  <c r="AC107" i="23"/>
  <c r="AD107" i="23"/>
  <c r="AK106" i="23"/>
  <c r="AL106" i="23"/>
  <c r="Y106" i="23"/>
  <c r="Z106" i="23"/>
  <c r="U106" i="23"/>
  <c r="V106" i="23"/>
  <c r="AC106" i="23"/>
  <c r="AD106" i="23"/>
  <c r="S28" i="23"/>
  <c r="T28" i="23"/>
  <c r="S27" i="23"/>
  <c r="T27" i="23"/>
  <c r="W396" i="4"/>
  <c r="X396" i="4"/>
  <c r="AC396" i="4"/>
  <c r="AD396" i="4"/>
  <c r="S396" i="4"/>
  <c r="T396" i="4"/>
  <c r="Y396" i="4"/>
  <c r="Z396" i="4"/>
  <c r="W395" i="4"/>
  <c r="X395" i="4"/>
  <c r="AC395" i="4"/>
  <c r="AD395" i="4"/>
  <c r="S395" i="4"/>
  <c r="T395" i="4"/>
  <c r="Y395" i="4"/>
  <c r="Z395" i="4"/>
  <c r="W394" i="4"/>
  <c r="X394" i="4"/>
  <c r="AC394" i="4"/>
  <c r="AD394" i="4"/>
  <c r="U394" i="4"/>
  <c r="V394" i="4"/>
  <c r="AA394" i="4"/>
  <c r="AB394" i="4"/>
  <c r="S394" i="4"/>
  <c r="T394" i="4"/>
  <c r="Y394" i="4"/>
  <c r="Z394" i="4"/>
  <c r="W355" i="4"/>
  <c r="X355" i="4"/>
  <c r="AC355" i="4"/>
  <c r="AD355" i="4"/>
  <c r="S355" i="4"/>
  <c r="T355" i="4"/>
  <c r="Y355" i="4"/>
  <c r="Z355" i="4"/>
  <c r="W354" i="4"/>
  <c r="X354" i="4"/>
  <c r="AC354" i="4"/>
  <c r="AD354" i="4"/>
  <c r="S354" i="4"/>
  <c r="T354" i="4"/>
  <c r="Y354" i="4"/>
  <c r="Z354" i="4"/>
  <c r="W353" i="4"/>
  <c r="X353" i="4"/>
  <c r="AC353" i="4"/>
  <c r="AD353" i="4"/>
  <c r="U353" i="4"/>
  <c r="V353" i="4"/>
  <c r="AA353" i="4"/>
  <c r="AB353" i="4"/>
  <c r="S353" i="4"/>
  <c r="T353" i="4"/>
  <c r="Y353" i="4"/>
  <c r="Z353" i="4"/>
  <c r="W314" i="4"/>
  <c r="X314" i="4"/>
  <c r="AC314" i="4"/>
  <c r="AD314" i="4"/>
  <c r="S314" i="4"/>
  <c r="T314" i="4"/>
  <c r="Y314" i="4"/>
  <c r="Z314" i="4"/>
  <c r="W313" i="4"/>
  <c r="X313" i="4"/>
  <c r="AC313" i="4"/>
  <c r="AD313" i="4"/>
  <c r="S313" i="4"/>
  <c r="T313" i="4"/>
  <c r="Y313" i="4"/>
  <c r="Z313" i="4"/>
  <c r="W312" i="4"/>
  <c r="X312" i="4"/>
  <c r="AC312" i="4"/>
  <c r="AD312" i="4"/>
  <c r="U312" i="4"/>
  <c r="V312" i="4"/>
  <c r="AA312" i="4"/>
  <c r="AB312" i="4"/>
  <c r="S312" i="4"/>
  <c r="T312" i="4"/>
  <c r="Y312" i="4"/>
  <c r="Z312" i="4"/>
  <c r="W273" i="4"/>
  <c r="X273" i="4"/>
  <c r="AC273" i="4"/>
  <c r="AD273" i="4"/>
  <c r="S273" i="4"/>
  <c r="T273" i="4"/>
  <c r="Y273" i="4"/>
  <c r="Z273" i="4"/>
  <c r="W272" i="4"/>
  <c r="X272" i="4"/>
  <c r="AC272" i="4"/>
  <c r="AD272" i="4"/>
  <c r="S272" i="4"/>
  <c r="T272" i="4"/>
  <c r="Y272" i="4"/>
  <c r="Z272" i="4"/>
  <c r="W271" i="4"/>
  <c r="X271" i="4"/>
  <c r="AC271" i="4"/>
  <c r="AD271" i="4"/>
  <c r="U271" i="4"/>
  <c r="V271" i="4"/>
  <c r="AA271" i="4"/>
  <c r="AB271" i="4"/>
  <c r="S271" i="4"/>
  <c r="T271" i="4"/>
  <c r="Y271" i="4"/>
  <c r="Z271" i="4"/>
  <c r="W232" i="4"/>
  <c r="X232" i="4"/>
  <c r="AC232" i="4"/>
  <c r="AD232" i="4"/>
  <c r="S232" i="4"/>
  <c r="T232" i="4"/>
  <c r="Y232" i="4"/>
  <c r="Z232" i="4"/>
  <c r="W231" i="4"/>
  <c r="X231" i="4"/>
  <c r="AC231" i="4"/>
  <c r="AD231" i="4"/>
  <c r="S231" i="4"/>
  <c r="T231" i="4"/>
  <c r="Y231" i="4"/>
  <c r="Z231" i="4"/>
  <c r="W230" i="4"/>
  <c r="X230" i="4"/>
  <c r="AC230" i="4"/>
  <c r="AD230" i="4"/>
  <c r="U230" i="4"/>
  <c r="V230" i="4"/>
  <c r="AG230" i="4"/>
  <c r="AA230" i="4"/>
  <c r="AB230" i="4"/>
  <c r="S230" i="4"/>
  <c r="T230" i="4"/>
  <c r="Y230" i="4"/>
  <c r="Z230" i="4"/>
  <c r="W191" i="4"/>
  <c r="X191" i="4"/>
  <c r="AC191" i="4"/>
  <c r="AD191" i="4"/>
  <c r="S191" i="4"/>
  <c r="T191" i="4"/>
  <c r="Y191" i="4"/>
  <c r="Z191" i="4"/>
  <c r="W190" i="4"/>
  <c r="X190" i="4"/>
  <c r="AC190" i="4"/>
  <c r="AD190" i="4"/>
  <c r="S190" i="4"/>
  <c r="T190" i="4"/>
  <c r="Y190" i="4"/>
  <c r="Z190" i="4"/>
  <c r="W189" i="4"/>
  <c r="X189" i="4"/>
  <c r="AC189" i="4"/>
  <c r="AD189" i="4"/>
  <c r="U189" i="4"/>
  <c r="V189" i="4"/>
  <c r="AA189" i="4"/>
  <c r="AB189" i="4"/>
  <c r="S189" i="4"/>
  <c r="T189" i="4"/>
  <c r="Y189" i="4"/>
  <c r="Z189" i="4"/>
  <c r="W150" i="4"/>
  <c r="X150" i="4"/>
  <c r="AC150" i="4"/>
  <c r="AD150" i="4"/>
  <c r="S150" i="4"/>
  <c r="T150" i="4"/>
  <c r="Y150" i="4"/>
  <c r="Z150" i="4"/>
  <c r="W149" i="4"/>
  <c r="X149" i="4"/>
  <c r="AC149" i="4"/>
  <c r="AD149" i="4"/>
  <c r="S149" i="4"/>
  <c r="T149" i="4"/>
  <c r="Y149" i="4"/>
  <c r="Z149" i="4"/>
  <c r="W148" i="4"/>
  <c r="X148" i="4"/>
  <c r="AC148" i="4"/>
  <c r="AD148" i="4"/>
  <c r="U148" i="4"/>
  <c r="V148" i="4"/>
  <c r="AA148" i="4"/>
  <c r="AB148" i="4"/>
  <c r="S148" i="4"/>
  <c r="T148" i="4"/>
  <c r="Y148" i="4"/>
  <c r="Z148" i="4"/>
  <c r="W109" i="4"/>
  <c r="X109" i="4"/>
  <c r="AC109" i="4"/>
  <c r="AD109" i="4"/>
  <c r="S109" i="4"/>
  <c r="T109" i="4"/>
  <c r="Y109" i="4"/>
  <c r="Z109" i="4"/>
  <c r="W108" i="4"/>
  <c r="X108" i="4"/>
  <c r="AC108" i="4"/>
  <c r="AD108" i="4"/>
  <c r="S108" i="4"/>
  <c r="T108" i="4"/>
  <c r="Y108" i="4"/>
  <c r="Z108" i="4"/>
  <c r="W107" i="4"/>
  <c r="X107" i="4"/>
  <c r="AC107" i="4"/>
  <c r="AD107" i="4"/>
  <c r="U107" i="4"/>
  <c r="V107" i="4"/>
  <c r="AA107" i="4"/>
  <c r="AB107" i="4"/>
  <c r="S107" i="4"/>
  <c r="T107" i="4"/>
  <c r="Y107" i="4"/>
  <c r="Z107" i="4"/>
  <c r="W68" i="4"/>
  <c r="X68" i="4"/>
  <c r="AC68" i="4"/>
  <c r="AD68" i="4"/>
  <c r="S68" i="4"/>
  <c r="T68" i="4"/>
  <c r="Y68" i="4"/>
  <c r="Z68" i="4"/>
  <c r="W67" i="4"/>
  <c r="X67" i="4"/>
  <c r="AC67" i="4"/>
  <c r="AD67" i="4"/>
  <c r="S67" i="4"/>
  <c r="T67" i="4"/>
  <c r="Y67" i="4"/>
  <c r="Z67" i="4"/>
  <c r="W66" i="4"/>
  <c r="X66" i="4"/>
  <c r="AC66" i="4"/>
  <c r="AD66" i="4"/>
  <c r="U66" i="4"/>
  <c r="V66" i="4"/>
  <c r="AA66" i="4"/>
  <c r="AB66" i="4"/>
  <c r="S66" i="4"/>
  <c r="T66" i="4"/>
  <c r="Y66" i="4"/>
  <c r="Z66" i="4"/>
  <c r="K78" i="24"/>
  <c r="K18" i="24"/>
  <c r="O179" i="24"/>
  <c r="Q179" i="24"/>
  <c r="O99" i="24"/>
  <c r="Q99" i="24"/>
  <c r="O19" i="24"/>
  <c r="Q19" i="24"/>
  <c r="O99" i="23"/>
  <c r="S99" i="23"/>
  <c r="Q99" i="23"/>
  <c r="K158" i="23"/>
  <c r="K98" i="23"/>
  <c r="O179" i="23"/>
  <c r="S179" i="23"/>
  <c r="Q179" i="23"/>
  <c r="L26" i="24"/>
  <c r="I9" i="28"/>
  <c r="I17" i="28"/>
  <c r="I63" i="28"/>
  <c r="I71" i="28"/>
  <c r="I95" i="28"/>
  <c r="I102" i="28"/>
  <c r="I110" i="28"/>
  <c r="I132" i="28"/>
  <c r="I136" i="28"/>
  <c r="I156" i="28"/>
  <c r="I161" i="28"/>
  <c r="I167" i="28"/>
  <c r="I185" i="28"/>
  <c r="I193" i="28"/>
  <c r="I17" i="27"/>
  <c r="I27" i="27"/>
  <c r="I89" i="27"/>
  <c r="I104" i="27"/>
  <c r="I112" i="27"/>
  <c r="I129" i="27"/>
  <c r="I148" i="27"/>
  <c r="I161" i="27"/>
  <c r="I168" i="27"/>
  <c r="I203" i="27"/>
  <c r="I211" i="27"/>
  <c r="I213" i="26"/>
  <c r="I17" i="26"/>
  <c r="I36" i="26"/>
  <c r="I42" i="26"/>
  <c r="I143" i="26"/>
  <c r="I158" i="26"/>
  <c r="I165" i="26"/>
  <c r="I49" i="26"/>
  <c r="I81" i="26"/>
  <c r="I104" i="26"/>
  <c r="I112" i="26"/>
  <c r="I150" i="26"/>
  <c r="I173" i="26"/>
  <c r="I205" i="26"/>
  <c r="I27" i="26"/>
  <c r="L188" i="24"/>
  <c r="L187" i="24"/>
  <c r="L186" i="24"/>
  <c r="L108" i="24"/>
  <c r="L107" i="24"/>
  <c r="L106" i="24"/>
  <c r="L28" i="24"/>
  <c r="U188" i="24"/>
  <c r="V188" i="24"/>
  <c r="Y188" i="24"/>
  <c r="Z188" i="24"/>
  <c r="AC188" i="24"/>
  <c r="AD188" i="24"/>
  <c r="U187" i="24"/>
  <c r="V187" i="24"/>
  <c r="Y187" i="24"/>
  <c r="Z187" i="24"/>
  <c r="AC187" i="24"/>
  <c r="AD187" i="24"/>
  <c r="U186" i="24"/>
  <c r="V186" i="24"/>
  <c r="Y186" i="24"/>
  <c r="Z186" i="24"/>
  <c r="AC186" i="24"/>
  <c r="AD186" i="24"/>
  <c r="U108" i="24"/>
  <c r="V108" i="24"/>
  <c r="Y108" i="24"/>
  <c r="Z108" i="24"/>
  <c r="AC108" i="24"/>
  <c r="AD108" i="24"/>
  <c r="U106" i="24"/>
  <c r="V106" i="24"/>
  <c r="Y106" i="24"/>
  <c r="Z106" i="24"/>
  <c r="AC106" i="24"/>
  <c r="AD106" i="24"/>
  <c r="K238" i="24"/>
  <c r="K178" i="24"/>
  <c r="I238" i="24"/>
  <c r="I178" i="24"/>
  <c r="L174" i="24"/>
  <c r="K158" i="24"/>
  <c r="K98" i="24"/>
  <c r="I158" i="24"/>
  <c r="I98" i="24"/>
  <c r="L94" i="24"/>
  <c r="L107" i="23"/>
  <c r="L108" i="23"/>
  <c r="L187" i="23"/>
  <c r="L188" i="23"/>
  <c r="L106" i="23"/>
  <c r="L186" i="23"/>
  <c r="I78" i="24"/>
  <c r="I18" i="24"/>
  <c r="L27" i="24"/>
  <c r="L14" i="24"/>
  <c r="K238" i="23"/>
  <c r="K178" i="23"/>
  <c r="I238" i="23"/>
  <c r="I178" i="23"/>
  <c r="U188" i="23"/>
  <c r="V188" i="23"/>
  <c r="Y188" i="23"/>
  <c r="Z188" i="23"/>
  <c r="AC188" i="23"/>
  <c r="AD188" i="23"/>
  <c r="AG188" i="23"/>
  <c r="AH188" i="23"/>
  <c r="U187" i="23"/>
  <c r="V187" i="23"/>
  <c r="Y187" i="23"/>
  <c r="Z187" i="23"/>
  <c r="AC187" i="23"/>
  <c r="AD187" i="23"/>
  <c r="AG187" i="23"/>
  <c r="AH187" i="23"/>
  <c r="U186" i="23"/>
  <c r="V186" i="23"/>
  <c r="Y186" i="23"/>
  <c r="Z186" i="23"/>
  <c r="AC186" i="23"/>
  <c r="AD186" i="23"/>
  <c r="L174" i="23"/>
  <c r="I158" i="23"/>
  <c r="I98" i="23"/>
  <c r="L94" i="23"/>
  <c r="I78" i="23"/>
  <c r="I18" i="23"/>
  <c r="L14" i="23"/>
  <c r="J27" i="4"/>
  <c r="J66" i="4"/>
  <c r="J67" i="4"/>
  <c r="J68" i="4"/>
  <c r="J108" i="4"/>
  <c r="J109" i="4"/>
  <c r="J149" i="4"/>
  <c r="J150" i="4"/>
  <c r="J190" i="4"/>
  <c r="J191" i="4"/>
  <c r="J231" i="4"/>
  <c r="J232" i="4"/>
  <c r="J272" i="4"/>
  <c r="J273" i="4"/>
  <c r="J313" i="4"/>
  <c r="J314" i="4"/>
  <c r="J354" i="4"/>
  <c r="J355" i="4"/>
  <c r="J395" i="4"/>
  <c r="J396" i="4"/>
  <c r="J384" i="4"/>
  <c r="J343" i="4"/>
  <c r="J302" i="4"/>
  <c r="J261" i="4"/>
  <c r="J220" i="4"/>
  <c r="J179" i="4"/>
  <c r="J138" i="4"/>
  <c r="J97" i="4"/>
  <c r="J56" i="4"/>
  <c r="J15" i="4"/>
  <c r="L99" i="24"/>
  <c r="O108" i="24"/>
  <c r="P108" i="24"/>
  <c r="L99" i="23"/>
  <c r="O107" i="23"/>
  <c r="P107" i="23"/>
  <c r="AK187" i="23"/>
  <c r="AL187" i="23"/>
  <c r="AE186" i="23"/>
  <c r="AF186" i="23"/>
  <c r="AI186" i="24"/>
  <c r="AJ186" i="24"/>
  <c r="AK27" i="23"/>
  <c r="AL27" i="23"/>
  <c r="AK26" i="23"/>
  <c r="AL26" i="23"/>
  <c r="AX7" i="43"/>
  <c r="AX8" i="43"/>
  <c r="BL7" i="43"/>
  <c r="BL8" i="43"/>
  <c r="BN7" i="43"/>
  <c r="BN8" i="43"/>
  <c r="AW7" i="43"/>
  <c r="AW8" i="43"/>
  <c r="BM7" i="43"/>
  <c r="BM8" i="43"/>
  <c r="AY7" i="43"/>
  <c r="AY8" i="43"/>
  <c r="AH25" i="4"/>
  <c r="AH27" i="4"/>
  <c r="O6" i="43"/>
  <c r="DO7" i="43"/>
  <c r="DO8" i="43"/>
  <c r="CY7" i="43"/>
  <c r="CY8" i="43"/>
  <c r="CQ7" i="43"/>
  <c r="CQ8" i="43"/>
  <c r="CI7" i="43"/>
  <c r="CI8" i="43"/>
  <c r="CA7" i="43"/>
  <c r="CA8" i="43"/>
  <c r="CJ7" i="43"/>
  <c r="CJ8" i="43"/>
  <c r="DN7" i="43"/>
  <c r="DN8" i="43"/>
  <c r="CX7" i="43"/>
  <c r="CX8" i="43"/>
  <c r="CP7" i="43"/>
  <c r="CP8" i="43"/>
  <c r="CH7" i="43"/>
  <c r="CH8" i="43"/>
  <c r="DM7" i="43"/>
  <c r="DM8" i="43"/>
  <c r="CW7" i="43"/>
  <c r="CW8" i="43"/>
  <c r="CO7" i="43"/>
  <c r="CO8" i="43"/>
  <c r="CG7" i="43"/>
  <c r="CG8" i="43"/>
  <c r="DL7" i="43"/>
  <c r="DL8" i="43"/>
  <c r="DD7" i="43"/>
  <c r="DD8" i="43"/>
  <c r="CV7" i="43"/>
  <c r="CV8" i="43"/>
  <c r="CN7" i="43"/>
  <c r="CN8" i="43"/>
  <c r="CF7" i="43"/>
  <c r="CF8" i="43"/>
  <c r="CR7" i="43"/>
  <c r="CR8" i="43"/>
  <c r="DS7" i="43"/>
  <c r="DS8" i="43"/>
  <c r="DK7" i="43"/>
  <c r="DK8" i="43"/>
  <c r="DC7" i="43"/>
  <c r="DC8" i="43"/>
  <c r="CU7" i="43"/>
  <c r="CU8" i="43"/>
  <c r="CM7" i="43"/>
  <c r="CM8" i="43"/>
  <c r="CE7" i="43"/>
  <c r="CE8" i="43"/>
  <c r="DR7" i="43"/>
  <c r="DR8" i="43"/>
  <c r="DB7" i="43"/>
  <c r="DB8" i="43"/>
  <c r="CT7" i="43"/>
  <c r="CT8" i="43"/>
  <c r="CL7" i="43"/>
  <c r="CL8" i="43"/>
  <c r="CD7" i="43"/>
  <c r="CD8" i="43"/>
  <c r="DQ7" i="43"/>
  <c r="DQ8" i="43"/>
  <c r="DA7" i="43"/>
  <c r="DA8" i="43"/>
  <c r="CS7" i="43"/>
  <c r="CS8" i="43"/>
  <c r="CK7" i="43"/>
  <c r="CK8" i="43"/>
  <c r="CC7" i="43"/>
  <c r="CC8" i="43"/>
  <c r="DP7" i="43"/>
  <c r="DP8" i="43"/>
  <c r="CZ7" i="43"/>
  <c r="CZ8" i="43"/>
  <c r="CB7" i="43"/>
  <c r="CB8" i="43"/>
  <c r="AJ7" i="43"/>
  <c r="AJ8" i="43"/>
  <c r="AB7" i="43"/>
  <c r="AB8" i="43"/>
  <c r="T7" i="43"/>
  <c r="T8" i="43"/>
  <c r="AI7" i="43"/>
  <c r="AI8" i="43"/>
  <c r="AA7" i="43"/>
  <c r="AA8" i="43"/>
  <c r="S7" i="43"/>
  <c r="S8" i="43"/>
  <c r="AP7" i="43"/>
  <c r="AP8" i="43"/>
  <c r="AH7" i="43"/>
  <c r="AH8" i="43"/>
  <c r="Z7" i="43"/>
  <c r="Z8" i="43"/>
  <c r="R7" i="43"/>
  <c r="R8" i="43"/>
  <c r="P7" i="43"/>
  <c r="P8" i="43"/>
  <c r="U7" i="43"/>
  <c r="U8" i="43"/>
  <c r="AO7" i="43"/>
  <c r="AO8" i="43"/>
  <c r="AG7" i="43"/>
  <c r="AG8" i="43"/>
  <c r="Y7" i="43"/>
  <c r="Y8" i="43"/>
  <c r="Q7" i="43"/>
  <c r="Q8" i="43"/>
  <c r="X7" i="43"/>
  <c r="X8" i="43"/>
  <c r="V7" i="43"/>
  <c r="V8" i="43"/>
  <c r="AN7" i="43"/>
  <c r="AN8" i="43"/>
  <c r="AF7" i="43"/>
  <c r="AF8" i="43"/>
  <c r="AM7" i="43"/>
  <c r="AM8" i="43"/>
  <c r="AE7" i="43"/>
  <c r="AE8" i="43"/>
  <c r="W7" i="43"/>
  <c r="W8" i="43"/>
  <c r="AC7" i="43"/>
  <c r="AC8" i="43"/>
  <c r="AL7" i="43"/>
  <c r="AL8" i="43"/>
  <c r="AD7" i="43"/>
  <c r="AD8" i="43"/>
  <c r="AK7" i="43"/>
  <c r="AK8" i="43"/>
  <c r="B11" i="43"/>
  <c r="D45" i="17"/>
  <c r="Q187" i="24"/>
  <c r="R187" i="24"/>
  <c r="Q186" i="24"/>
  <c r="R186" i="24"/>
  <c r="O187" i="24"/>
  <c r="P187" i="24"/>
  <c r="AG312" i="4"/>
  <c r="O108" i="23"/>
  <c r="P108" i="23"/>
  <c r="O107" i="24"/>
  <c r="P107" i="24"/>
  <c r="S99" i="24"/>
  <c r="AG271" i="4"/>
  <c r="AG314" i="4"/>
  <c r="AG355" i="4"/>
  <c r="AF230" i="4"/>
  <c r="AF312" i="4"/>
  <c r="AM394" i="4"/>
  <c r="AF231" i="4"/>
  <c r="AF354" i="4"/>
  <c r="AF395" i="4"/>
  <c r="AM230" i="4"/>
  <c r="AG395" i="4"/>
  <c r="H33" i="37"/>
  <c r="G17" i="17"/>
  <c r="H17" i="17"/>
  <c r="AF189" i="4"/>
  <c r="AM232" i="4"/>
  <c r="AF271" i="4"/>
  <c r="K179" i="24"/>
  <c r="K19" i="23"/>
  <c r="AG190" i="4"/>
  <c r="I211" i="28"/>
  <c r="F211" i="28"/>
  <c r="AF149" i="4"/>
  <c r="G12" i="36"/>
  <c r="G15" i="17"/>
  <c r="H15" i="17"/>
  <c r="AF67" i="4"/>
  <c r="AF109" i="4"/>
  <c r="AF273" i="4"/>
  <c r="AG107" i="4"/>
  <c r="O28" i="23"/>
  <c r="P28" i="23"/>
  <c r="Q26" i="23"/>
  <c r="R26" i="23"/>
  <c r="O26" i="23"/>
  <c r="P26" i="23"/>
  <c r="Q27" i="23"/>
  <c r="R27" i="23"/>
  <c r="O27" i="23"/>
  <c r="P27" i="23"/>
  <c r="Q28" i="23"/>
  <c r="R28" i="23"/>
  <c r="Q27" i="24"/>
  <c r="R27" i="24"/>
  <c r="Q28" i="24"/>
  <c r="R28" i="24"/>
  <c r="I236" i="27"/>
  <c r="F236" i="27"/>
  <c r="AG191" i="4"/>
  <c r="AF190" i="4"/>
  <c r="I208" i="28"/>
  <c r="F208" i="28"/>
  <c r="AG108" i="24"/>
  <c r="AH108" i="24"/>
  <c r="AM189" i="4"/>
  <c r="AE27" i="23"/>
  <c r="AF27" i="23"/>
  <c r="I230" i="26"/>
  <c r="F230" i="26"/>
  <c r="Q108" i="23"/>
  <c r="R108" i="23"/>
  <c r="AM190" i="4"/>
  <c r="AG394" i="4"/>
  <c r="AG106" i="23"/>
  <c r="AH106" i="23"/>
  <c r="AG107" i="24"/>
  <c r="AH107" i="24"/>
  <c r="AG26" i="23"/>
  <c r="AH26" i="23"/>
  <c r="AF232" i="4"/>
  <c r="AF314" i="4"/>
  <c r="AF355" i="4"/>
  <c r="AG106" i="24"/>
  <c r="AH106" i="24"/>
  <c r="AF148" i="4"/>
  <c r="AF272" i="4"/>
  <c r="AG107" i="23"/>
  <c r="AH107" i="23"/>
  <c r="AM191" i="4"/>
  <c r="AG27" i="23"/>
  <c r="AH27" i="23"/>
  <c r="AG189" i="4"/>
  <c r="I235" i="27"/>
  <c r="F235" i="27"/>
  <c r="Q106" i="23"/>
  <c r="R106" i="23"/>
  <c r="S179" i="24"/>
  <c r="AF107" i="4"/>
  <c r="AG108" i="23"/>
  <c r="AH108" i="23"/>
  <c r="Q188" i="24"/>
  <c r="R188" i="24"/>
  <c r="AE28" i="23"/>
  <c r="AF28" i="23"/>
  <c r="AG354" i="4"/>
  <c r="O106" i="23"/>
  <c r="P106" i="23"/>
  <c r="AG149" i="4"/>
  <c r="AG150" i="4"/>
  <c r="I210" i="28"/>
  <c r="F210" i="28"/>
  <c r="AG66" i="4"/>
  <c r="AF68" i="4"/>
  <c r="AG353" i="4"/>
  <c r="AG28" i="23"/>
  <c r="AH28" i="23"/>
  <c r="I234" i="27"/>
  <c r="F234" i="27"/>
  <c r="AF396" i="4"/>
  <c r="AM149" i="4"/>
  <c r="AQ186" i="23"/>
  <c r="AQ187" i="23"/>
  <c r="AQ188" i="23"/>
  <c r="AQ106" i="23"/>
  <c r="AQ107" i="23"/>
  <c r="AI28" i="23"/>
  <c r="AJ28" i="23"/>
  <c r="AI27" i="23"/>
  <c r="AJ27" i="23"/>
  <c r="AF66" i="4"/>
  <c r="I231" i="26"/>
  <c r="F231" i="26"/>
  <c r="AK186" i="23"/>
  <c r="AL186" i="23"/>
  <c r="AF108" i="4"/>
  <c r="AF150" i="4"/>
  <c r="AF191" i="4"/>
  <c r="AF313" i="4"/>
  <c r="AF394" i="4"/>
  <c r="AQ108" i="23"/>
  <c r="I228" i="26"/>
  <c r="F228" i="26"/>
  <c r="I233" i="27"/>
  <c r="F233" i="27"/>
  <c r="I209" i="28"/>
  <c r="F209" i="28"/>
  <c r="S19" i="24"/>
  <c r="AQ27" i="24"/>
  <c r="AQ27" i="23"/>
  <c r="AQ26" i="23"/>
  <c r="AQ28" i="23"/>
  <c r="AK107" i="24"/>
  <c r="AL107" i="24"/>
  <c r="I229" i="26"/>
  <c r="F229" i="26"/>
  <c r="Q107" i="23"/>
  <c r="R107" i="23"/>
  <c r="AG148" i="4"/>
  <c r="AF353" i="4"/>
  <c r="AQ26" i="24"/>
  <c r="AQ107" i="24"/>
  <c r="AQ106" i="24"/>
  <c r="AG67" i="4"/>
  <c r="AE108" i="23"/>
  <c r="AF108" i="23"/>
  <c r="AE107" i="23"/>
  <c r="AF107" i="23"/>
  <c r="AG68" i="4"/>
  <c r="AG109" i="4"/>
  <c r="AG396" i="4"/>
  <c r="AG231" i="4"/>
  <c r="AE106" i="24"/>
  <c r="AF106" i="24"/>
  <c r="O188" i="24"/>
  <c r="P188" i="24"/>
  <c r="AG232" i="4"/>
  <c r="AE188" i="23"/>
  <c r="AF188" i="23"/>
  <c r="AE187" i="23"/>
  <c r="AF187" i="23"/>
  <c r="K179" i="23"/>
  <c r="L179" i="23"/>
  <c r="AG27" i="4"/>
  <c r="O7" i="43"/>
  <c r="O8" i="43"/>
  <c r="AG26" i="4"/>
  <c r="AG25" i="4"/>
  <c r="M7" i="43"/>
  <c r="M8" i="43"/>
  <c r="AF27" i="4"/>
  <c r="AF26" i="4"/>
  <c r="AF25" i="4"/>
  <c r="AM26" i="4"/>
  <c r="H21" i="37"/>
  <c r="G16" i="17"/>
  <c r="H16" i="17"/>
  <c r="AM25" i="4"/>
  <c r="AQ186" i="24"/>
  <c r="AQ187" i="24"/>
  <c r="AQ188" i="24"/>
  <c r="AG186" i="24"/>
  <c r="AH186" i="24"/>
  <c r="AE187" i="24"/>
  <c r="AF187" i="24"/>
  <c r="AK187" i="24"/>
  <c r="AL187" i="24"/>
  <c r="AQ28" i="24"/>
  <c r="Q107" i="24"/>
  <c r="R107" i="24"/>
  <c r="Q108" i="24"/>
  <c r="R108" i="24"/>
  <c r="AK106" i="24"/>
  <c r="AL106" i="24"/>
  <c r="AE28" i="24"/>
  <c r="AF28" i="24"/>
  <c r="AG28" i="24"/>
  <c r="AH28" i="24"/>
  <c r="AI188" i="24"/>
  <c r="AJ188" i="24"/>
  <c r="AK188" i="24"/>
  <c r="AL188" i="24"/>
  <c r="AG27" i="24"/>
  <c r="AH27" i="24"/>
  <c r="Q106" i="24"/>
  <c r="R106" i="24"/>
  <c r="AE26" i="24"/>
  <c r="AF26" i="24"/>
  <c r="AG187" i="24"/>
  <c r="AH187" i="24"/>
  <c r="AG188" i="24"/>
  <c r="AH188" i="24"/>
  <c r="O27" i="24"/>
  <c r="P27" i="24"/>
  <c r="Q26" i="24"/>
  <c r="R26" i="24"/>
  <c r="O106" i="24"/>
  <c r="P106" i="24"/>
  <c r="AE27" i="24"/>
  <c r="AF27" i="24"/>
  <c r="O26" i="24"/>
  <c r="P26" i="24"/>
  <c r="O28" i="24"/>
  <c r="P28" i="24"/>
  <c r="AE186" i="24"/>
  <c r="AF186" i="24"/>
  <c r="O186" i="24"/>
  <c r="P186" i="24"/>
  <c r="H8" i="17"/>
  <c r="C47" i="17"/>
  <c r="M6" i="43"/>
  <c r="N6" i="43"/>
  <c r="N7" i="43"/>
  <c r="N8" i="43"/>
  <c r="B12" i="43"/>
  <c r="CC11" i="43"/>
  <c r="CE11" i="43"/>
  <c r="CD11" i="43"/>
  <c r="CA11" i="43"/>
  <c r="CB11" i="43"/>
  <c r="AB11" i="43"/>
  <c r="O11" i="43"/>
  <c r="U11" i="43"/>
  <c r="AP11" i="43"/>
  <c r="W11" i="43"/>
  <c r="Q11" i="43"/>
  <c r="M11" i="43"/>
  <c r="AJ11" i="43"/>
  <c r="AC11" i="43"/>
  <c r="AE11" i="43"/>
  <c r="S11" i="43"/>
  <c r="AK11" i="43"/>
  <c r="AG11" i="43"/>
  <c r="AF11" i="43"/>
  <c r="T11" i="43"/>
  <c r="AM11" i="43"/>
  <c r="P11" i="43"/>
  <c r="AI11" i="43"/>
  <c r="V11" i="43"/>
  <c r="R11" i="43"/>
  <c r="AD11" i="43"/>
  <c r="AN11" i="43"/>
  <c r="Y11" i="43"/>
  <c r="N11" i="43"/>
  <c r="AO11" i="43"/>
  <c r="X11" i="43"/>
  <c r="Z11" i="43"/>
  <c r="AH11" i="43"/>
  <c r="AA11" i="43"/>
  <c r="AL11" i="43"/>
  <c r="CH11" i="43"/>
  <c r="CP11" i="43"/>
  <c r="CX11" i="43"/>
  <c r="AX11" i="43"/>
  <c r="DB11" i="43"/>
  <c r="BN11" i="43"/>
  <c r="BO11" i="43"/>
  <c r="CI11" i="43"/>
  <c r="CZ11" i="43"/>
  <c r="DS11" i="43"/>
  <c r="CR11" i="43"/>
  <c r="BL11" i="43"/>
  <c r="BC11" i="43"/>
  <c r="CF11" i="43"/>
  <c r="CG11" i="43"/>
  <c r="CQ11" i="43"/>
  <c r="DR11" i="43"/>
  <c r="CT11" i="43"/>
  <c r="BT11" i="43"/>
  <c r="BM11" i="43"/>
  <c r="CN11" i="43"/>
  <c r="CO11" i="43"/>
  <c r="CY11" i="43"/>
  <c r="BA11" i="43"/>
  <c r="DL11" i="43"/>
  <c r="DK11" i="43"/>
  <c r="CM11" i="43"/>
  <c r="CV11" i="43"/>
  <c r="CW11" i="43"/>
  <c r="DQ11" i="43"/>
  <c r="BS11" i="43"/>
  <c r="BQ11" i="43"/>
  <c r="BB11" i="43"/>
  <c r="CU11" i="43"/>
  <c r="DD11" i="43"/>
  <c r="DO11" i="43"/>
  <c r="AZ11" i="43"/>
  <c r="CK11" i="43"/>
  <c r="BD11" i="43"/>
  <c r="BP11" i="43"/>
  <c r="DC11" i="43"/>
  <c r="DN11" i="43"/>
  <c r="DP11" i="43"/>
  <c r="BR11" i="43"/>
  <c r="CS11" i="43"/>
  <c r="BE11" i="43"/>
  <c r="CL11" i="43"/>
  <c r="DM11" i="43"/>
  <c r="AW11" i="43"/>
  <c r="AY11" i="43"/>
  <c r="CJ11" i="43"/>
  <c r="DA11" i="43"/>
  <c r="Q188" i="23"/>
  <c r="R188" i="23"/>
  <c r="Q186" i="23"/>
  <c r="R186" i="23"/>
  <c r="Q187" i="23"/>
  <c r="R187" i="23"/>
  <c r="O186" i="23"/>
  <c r="P186" i="23"/>
  <c r="O187" i="23"/>
  <c r="P187" i="23"/>
  <c r="O188" i="23"/>
  <c r="P188" i="23"/>
  <c r="BK11" i="43"/>
  <c r="BG11" i="43"/>
  <c r="BH11" i="43"/>
  <c r="BI11" i="43"/>
  <c r="DJ11" i="43"/>
  <c r="DF11" i="43"/>
  <c r="DG11" i="43"/>
  <c r="DH11" i="43"/>
  <c r="AS11" i="43"/>
  <c r="AR11" i="43"/>
  <c r="AT11" i="43"/>
  <c r="AV11" i="43"/>
  <c r="J11" i="43"/>
  <c r="H11" i="43"/>
  <c r="I11" i="43"/>
  <c r="L11" i="43"/>
  <c r="BV11" i="43"/>
  <c r="BW11" i="43"/>
  <c r="BX11" i="43"/>
  <c r="BZ11" i="43"/>
  <c r="CB12" i="43"/>
  <c r="CD12" i="43"/>
  <c r="CE12" i="43"/>
  <c r="CC12" i="43"/>
  <c r="CA12" i="43"/>
  <c r="AJ12" i="43"/>
  <c r="S12" i="43"/>
  <c r="AG12" i="43"/>
  <c r="O12" i="43"/>
  <c r="AB12" i="43"/>
  <c r="W12" i="43"/>
  <c r="Y12" i="43"/>
  <c r="V12" i="43"/>
  <c r="T12" i="43"/>
  <c r="AD12" i="43"/>
  <c r="Q12" i="43"/>
  <c r="AK12" i="43"/>
  <c r="AL12" i="43"/>
  <c r="AN12" i="43"/>
  <c r="AM12" i="43"/>
  <c r="AP12" i="43"/>
  <c r="N12" i="43"/>
  <c r="AF12" i="43"/>
  <c r="B13" i="43"/>
  <c r="R12" i="43"/>
  <c r="AA12" i="43"/>
  <c r="AC12" i="43"/>
  <c r="AH12" i="43"/>
  <c r="U12" i="43"/>
  <c r="Z12" i="43"/>
  <c r="X12" i="43"/>
  <c r="AI12" i="43"/>
  <c r="P12" i="43"/>
  <c r="AO12" i="43"/>
  <c r="M12" i="43"/>
  <c r="AE12" i="43"/>
  <c r="DL12" i="43"/>
  <c r="DK12" i="43"/>
  <c r="CR12" i="43"/>
  <c r="BQ12" i="43"/>
  <c r="DO12" i="43"/>
  <c r="DD12" i="43"/>
  <c r="BC12" i="43"/>
  <c r="DB12" i="43"/>
  <c r="DA12" i="43"/>
  <c r="CJ12" i="43"/>
  <c r="AY12" i="43"/>
  <c r="CW12" i="43"/>
  <c r="CV12" i="43"/>
  <c r="DM12" i="43"/>
  <c r="CT12" i="43"/>
  <c r="CS12" i="43"/>
  <c r="BR12" i="43"/>
  <c r="DP12" i="43"/>
  <c r="CO12" i="43"/>
  <c r="CN12" i="43"/>
  <c r="DS12" i="43"/>
  <c r="DC12" i="43"/>
  <c r="CL12" i="43"/>
  <c r="CK12" i="43"/>
  <c r="AZ12" i="43"/>
  <c r="CX12" i="43"/>
  <c r="CG12" i="43"/>
  <c r="CF12" i="43"/>
  <c r="CZ12" i="43"/>
  <c r="CU12" i="43"/>
  <c r="BT12" i="43"/>
  <c r="BS12" i="43"/>
  <c r="DQ12" i="43"/>
  <c r="CP12" i="43"/>
  <c r="BO12" i="43"/>
  <c r="BN12" i="43"/>
  <c r="CM12" i="43"/>
  <c r="BL12" i="43"/>
  <c r="BA12" i="43"/>
  <c r="CY12" i="43"/>
  <c r="CH12" i="43"/>
  <c r="BE12" i="43"/>
  <c r="BD12" i="43"/>
  <c r="AX12" i="43"/>
  <c r="DN12" i="43"/>
  <c r="BM12" i="43"/>
  <c r="BB12" i="43"/>
  <c r="DR12" i="43"/>
  <c r="CQ12" i="43"/>
  <c r="BP12" i="43"/>
  <c r="AW12" i="43"/>
  <c r="CI12" i="43"/>
  <c r="D11" i="43"/>
  <c r="E11" i="43"/>
  <c r="F11" i="43"/>
  <c r="BK12" i="43"/>
  <c r="BG12" i="43"/>
  <c r="BI12" i="43"/>
  <c r="H12" i="43"/>
  <c r="J12" i="43"/>
  <c r="L12" i="43"/>
  <c r="I12" i="43"/>
  <c r="CB13" i="43"/>
  <c r="CC13" i="43"/>
  <c r="CE13" i="43"/>
  <c r="CD13" i="43"/>
  <c r="CA13" i="43"/>
  <c r="AM13" i="43"/>
  <c r="X13" i="43"/>
  <c r="AN13" i="43"/>
  <c r="R13" i="43"/>
  <c r="AE13" i="43"/>
  <c r="AK13" i="43"/>
  <c r="B14" i="43"/>
  <c r="AO13" i="43"/>
  <c r="AC13" i="43"/>
  <c r="AA13" i="43"/>
  <c r="AI13" i="43"/>
  <c r="U13" i="43"/>
  <c r="Y13" i="43"/>
  <c r="AL13" i="43"/>
  <c r="M13" i="43"/>
  <c r="S13" i="43"/>
  <c r="Q13" i="43"/>
  <c r="AD13" i="43"/>
  <c r="AJ13" i="43"/>
  <c r="AP13" i="43"/>
  <c r="V13" i="43"/>
  <c r="P13" i="43"/>
  <c r="N13" i="43"/>
  <c r="W13" i="43"/>
  <c r="AG13" i="43"/>
  <c r="O13" i="43"/>
  <c r="AF13" i="43"/>
  <c r="AB13" i="43"/>
  <c r="AH13" i="43"/>
  <c r="T13" i="43"/>
  <c r="Z13" i="43"/>
  <c r="CN13" i="43"/>
  <c r="BM13" i="43"/>
  <c r="BB13" i="43"/>
  <c r="DR13" i="43"/>
  <c r="CQ13" i="43"/>
  <c r="BP13" i="43"/>
  <c r="AW13" i="43"/>
  <c r="CM13" i="43"/>
  <c r="CH13" i="43"/>
  <c r="CF13" i="43"/>
  <c r="BC13" i="43"/>
  <c r="DS13" i="43"/>
  <c r="CZ13" i="43"/>
  <c r="CI13" i="43"/>
  <c r="AX13" i="43"/>
  <c r="BN13" i="43"/>
  <c r="DL13" i="43"/>
  <c r="DK13" i="43"/>
  <c r="CR13" i="43"/>
  <c r="BQ13" i="43"/>
  <c r="DO13" i="43"/>
  <c r="CO13" i="43"/>
  <c r="BL13" i="43"/>
  <c r="BE13" i="43"/>
  <c r="BD13" i="43"/>
  <c r="DB13" i="43"/>
  <c r="DA13" i="43"/>
  <c r="CJ13" i="43"/>
  <c r="AY13" i="43"/>
  <c r="CW13" i="43"/>
  <c r="DM13" i="43"/>
  <c r="CT13" i="43"/>
  <c r="CS13" i="43"/>
  <c r="BR13" i="43"/>
  <c r="DP13" i="43"/>
  <c r="CV13" i="43"/>
  <c r="DN13" i="43"/>
  <c r="DC13" i="43"/>
  <c r="CL13" i="43"/>
  <c r="CK13" i="43"/>
  <c r="AZ13" i="43"/>
  <c r="CX13" i="43"/>
  <c r="CG13" i="43"/>
  <c r="BA13" i="43"/>
  <c r="DD13" i="43"/>
  <c r="CU13" i="43"/>
  <c r="BT13" i="43"/>
  <c r="BS13" i="43"/>
  <c r="DQ13" i="43"/>
  <c r="CP13" i="43"/>
  <c r="BO13" i="43"/>
  <c r="CY13" i="43"/>
  <c r="AT12" i="43"/>
  <c r="AR12" i="43"/>
  <c r="AS12" i="43"/>
  <c r="AV12" i="43"/>
  <c r="DF12" i="43"/>
  <c r="DG12" i="43"/>
  <c r="DJ12" i="43"/>
  <c r="DH12" i="43"/>
  <c r="BH12" i="43"/>
  <c r="BW12" i="43"/>
  <c r="BV12" i="43"/>
  <c r="BX12" i="43"/>
  <c r="BZ12" i="43"/>
  <c r="D12" i="43"/>
  <c r="E12" i="43"/>
  <c r="F12" i="43"/>
  <c r="DJ13" i="43"/>
  <c r="DH13" i="43"/>
  <c r="DF13" i="43"/>
  <c r="DG13" i="43"/>
  <c r="BV13" i="43"/>
  <c r="BZ13" i="43"/>
  <c r="BX13" i="43"/>
  <c r="BW13" i="43"/>
  <c r="L13" i="43"/>
  <c r="I13" i="43"/>
  <c r="H13" i="43"/>
  <c r="J13" i="43"/>
  <c r="CD14" i="43"/>
  <c r="CE14" i="43"/>
  <c r="CB14" i="43"/>
  <c r="CC14" i="43"/>
  <c r="CA14" i="43"/>
  <c r="B15" i="43"/>
  <c r="W14" i="43"/>
  <c r="AC14" i="43"/>
  <c r="S14" i="43"/>
  <c r="AN14" i="43"/>
  <c r="O14" i="43"/>
  <c r="U14" i="43"/>
  <c r="AH14" i="43"/>
  <c r="AF14" i="43"/>
  <c r="AA14" i="43"/>
  <c r="M14" i="43"/>
  <c r="R14" i="43"/>
  <c r="X14" i="43"/>
  <c r="AL14" i="43"/>
  <c r="P14" i="43"/>
  <c r="AJ14" i="43"/>
  <c r="AO14" i="43"/>
  <c r="AD14" i="43"/>
  <c r="AP14" i="43"/>
  <c r="AB14" i="43"/>
  <c r="AM14" i="43"/>
  <c r="T14" i="43"/>
  <c r="AE14" i="43"/>
  <c r="AI14" i="43"/>
  <c r="Z14" i="43"/>
  <c r="AG14" i="43"/>
  <c r="V14" i="43"/>
  <c r="Y14" i="43"/>
  <c r="Q14" i="43"/>
  <c r="AK14" i="43"/>
  <c r="N14" i="43"/>
  <c r="DO14" i="43"/>
  <c r="DD14" i="43"/>
  <c r="CU14" i="43"/>
  <c r="BT14" i="43"/>
  <c r="BS14" i="43"/>
  <c r="DQ14" i="43"/>
  <c r="CP14" i="43"/>
  <c r="CW14" i="43"/>
  <c r="CV14" i="43"/>
  <c r="CM14" i="43"/>
  <c r="BL14" i="43"/>
  <c r="BA14" i="43"/>
  <c r="CY14" i="43"/>
  <c r="CH14" i="43"/>
  <c r="CK14" i="43"/>
  <c r="CO14" i="43"/>
  <c r="CN14" i="43"/>
  <c r="BM14" i="43"/>
  <c r="BB14" i="43"/>
  <c r="DR14" i="43"/>
  <c r="CQ14" i="43"/>
  <c r="BP14" i="43"/>
  <c r="CL14" i="43"/>
  <c r="CG14" i="43"/>
  <c r="CF14" i="43"/>
  <c r="BC14" i="43"/>
  <c r="DS14" i="43"/>
  <c r="CZ14" i="43"/>
  <c r="CI14" i="43"/>
  <c r="AX14" i="43"/>
  <c r="AZ14" i="43"/>
  <c r="BO14" i="43"/>
  <c r="BN14" i="43"/>
  <c r="DL14" i="43"/>
  <c r="DK14" i="43"/>
  <c r="CR14" i="43"/>
  <c r="BQ14" i="43"/>
  <c r="DC14" i="43"/>
  <c r="BE14" i="43"/>
  <c r="BD14" i="43"/>
  <c r="DB14" i="43"/>
  <c r="DA14" i="43"/>
  <c r="CJ14" i="43"/>
  <c r="AY14" i="43"/>
  <c r="DN14" i="43"/>
  <c r="AW14" i="43"/>
  <c r="DM14" i="43"/>
  <c r="CT14" i="43"/>
  <c r="CS14" i="43"/>
  <c r="BR14" i="43"/>
  <c r="DP14" i="43"/>
  <c r="CX14" i="43"/>
  <c r="BI13" i="43"/>
  <c r="BK13" i="43"/>
  <c r="BG13" i="43"/>
  <c r="BH13" i="43"/>
  <c r="AV13" i="43"/>
  <c r="AR13" i="43"/>
  <c r="AS13" i="43"/>
  <c r="AT13" i="43"/>
  <c r="D13" i="43"/>
  <c r="F13" i="43"/>
  <c r="E13" i="43"/>
  <c r="AR14" i="43"/>
  <c r="AS14" i="43"/>
  <c r="AT14" i="43"/>
  <c r="AV14" i="43"/>
  <c r="I14" i="43"/>
  <c r="L14" i="43"/>
  <c r="J14" i="43"/>
  <c r="H14" i="43"/>
  <c r="DF14" i="43"/>
  <c r="DJ14" i="43"/>
  <c r="DG14" i="43"/>
  <c r="DH14" i="43"/>
  <c r="BG14" i="43"/>
  <c r="BH14" i="43"/>
  <c r="BI14" i="43"/>
  <c r="BK14" i="43"/>
  <c r="CD15" i="43"/>
  <c r="CA15" i="43"/>
  <c r="CB15" i="43"/>
  <c r="CC15" i="43"/>
  <c r="CE15" i="43"/>
  <c r="B16" i="43"/>
  <c r="AJ15" i="43"/>
  <c r="X15" i="43"/>
  <c r="V15" i="43"/>
  <c r="AI15" i="43"/>
  <c r="P15" i="43"/>
  <c r="N15" i="43"/>
  <c r="AA15" i="43"/>
  <c r="AG15" i="43"/>
  <c r="AM15" i="43"/>
  <c r="AK15" i="43"/>
  <c r="S15" i="43"/>
  <c r="Y15" i="43"/>
  <c r="AE15" i="43"/>
  <c r="AC15" i="43"/>
  <c r="AP15" i="43"/>
  <c r="U15" i="43"/>
  <c r="AH15" i="43"/>
  <c r="AO15" i="43"/>
  <c r="W15" i="43"/>
  <c r="T15" i="43"/>
  <c r="M15" i="43"/>
  <c r="AN15" i="43"/>
  <c r="AB15" i="43"/>
  <c r="AD15" i="43"/>
  <c r="Q15" i="43"/>
  <c r="O15" i="43"/>
  <c r="Z15" i="43"/>
  <c r="AL15" i="43"/>
  <c r="R15" i="43"/>
  <c r="AF15" i="43"/>
  <c r="AX15" i="43"/>
  <c r="DN15" i="43"/>
  <c r="DC15" i="43"/>
  <c r="CL15" i="43"/>
  <c r="CK15" i="43"/>
  <c r="AZ15" i="43"/>
  <c r="AW15" i="43"/>
  <c r="DO15" i="43"/>
  <c r="DD15" i="43"/>
  <c r="CU15" i="43"/>
  <c r="BT15" i="43"/>
  <c r="BS15" i="43"/>
  <c r="DQ15" i="43"/>
  <c r="DM15" i="43"/>
  <c r="CW15" i="43"/>
  <c r="CV15" i="43"/>
  <c r="CM15" i="43"/>
  <c r="BL15" i="43"/>
  <c r="BA15" i="43"/>
  <c r="CY15" i="43"/>
  <c r="CT15" i="43"/>
  <c r="DP15" i="43"/>
  <c r="CO15" i="43"/>
  <c r="CN15" i="43"/>
  <c r="BM15" i="43"/>
  <c r="BB15" i="43"/>
  <c r="DR15" i="43"/>
  <c r="CQ15" i="43"/>
  <c r="CS15" i="43"/>
  <c r="CX15" i="43"/>
  <c r="CG15" i="43"/>
  <c r="CF15" i="43"/>
  <c r="BC15" i="43"/>
  <c r="DS15" i="43"/>
  <c r="CZ15" i="43"/>
  <c r="CI15" i="43"/>
  <c r="BR15" i="43"/>
  <c r="CP15" i="43"/>
  <c r="BO15" i="43"/>
  <c r="BN15" i="43"/>
  <c r="DL15" i="43"/>
  <c r="DK15" i="43"/>
  <c r="CR15" i="43"/>
  <c r="BQ15" i="43"/>
  <c r="BP15" i="43"/>
  <c r="CH15" i="43"/>
  <c r="BE15" i="43"/>
  <c r="BD15" i="43"/>
  <c r="DB15" i="43"/>
  <c r="DA15" i="43"/>
  <c r="CJ15" i="43"/>
  <c r="AY15" i="43"/>
  <c r="BV14" i="43"/>
  <c r="BZ14" i="43"/>
  <c r="BW14" i="43"/>
  <c r="BX14" i="43"/>
  <c r="D14" i="43"/>
  <c r="E14" i="43"/>
  <c r="F14" i="43"/>
  <c r="DJ15" i="43"/>
  <c r="DG15" i="43"/>
  <c r="DH15" i="43"/>
  <c r="DF15" i="43"/>
  <c r="BG15" i="43"/>
  <c r="BK15" i="43"/>
  <c r="BH15" i="43"/>
  <c r="BI15" i="43"/>
  <c r="CB16" i="43"/>
  <c r="CC16" i="43"/>
  <c r="CA16" i="43"/>
  <c r="CE16" i="43"/>
  <c r="CD16" i="43"/>
  <c r="AJ16" i="43"/>
  <c r="AP16" i="43"/>
  <c r="Q16" i="43"/>
  <c r="O16" i="43"/>
  <c r="AF16" i="43"/>
  <c r="B17" i="43"/>
  <c r="AI16" i="43"/>
  <c r="U16" i="43"/>
  <c r="W16" i="43"/>
  <c r="AB16" i="43"/>
  <c r="AH16" i="43"/>
  <c r="AN16" i="43"/>
  <c r="AD16" i="43"/>
  <c r="AK16" i="43"/>
  <c r="P16" i="43"/>
  <c r="AM16" i="43"/>
  <c r="M16" i="43"/>
  <c r="S16" i="43"/>
  <c r="T16" i="43"/>
  <c r="Z16" i="43"/>
  <c r="N16" i="43"/>
  <c r="V16" i="43"/>
  <c r="R16" i="43"/>
  <c r="AL16" i="43"/>
  <c r="AC16" i="43"/>
  <c r="AA16" i="43"/>
  <c r="X16" i="43"/>
  <c r="AO16" i="43"/>
  <c r="AG16" i="43"/>
  <c r="Y16" i="43"/>
  <c r="AE16" i="43"/>
  <c r="CY16" i="43"/>
  <c r="CH16" i="43"/>
  <c r="BE16" i="43"/>
  <c r="BD16" i="43"/>
  <c r="DB16" i="43"/>
  <c r="DA16" i="43"/>
  <c r="CJ16" i="43"/>
  <c r="BO16" i="43"/>
  <c r="CR16" i="43"/>
  <c r="CQ16" i="43"/>
  <c r="BP16" i="43"/>
  <c r="AW16" i="43"/>
  <c r="DM16" i="43"/>
  <c r="CT16" i="43"/>
  <c r="CS16" i="43"/>
  <c r="BR16" i="43"/>
  <c r="CI16" i="43"/>
  <c r="AX16" i="43"/>
  <c r="DN16" i="43"/>
  <c r="DC16" i="43"/>
  <c r="CL16" i="43"/>
  <c r="CK16" i="43"/>
  <c r="AZ16" i="43"/>
  <c r="DK16" i="43"/>
  <c r="BQ16" i="43"/>
  <c r="DO16" i="43"/>
  <c r="DD16" i="43"/>
  <c r="CU16" i="43"/>
  <c r="BT16" i="43"/>
  <c r="BS16" i="43"/>
  <c r="CP16" i="43"/>
  <c r="AY16" i="43"/>
  <c r="CW16" i="43"/>
  <c r="CV16" i="43"/>
  <c r="CM16" i="43"/>
  <c r="BL16" i="43"/>
  <c r="BA16" i="43"/>
  <c r="DP16" i="43"/>
  <c r="CO16" i="43"/>
  <c r="CN16" i="43"/>
  <c r="BM16" i="43"/>
  <c r="BB16" i="43"/>
  <c r="DR16" i="43"/>
  <c r="DQ16" i="43"/>
  <c r="BN16" i="43"/>
  <c r="CX16" i="43"/>
  <c r="CG16" i="43"/>
  <c r="CF16" i="43"/>
  <c r="BC16" i="43"/>
  <c r="DS16" i="43"/>
  <c r="CZ16" i="43"/>
  <c r="DL16" i="43"/>
  <c r="AV15" i="43"/>
  <c r="AR15" i="43"/>
  <c r="AS15" i="43"/>
  <c r="AT15" i="43"/>
  <c r="J15" i="43"/>
  <c r="H15" i="43"/>
  <c r="L15" i="43"/>
  <c r="I15" i="43"/>
  <c r="BZ15" i="43"/>
  <c r="BV15" i="43"/>
  <c r="BW15" i="43"/>
  <c r="BX15" i="43"/>
  <c r="D15" i="43"/>
  <c r="F15" i="43"/>
  <c r="E15" i="43"/>
  <c r="BI16" i="43"/>
  <c r="BG16" i="43"/>
  <c r="BH16" i="43"/>
  <c r="BK16" i="43"/>
  <c r="L16" i="43"/>
  <c r="I16" i="43"/>
  <c r="H16" i="43"/>
  <c r="J16" i="43"/>
  <c r="AT16" i="43"/>
  <c r="AV16" i="43"/>
  <c r="AS16" i="43"/>
  <c r="AR16" i="43"/>
  <c r="DF16" i="43"/>
  <c r="DJ16" i="43"/>
  <c r="DG16" i="43"/>
  <c r="DH16" i="43"/>
  <c r="CE17" i="43"/>
  <c r="CB17" i="43"/>
  <c r="CD17" i="43"/>
  <c r="CC17" i="43"/>
  <c r="CA17" i="43"/>
  <c r="AL17" i="43"/>
  <c r="U17" i="43"/>
  <c r="AA17" i="43"/>
  <c r="Y17" i="43"/>
  <c r="AD17" i="43"/>
  <c r="M17" i="43"/>
  <c r="S17" i="43"/>
  <c r="Q17" i="43"/>
  <c r="V17" i="43"/>
  <c r="AJ17" i="43"/>
  <c r="AP17" i="43"/>
  <c r="P17" i="43"/>
  <c r="AH17" i="43"/>
  <c r="AN17" i="43"/>
  <c r="AB17" i="43"/>
  <c r="AM17" i="43"/>
  <c r="T17" i="43"/>
  <c r="AE17" i="43"/>
  <c r="R17" i="43"/>
  <c r="AK17" i="43"/>
  <c r="AO17" i="43"/>
  <c r="O17" i="43"/>
  <c r="AI17" i="43"/>
  <c r="N17" i="43"/>
  <c r="Z17" i="43"/>
  <c r="X17" i="43"/>
  <c r="W17" i="43"/>
  <c r="B18" i="43"/>
  <c r="AC17" i="43"/>
  <c r="AG17" i="43"/>
  <c r="AF17" i="43"/>
  <c r="CY17" i="43"/>
  <c r="CH17" i="43"/>
  <c r="BE17" i="43"/>
  <c r="BD17" i="43"/>
  <c r="DB17" i="43"/>
  <c r="DA17" i="43"/>
  <c r="CM17" i="43"/>
  <c r="CP17" i="43"/>
  <c r="DK17" i="43"/>
  <c r="DR17" i="43"/>
  <c r="CQ17" i="43"/>
  <c r="BP17" i="43"/>
  <c r="AW17" i="43"/>
  <c r="DM17" i="43"/>
  <c r="CT17" i="43"/>
  <c r="CS17" i="43"/>
  <c r="DQ17" i="43"/>
  <c r="CZ17" i="43"/>
  <c r="CI17" i="43"/>
  <c r="AX17" i="43"/>
  <c r="DN17" i="43"/>
  <c r="DC17" i="43"/>
  <c r="CL17" i="43"/>
  <c r="CK17" i="43"/>
  <c r="BA17" i="43"/>
  <c r="BO17" i="43"/>
  <c r="DL17" i="43"/>
  <c r="CR17" i="43"/>
  <c r="BQ17" i="43"/>
  <c r="DO17" i="43"/>
  <c r="DD17" i="43"/>
  <c r="CU17" i="43"/>
  <c r="BT17" i="43"/>
  <c r="BS17" i="43"/>
  <c r="CJ17" i="43"/>
  <c r="AY17" i="43"/>
  <c r="CV17" i="43"/>
  <c r="BL17" i="43"/>
  <c r="BN17" i="43"/>
  <c r="CW17" i="43"/>
  <c r="BR17" i="43"/>
  <c r="DP17" i="43"/>
  <c r="CO17" i="43"/>
  <c r="CN17" i="43"/>
  <c r="BM17" i="43"/>
  <c r="BB17" i="43"/>
  <c r="AZ17" i="43"/>
  <c r="CX17" i="43"/>
  <c r="CG17" i="43"/>
  <c r="CF17" i="43"/>
  <c r="BC17" i="43"/>
  <c r="DS17" i="43"/>
  <c r="BX16" i="43"/>
  <c r="BW16" i="43"/>
  <c r="BZ16" i="43"/>
  <c r="BV16" i="43"/>
  <c r="D16" i="43"/>
  <c r="E16" i="43"/>
  <c r="F16" i="43"/>
  <c r="DJ17" i="43"/>
  <c r="DF17" i="43"/>
  <c r="DG17" i="43"/>
  <c r="DH17" i="43"/>
  <c r="BX17" i="43"/>
  <c r="BZ17" i="43"/>
  <c r="BW17" i="43"/>
  <c r="BV17" i="43"/>
  <c r="J17" i="43"/>
  <c r="I17" i="43"/>
  <c r="H17" i="43"/>
  <c r="L17" i="43"/>
  <c r="BG17" i="43"/>
  <c r="BK17" i="43"/>
  <c r="BI17" i="43"/>
  <c r="BH17" i="43"/>
  <c r="AT17" i="43"/>
  <c r="AV17" i="43"/>
  <c r="AR17" i="43"/>
  <c r="AS17" i="43"/>
  <c r="CB18" i="43"/>
  <c r="CA18" i="43"/>
  <c r="CD18" i="43"/>
  <c r="CE18" i="43"/>
  <c r="CC18" i="43"/>
  <c r="AP18" i="43"/>
  <c r="Y18" i="43"/>
  <c r="O18" i="43"/>
  <c r="M18" i="43"/>
  <c r="Q18" i="43"/>
  <c r="AF18" i="43"/>
  <c r="B19" i="43"/>
  <c r="Z18" i="43"/>
  <c r="AJ18" i="43"/>
  <c r="V18" i="43"/>
  <c r="AC18" i="43"/>
  <c r="AO18" i="43"/>
  <c r="X18" i="43"/>
  <c r="N18" i="43"/>
  <c r="T18" i="43"/>
  <c r="AG18" i="43"/>
  <c r="P18" i="43"/>
  <c r="AM18" i="43"/>
  <c r="AA18" i="43"/>
  <c r="AH18" i="43"/>
  <c r="AL18" i="43"/>
  <c r="R18" i="43"/>
  <c r="AD18" i="43"/>
  <c r="AE18" i="43"/>
  <c r="AK18" i="43"/>
  <c r="U18" i="43"/>
  <c r="AN18" i="43"/>
  <c r="AI18" i="43"/>
  <c r="S18" i="43"/>
  <c r="W18" i="43"/>
  <c r="AB18" i="43"/>
  <c r="CS18" i="43"/>
  <c r="BR18" i="43"/>
  <c r="DP18" i="43"/>
  <c r="CO18" i="43"/>
  <c r="CN18" i="43"/>
  <c r="BM18" i="43"/>
  <c r="BB18" i="43"/>
  <c r="DA18" i="43"/>
  <c r="CM18" i="43"/>
  <c r="CK18" i="43"/>
  <c r="AZ18" i="43"/>
  <c r="CX18" i="43"/>
  <c r="CG18" i="43"/>
  <c r="CF18" i="43"/>
  <c r="BC18" i="43"/>
  <c r="BS18" i="43"/>
  <c r="DQ18" i="43"/>
  <c r="CP18" i="43"/>
  <c r="BO18" i="43"/>
  <c r="BN18" i="43"/>
  <c r="DL18" i="43"/>
  <c r="DR18" i="43"/>
  <c r="DM18" i="43"/>
  <c r="CJ18" i="43"/>
  <c r="BL18" i="43"/>
  <c r="BA18" i="43"/>
  <c r="CY18" i="43"/>
  <c r="CH18" i="43"/>
  <c r="BE18" i="43"/>
  <c r="BD18" i="43"/>
  <c r="DB18" i="43"/>
  <c r="CQ18" i="43"/>
  <c r="AW18" i="43"/>
  <c r="CT18" i="43"/>
  <c r="CV18" i="43"/>
  <c r="BP18" i="43"/>
  <c r="DS18" i="43"/>
  <c r="CZ18" i="43"/>
  <c r="CI18" i="43"/>
  <c r="AX18" i="43"/>
  <c r="DN18" i="43"/>
  <c r="DC18" i="43"/>
  <c r="CL18" i="43"/>
  <c r="AY18" i="43"/>
  <c r="DK18" i="43"/>
  <c r="CR18" i="43"/>
  <c r="BQ18" i="43"/>
  <c r="DO18" i="43"/>
  <c r="DD18" i="43"/>
  <c r="CU18" i="43"/>
  <c r="BT18" i="43"/>
  <c r="CW18" i="43"/>
  <c r="D17" i="43"/>
  <c r="E17" i="43"/>
  <c r="F17" i="43"/>
  <c r="BV18" i="43"/>
  <c r="BW18" i="43"/>
  <c r="BX18" i="43"/>
  <c r="BZ18" i="43"/>
  <c r="DF18" i="43"/>
  <c r="DG18" i="43"/>
  <c r="DH18" i="43"/>
  <c r="DJ18" i="43"/>
  <c r="L18" i="43"/>
  <c r="I18" i="43"/>
  <c r="H18" i="43"/>
  <c r="J18" i="43"/>
  <c r="AV18" i="43"/>
  <c r="AR18" i="43"/>
  <c r="AS18" i="43"/>
  <c r="AT18" i="43"/>
  <c r="BG18" i="43"/>
  <c r="BK18" i="43"/>
  <c r="BH18" i="43"/>
  <c r="BI18" i="43"/>
  <c r="CD19" i="43"/>
  <c r="CE19" i="43"/>
  <c r="CA19" i="43"/>
  <c r="CC19" i="43"/>
  <c r="CB19" i="43"/>
  <c r="AJ19" i="43"/>
  <c r="AF19" i="43"/>
  <c r="N19" i="43"/>
  <c r="AP19" i="43"/>
  <c r="T19" i="43"/>
  <c r="V19" i="43"/>
  <c r="Q19" i="43"/>
  <c r="AL19" i="43"/>
  <c r="AO19" i="43"/>
  <c r="Y19" i="43"/>
  <c r="U19" i="43"/>
  <c r="M19" i="43"/>
  <c r="O19" i="43"/>
  <c r="AE19" i="43"/>
  <c r="W19" i="43"/>
  <c r="AB19" i="43"/>
  <c r="X19" i="43"/>
  <c r="AH19" i="43"/>
  <c r="AD19" i="43"/>
  <c r="AA19" i="43"/>
  <c r="Z19" i="43"/>
  <c r="R19" i="43"/>
  <c r="P19" i="43"/>
  <c r="B20" i="43"/>
  <c r="AG19" i="43"/>
  <c r="AI19" i="43"/>
  <c r="AC19" i="43"/>
  <c r="AM19" i="43"/>
  <c r="AK19" i="43"/>
  <c r="AN19" i="43"/>
  <c r="S19" i="43"/>
  <c r="DB19" i="43"/>
  <c r="DA19" i="43"/>
  <c r="CJ19" i="43"/>
  <c r="AY19" i="43"/>
  <c r="CW19" i="43"/>
  <c r="CV19" i="43"/>
  <c r="CM19" i="43"/>
  <c r="CR19" i="43"/>
  <c r="CT19" i="43"/>
  <c r="CS19" i="43"/>
  <c r="BR19" i="43"/>
  <c r="DP19" i="43"/>
  <c r="CO19" i="43"/>
  <c r="CN19" i="43"/>
  <c r="BM19" i="43"/>
  <c r="DK19" i="43"/>
  <c r="CL19" i="43"/>
  <c r="CK19" i="43"/>
  <c r="AZ19" i="43"/>
  <c r="CX19" i="43"/>
  <c r="CG19" i="43"/>
  <c r="CF19" i="43"/>
  <c r="BC19" i="43"/>
  <c r="DL19" i="43"/>
  <c r="CU19" i="43"/>
  <c r="BT19" i="43"/>
  <c r="BS19" i="43"/>
  <c r="DQ19" i="43"/>
  <c r="CP19" i="43"/>
  <c r="BO19" i="43"/>
  <c r="BN19" i="43"/>
  <c r="DD19" i="43"/>
  <c r="BL19" i="43"/>
  <c r="BA19" i="43"/>
  <c r="CY19" i="43"/>
  <c r="CH19" i="43"/>
  <c r="BE19" i="43"/>
  <c r="BD19" i="43"/>
  <c r="BB19" i="43"/>
  <c r="DR19" i="43"/>
  <c r="CQ19" i="43"/>
  <c r="BP19" i="43"/>
  <c r="AW19" i="43"/>
  <c r="DM19" i="43"/>
  <c r="BQ19" i="43"/>
  <c r="DS19" i="43"/>
  <c r="CZ19" i="43"/>
  <c r="CI19" i="43"/>
  <c r="AX19" i="43"/>
  <c r="DN19" i="43"/>
  <c r="DC19" i="43"/>
  <c r="DO19" i="43"/>
  <c r="D18" i="43"/>
  <c r="F18" i="43"/>
  <c r="E18" i="43"/>
  <c r="L19" i="43"/>
  <c r="J19" i="43"/>
  <c r="H19" i="43"/>
  <c r="I19" i="43"/>
  <c r="AV19" i="43"/>
  <c r="AS19" i="43"/>
  <c r="AT19" i="43"/>
  <c r="AR19" i="43"/>
  <c r="BG19" i="43"/>
  <c r="BK19" i="43"/>
  <c r="BH19" i="43"/>
  <c r="BI19" i="43"/>
  <c r="CB20" i="43"/>
  <c r="CC20" i="43"/>
  <c r="CA20" i="43"/>
  <c r="CD20" i="43"/>
  <c r="CE20" i="43"/>
  <c r="AK20" i="43"/>
  <c r="AM20" i="43"/>
  <c r="AG20" i="43"/>
  <c r="AO20" i="43"/>
  <c r="U20" i="43"/>
  <c r="AJ20" i="43"/>
  <c r="P20" i="43"/>
  <c r="M20" i="43"/>
  <c r="AF20" i="43"/>
  <c r="O20" i="43"/>
  <c r="AH20" i="43"/>
  <c r="B21" i="43"/>
  <c r="Z20" i="43"/>
  <c r="AE20" i="43"/>
  <c r="N20" i="43"/>
  <c r="Q20" i="43"/>
  <c r="AC20" i="43"/>
  <c r="Y20" i="43"/>
  <c r="T20" i="43"/>
  <c r="AB20" i="43"/>
  <c r="AN20" i="43"/>
  <c r="X20" i="43"/>
  <c r="AL20" i="43"/>
  <c r="AP20" i="43"/>
  <c r="S20" i="43"/>
  <c r="AI20" i="43"/>
  <c r="V20" i="43"/>
  <c r="W20" i="43"/>
  <c r="R20" i="43"/>
  <c r="AD20" i="43"/>
  <c r="AA20" i="43"/>
  <c r="DC20" i="43"/>
  <c r="CL20" i="43"/>
  <c r="CK20" i="43"/>
  <c r="AZ20" i="43"/>
  <c r="CX20" i="43"/>
  <c r="CG20" i="43"/>
  <c r="CF20" i="43"/>
  <c r="BC20" i="43"/>
  <c r="CT20" i="43"/>
  <c r="CU20" i="43"/>
  <c r="BT20" i="43"/>
  <c r="BS20" i="43"/>
  <c r="DQ20" i="43"/>
  <c r="CP20" i="43"/>
  <c r="BO20" i="43"/>
  <c r="BN20" i="43"/>
  <c r="DS20" i="43"/>
  <c r="CI20" i="43"/>
  <c r="BR20" i="43"/>
  <c r="CM20" i="43"/>
  <c r="BL20" i="43"/>
  <c r="BA20" i="43"/>
  <c r="CY20" i="43"/>
  <c r="CH20" i="43"/>
  <c r="BE20" i="43"/>
  <c r="BD20" i="43"/>
  <c r="CZ20" i="43"/>
  <c r="DN20" i="43"/>
  <c r="CN20" i="43"/>
  <c r="BM20" i="43"/>
  <c r="BB20" i="43"/>
  <c r="DR20" i="43"/>
  <c r="CQ20" i="43"/>
  <c r="BP20" i="43"/>
  <c r="AW20" i="43"/>
  <c r="DM20" i="43"/>
  <c r="CO20" i="43"/>
  <c r="AX20" i="43"/>
  <c r="DL20" i="43"/>
  <c r="DK20" i="43"/>
  <c r="CR20" i="43"/>
  <c r="BQ20" i="43"/>
  <c r="DO20" i="43"/>
  <c r="DD20" i="43"/>
  <c r="CS20" i="43"/>
  <c r="DB20" i="43"/>
  <c r="DA20" i="43"/>
  <c r="CJ20" i="43"/>
  <c r="AY20" i="43"/>
  <c r="CW20" i="43"/>
  <c r="CV20" i="43"/>
  <c r="DP20" i="43"/>
  <c r="DJ19" i="43"/>
  <c r="DF19" i="43"/>
  <c r="DG19" i="43"/>
  <c r="DH19" i="43"/>
  <c r="BV19" i="43"/>
  <c r="BZ19" i="43"/>
  <c r="BW19" i="43"/>
  <c r="BX19" i="43"/>
  <c r="D19" i="43"/>
  <c r="E19" i="43"/>
  <c r="F19" i="43"/>
  <c r="BV20" i="43"/>
  <c r="BZ20" i="43"/>
  <c r="BW20" i="43"/>
  <c r="BX20" i="43"/>
  <c r="DJ20" i="43"/>
  <c r="DF20" i="43"/>
  <c r="DG20" i="43"/>
  <c r="DH20" i="43"/>
  <c r="BI20" i="43"/>
  <c r="BK20" i="43"/>
  <c r="BG20" i="43"/>
  <c r="BH20" i="43"/>
  <c r="CB21" i="43"/>
  <c r="CC21" i="43"/>
  <c r="CA21" i="43"/>
  <c r="CD21" i="43"/>
  <c r="CE21" i="43"/>
  <c r="AN21" i="43"/>
  <c r="AJ21" i="43"/>
  <c r="N21" i="43"/>
  <c r="S21" i="43"/>
  <c r="AF21" i="43"/>
  <c r="AB21" i="43"/>
  <c r="T21" i="43"/>
  <c r="Z21" i="43"/>
  <c r="M21" i="43"/>
  <c r="AG21" i="43"/>
  <c r="Y21" i="43"/>
  <c r="U21" i="43"/>
  <c r="AP21" i="43"/>
  <c r="AH21" i="43"/>
  <c r="AM21" i="43"/>
  <c r="AE21" i="43"/>
  <c r="AA21" i="43"/>
  <c r="AI21" i="43"/>
  <c r="X21" i="43"/>
  <c r="R21" i="43"/>
  <c r="P21" i="43"/>
  <c r="AC21" i="43"/>
  <c r="AL21" i="43"/>
  <c r="AO21" i="43"/>
  <c r="V21" i="43"/>
  <c r="AK21" i="43"/>
  <c r="W21" i="43"/>
  <c r="Q21" i="43"/>
  <c r="B22" i="43"/>
  <c r="O21" i="43"/>
  <c r="AD21" i="43"/>
  <c r="DN21" i="43"/>
  <c r="DC21" i="43"/>
  <c r="CL21" i="43"/>
  <c r="CK21" i="43"/>
  <c r="AZ21" i="43"/>
  <c r="CX21" i="43"/>
  <c r="CG21" i="43"/>
  <c r="DD21" i="43"/>
  <c r="CU21" i="43"/>
  <c r="BT21" i="43"/>
  <c r="BS21" i="43"/>
  <c r="DQ21" i="43"/>
  <c r="CP21" i="43"/>
  <c r="BO21" i="43"/>
  <c r="CT21" i="43"/>
  <c r="CV21" i="43"/>
  <c r="CM21" i="43"/>
  <c r="BL21" i="43"/>
  <c r="BA21" i="43"/>
  <c r="CY21" i="43"/>
  <c r="CH21" i="43"/>
  <c r="BE21" i="43"/>
  <c r="DP21" i="43"/>
  <c r="CN21" i="43"/>
  <c r="BM21" i="43"/>
  <c r="BB21" i="43"/>
  <c r="DR21" i="43"/>
  <c r="CQ21" i="43"/>
  <c r="BP21" i="43"/>
  <c r="AW21" i="43"/>
  <c r="CS21" i="43"/>
  <c r="CF21" i="43"/>
  <c r="BC21" i="43"/>
  <c r="DS21" i="43"/>
  <c r="CZ21" i="43"/>
  <c r="CI21" i="43"/>
  <c r="AX21" i="43"/>
  <c r="CO21" i="43"/>
  <c r="BN21" i="43"/>
  <c r="DL21" i="43"/>
  <c r="DK21" i="43"/>
  <c r="CR21" i="43"/>
  <c r="BQ21" i="43"/>
  <c r="DO21" i="43"/>
  <c r="BD21" i="43"/>
  <c r="DB21" i="43"/>
  <c r="DA21" i="43"/>
  <c r="CJ21" i="43"/>
  <c r="AY21" i="43"/>
  <c r="CW21" i="43"/>
  <c r="DM21" i="43"/>
  <c r="BR21" i="43"/>
  <c r="AT20" i="43"/>
  <c r="AR20" i="43"/>
  <c r="AV20" i="43"/>
  <c r="AS20" i="43"/>
  <c r="I20" i="43"/>
  <c r="J20" i="43"/>
  <c r="H20" i="43"/>
  <c r="L20" i="43"/>
  <c r="D20" i="43"/>
  <c r="F20" i="43"/>
  <c r="E20" i="43"/>
  <c r="BX21" i="43"/>
  <c r="BV21" i="43"/>
  <c r="BZ21" i="43"/>
  <c r="BW21" i="43"/>
  <c r="AV21" i="43"/>
  <c r="AR21" i="43"/>
  <c r="AS21" i="43"/>
  <c r="AT21" i="43"/>
  <c r="CD22" i="43"/>
  <c r="CE22" i="43"/>
  <c r="CB22" i="43"/>
  <c r="CA22" i="43"/>
  <c r="CC22" i="43"/>
  <c r="B23" i="43"/>
  <c r="AO22" i="43"/>
  <c r="AM22" i="43"/>
  <c r="P22" i="43"/>
  <c r="AG22" i="43"/>
  <c r="S22" i="43"/>
  <c r="Q22" i="43"/>
  <c r="U22" i="43"/>
  <c r="O22" i="43"/>
  <c r="AP22" i="43"/>
  <c r="AN22" i="43"/>
  <c r="AC22" i="43"/>
  <c r="AD22" i="43"/>
  <c r="M22" i="43"/>
  <c r="AB22" i="43"/>
  <c r="R22" i="43"/>
  <c r="AI22" i="43"/>
  <c r="W22" i="43"/>
  <c r="X22" i="43"/>
  <c r="AA22" i="43"/>
  <c r="Y22" i="43"/>
  <c r="AK22" i="43"/>
  <c r="AE22" i="43"/>
  <c r="AJ22" i="43"/>
  <c r="V22" i="43"/>
  <c r="AF22" i="43"/>
  <c r="AL22" i="43"/>
  <c r="AH22" i="43"/>
  <c r="Z22" i="43"/>
  <c r="N22" i="43"/>
  <c r="T22" i="43"/>
  <c r="DO22" i="43"/>
  <c r="DD22" i="43"/>
  <c r="CU22" i="43"/>
  <c r="BT22" i="43"/>
  <c r="BS22" i="43"/>
  <c r="DQ22" i="43"/>
  <c r="CP22" i="43"/>
  <c r="CL22" i="43"/>
  <c r="CW22" i="43"/>
  <c r="CV22" i="43"/>
  <c r="CM22" i="43"/>
  <c r="BL22" i="43"/>
  <c r="BA22" i="43"/>
  <c r="CY22" i="43"/>
  <c r="CH22" i="43"/>
  <c r="CK22" i="43"/>
  <c r="CO22" i="43"/>
  <c r="CN22" i="43"/>
  <c r="BM22" i="43"/>
  <c r="BB22" i="43"/>
  <c r="DR22" i="43"/>
  <c r="CQ22" i="43"/>
  <c r="BP22" i="43"/>
  <c r="AZ22" i="43"/>
  <c r="CG22" i="43"/>
  <c r="CF22" i="43"/>
  <c r="BC22" i="43"/>
  <c r="DS22" i="43"/>
  <c r="CZ22" i="43"/>
  <c r="CI22" i="43"/>
  <c r="AX22" i="43"/>
  <c r="CX22" i="43"/>
  <c r="BO22" i="43"/>
  <c r="BN22" i="43"/>
  <c r="DL22" i="43"/>
  <c r="DK22" i="43"/>
  <c r="CR22" i="43"/>
  <c r="BQ22" i="43"/>
  <c r="DN22" i="43"/>
  <c r="BE22" i="43"/>
  <c r="BD22" i="43"/>
  <c r="DB22" i="43"/>
  <c r="DA22" i="43"/>
  <c r="CJ22" i="43"/>
  <c r="AY22" i="43"/>
  <c r="DC22" i="43"/>
  <c r="AW22" i="43"/>
  <c r="DM22" i="43"/>
  <c r="CT22" i="43"/>
  <c r="CS22" i="43"/>
  <c r="BR22" i="43"/>
  <c r="DP22" i="43"/>
  <c r="BK21" i="43"/>
  <c r="BG21" i="43"/>
  <c r="BH21" i="43"/>
  <c r="BI21" i="43"/>
  <c r="J21" i="43"/>
  <c r="I21" i="43"/>
  <c r="H21" i="43"/>
  <c r="L21" i="43"/>
  <c r="DH21" i="43"/>
  <c r="DJ21" i="43"/>
  <c r="DF21" i="43"/>
  <c r="DG21" i="43"/>
  <c r="F21" i="43"/>
  <c r="D21" i="43"/>
  <c r="E21" i="43"/>
  <c r="CC23" i="43"/>
  <c r="CD23" i="43"/>
  <c r="CB23" i="43"/>
  <c r="CE23" i="43"/>
  <c r="CA23" i="43"/>
  <c r="AJ23" i="43"/>
  <c r="AF23" i="43"/>
  <c r="R23" i="43"/>
  <c r="W23" i="43"/>
  <c r="T23" i="43"/>
  <c r="P23" i="43"/>
  <c r="N23" i="43"/>
  <c r="V23" i="43"/>
  <c r="AP23" i="43"/>
  <c r="AI23" i="43"/>
  <c r="AA23" i="43"/>
  <c r="U23" i="43"/>
  <c r="M23" i="43"/>
  <c r="AB23" i="43"/>
  <c r="X23" i="43"/>
  <c r="AD23" i="43"/>
  <c r="AL23" i="43"/>
  <c r="AK23" i="43"/>
  <c r="AE23" i="43"/>
  <c r="O23" i="43"/>
  <c r="AM23" i="43"/>
  <c r="B24" i="43"/>
  <c r="AG23" i="43"/>
  <c r="Z23" i="43"/>
  <c r="AC23" i="43"/>
  <c r="AO23" i="43"/>
  <c r="Y23" i="43"/>
  <c r="AN23" i="43"/>
  <c r="Q23" i="43"/>
  <c r="S23" i="43"/>
  <c r="AH23" i="43"/>
  <c r="CX23" i="43"/>
  <c r="CG23" i="43"/>
  <c r="CF23" i="43"/>
  <c r="BC23" i="43"/>
  <c r="DS23" i="43"/>
  <c r="CZ23" i="43"/>
  <c r="CI23" i="43"/>
  <c r="CN23" i="43"/>
  <c r="CP23" i="43"/>
  <c r="BO23" i="43"/>
  <c r="BN23" i="43"/>
  <c r="DL23" i="43"/>
  <c r="DK23" i="43"/>
  <c r="CR23" i="43"/>
  <c r="BQ23" i="43"/>
  <c r="DR23" i="43"/>
  <c r="CH23" i="43"/>
  <c r="BE23" i="43"/>
  <c r="BD23" i="43"/>
  <c r="DB23" i="43"/>
  <c r="DA23" i="43"/>
  <c r="CJ23" i="43"/>
  <c r="AY23" i="43"/>
  <c r="DP23" i="43"/>
  <c r="BB23" i="43"/>
  <c r="BP23" i="43"/>
  <c r="AW23" i="43"/>
  <c r="DM23" i="43"/>
  <c r="CT23" i="43"/>
  <c r="CS23" i="43"/>
  <c r="BR23" i="43"/>
  <c r="DC23" i="43"/>
  <c r="CL23" i="43"/>
  <c r="AZ23" i="43"/>
  <c r="AX23" i="43"/>
  <c r="DN23" i="43"/>
  <c r="CK23" i="43"/>
  <c r="CQ23" i="43"/>
  <c r="DO23" i="43"/>
  <c r="DD23" i="43"/>
  <c r="CU23" i="43"/>
  <c r="BT23" i="43"/>
  <c r="BS23" i="43"/>
  <c r="DQ23" i="43"/>
  <c r="CO23" i="43"/>
  <c r="CW23" i="43"/>
  <c r="CV23" i="43"/>
  <c r="CM23" i="43"/>
  <c r="BL23" i="43"/>
  <c r="BA23" i="43"/>
  <c r="CY23" i="43"/>
  <c r="BM23" i="43"/>
  <c r="BG22" i="43"/>
  <c r="BH22" i="43"/>
  <c r="BK22" i="43"/>
  <c r="BI22" i="43"/>
  <c r="BV22" i="43"/>
  <c r="BZ22" i="43"/>
  <c r="BW22" i="43"/>
  <c r="BX22" i="43"/>
  <c r="AV22" i="43"/>
  <c r="AR22" i="43"/>
  <c r="AS22" i="43"/>
  <c r="AT22" i="43"/>
  <c r="J22" i="43"/>
  <c r="L22" i="43"/>
  <c r="I22" i="43"/>
  <c r="H22" i="43"/>
  <c r="DJ22" i="43"/>
  <c r="DG22" i="43"/>
  <c r="DH22" i="43"/>
  <c r="DF22" i="43"/>
  <c r="D22" i="43"/>
  <c r="E22" i="43"/>
  <c r="F22" i="43"/>
  <c r="BK23" i="43"/>
  <c r="BH23" i="43"/>
  <c r="BI23" i="43"/>
  <c r="BG23" i="43"/>
  <c r="BV23" i="43"/>
  <c r="BW23" i="43"/>
  <c r="BX23" i="43"/>
  <c r="BZ23" i="43"/>
  <c r="CB24" i="43"/>
  <c r="CD24" i="43"/>
  <c r="CE24" i="43"/>
  <c r="CC24" i="43"/>
  <c r="CA24" i="43"/>
  <c r="AL24" i="43"/>
  <c r="AP24" i="43"/>
  <c r="AB24" i="43"/>
  <c r="Q24" i="43"/>
  <c r="X24" i="43"/>
  <c r="R24" i="43"/>
  <c r="AM24" i="43"/>
  <c r="AK24" i="43"/>
  <c r="T24" i="43"/>
  <c r="AC24" i="43"/>
  <c r="W24" i="43"/>
  <c r="O24" i="43"/>
  <c r="AG24" i="43"/>
  <c r="AD24" i="43"/>
  <c r="AH24" i="43"/>
  <c r="AN24" i="43"/>
  <c r="AF24" i="43"/>
  <c r="V24" i="43"/>
  <c r="Z24" i="43"/>
  <c r="AA24" i="43"/>
  <c r="S24" i="43"/>
  <c r="Y24" i="43"/>
  <c r="P24" i="43"/>
  <c r="N24" i="43"/>
  <c r="AJ24" i="43"/>
  <c r="B25" i="43"/>
  <c r="AE24" i="43"/>
  <c r="AI24" i="43"/>
  <c r="AO24" i="43"/>
  <c r="M24" i="43"/>
  <c r="U24" i="43"/>
  <c r="AY24" i="43"/>
  <c r="CW24" i="43"/>
  <c r="CV24" i="43"/>
  <c r="CM24" i="43"/>
  <c r="BL24" i="43"/>
  <c r="BA24" i="43"/>
  <c r="DP24" i="43"/>
  <c r="CN24" i="43"/>
  <c r="BB24" i="43"/>
  <c r="CO24" i="43"/>
  <c r="BM24" i="43"/>
  <c r="DR24" i="43"/>
  <c r="CU24" i="43"/>
  <c r="CX24" i="43"/>
  <c r="CG24" i="43"/>
  <c r="CF24" i="43"/>
  <c r="BC24" i="43"/>
  <c r="DS24" i="43"/>
  <c r="CZ24" i="43"/>
  <c r="DQ24" i="43"/>
  <c r="CP24" i="43"/>
  <c r="BO24" i="43"/>
  <c r="BN24" i="43"/>
  <c r="DL24" i="43"/>
  <c r="DK24" i="43"/>
  <c r="CR24" i="43"/>
  <c r="BQ24" i="43"/>
  <c r="DD24" i="43"/>
  <c r="CY24" i="43"/>
  <c r="CH24" i="43"/>
  <c r="BE24" i="43"/>
  <c r="BD24" i="43"/>
  <c r="DB24" i="43"/>
  <c r="DA24" i="43"/>
  <c r="CJ24" i="43"/>
  <c r="CQ24" i="43"/>
  <c r="BP24" i="43"/>
  <c r="AW24" i="43"/>
  <c r="DM24" i="43"/>
  <c r="CT24" i="43"/>
  <c r="CS24" i="43"/>
  <c r="BR24" i="43"/>
  <c r="BT24" i="43"/>
  <c r="CI24" i="43"/>
  <c r="AX24" i="43"/>
  <c r="DN24" i="43"/>
  <c r="DC24" i="43"/>
  <c r="CL24" i="43"/>
  <c r="CK24" i="43"/>
  <c r="AZ24" i="43"/>
  <c r="DO24" i="43"/>
  <c r="BS24" i="43"/>
  <c r="L23" i="43"/>
  <c r="H23" i="43"/>
  <c r="J23" i="43"/>
  <c r="I23" i="43"/>
  <c r="DJ23" i="43"/>
  <c r="DG23" i="43"/>
  <c r="DH23" i="43"/>
  <c r="DF23" i="43"/>
  <c r="AV23" i="43"/>
  <c r="AR23" i="43"/>
  <c r="AS23" i="43"/>
  <c r="AT23" i="43"/>
  <c r="D23" i="43"/>
  <c r="E23" i="43"/>
  <c r="F23" i="43"/>
  <c r="DH24" i="43"/>
  <c r="DF24" i="43"/>
  <c r="DJ24" i="43"/>
  <c r="DG24" i="43"/>
  <c r="BZ24" i="43"/>
  <c r="BV24" i="43"/>
  <c r="BW24" i="43"/>
  <c r="BX24" i="43"/>
  <c r="I24" i="43"/>
  <c r="L24" i="43"/>
  <c r="J24" i="43"/>
  <c r="H24" i="43"/>
  <c r="CB25" i="43"/>
  <c r="CC25" i="43"/>
  <c r="CE25" i="43"/>
  <c r="CD25" i="43"/>
  <c r="CA25" i="43"/>
  <c r="AN25" i="43"/>
  <c r="AJ25" i="43"/>
  <c r="AH25" i="43"/>
  <c r="AA25" i="43"/>
  <c r="X25" i="43"/>
  <c r="AD25" i="43"/>
  <c r="Z25" i="43"/>
  <c r="AO25" i="43"/>
  <c r="U25" i="43"/>
  <c r="AE25" i="43"/>
  <c r="AI25" i="43"/>
  <c r="S25" i="43"/>
  <c r="Q25" i="43"/>
  <c r="AF25" i="43"/>
  <c r="AB25" i="43"/>
  <c r="R25" i="43"/>
  <c r="AP25" i="43"/>
  <c r="AC25" i="43"/>
  <c r="M25" i="43"/>
  <c r="V25" i="43"/>
  <c r="T25" i="43"/>
  <c r="P25" i="43"/>
  <c r="AK25" i="43"/>
  <c r="N25" i="43"/>
  <c r="AM25" i="43"/>
  <c r="AL25" i="43"/>
  <c r="AG25" i="43"/>
  <c r="W25" i="43"/>
  <c r="O25" i="43"/>
  <c r="B26" i="43"/>
  <c r="Y25" i="43"/>
  <c r="BR25" i="43"/>
  <c r="DP25" i="43"/>
  <c r="CO25" i="43"/>
  <c r="CN25" i="43"/>
  <c r="BM25" i="43"/>
  <c r="BB25" i="43"/>
  <c r="CQ25" i="43"/>
  <c r="DM25" i="43"/>
  <c r="CT25" i="43"/>
  <c r="CJ25" i="43"/>
  <c r="CV25" i="43"/>
  <c r="AZ25" i="43"/>
  <c r="CX25" i="43"/>
  <c r="CG25" i="43"/>
  <c r="CF25" i="43"/>
  <c r="BC25" i="43"/>
  <c r="DS25" i="43"/>
  <c r="BA25" i="43"/>
  <c r="DQ25" i="43"/>
  <c r="CP25" i="43"/>
  <c r="BO25" i="43"/>
  <c r="BN25" i="43"/>
  <c r="DL25" i="43"/>
  <c r="DK25" i="43"/>
  <c r="BE25" i="43"/>
  <c r="DR25" i="43"/>
  <c r="AW25" i="43"/>
  <c r="CS25" i="43"/>
  <c r="CW25" i="43"/>
  <c r="CM25" i="43"/>
  <c r="CY25" i="43"/>
  <c r="CH25" i="43"/>
  <c r="BD25" i="43"/>
  <c r="DB25" i="43"/>
  <c r="DA25" i="43"/>
  <c r="BP25" i="43"/>
  <c r="BL25" i="43"/>
  <c r="CZ25" i="43"/>
  <c r="CI25" i="43"/>
  <c r="AX25" i="43"/>
  <c r="DN25" i="43"/>
  <c r="DC25" i="43"/>
  <c r="CL25" i="43"/>
  <c r="CK25" i="43"/>
  <c r="AY25" i="43"/>
  <c r="CR25" i="43"/>
  <c r="BQ25" i="43"/>
  <c r="DO25" i="43"/>
  <c r="DD25" i="43"/>
  <c r="CU25" i="43"/>
  <c r="BT25" i="43"/>
  <c r="BS25" i="43"/>
  <c r="AV24" i="43"/>
  <c r="AR24" i="43"/>
  <c r="AS24" i="43"/>
  <c r="AT24" i="43"/>
  <c r="BG24" i="43"/>
  <c r="BK24" i="43"/>
  <c r="BH24" i="43"/>
  <c r="BI24" i="43"/>
  <c r="D24" i="43"/>
  <c r="F24" i="43"/>
  <c r="E24" i="43"/>
  <c r="BG25" i="43"/>
  <c r="BK25" i="43"/>
  <c r="BH25" i="43"/>
  <c r="BI25" i="43"/>
  <c r="L25" i="43"/>
  <c r="J25" i="43"/>
  <c r="I25" i="43"/>
  <c r="H25" i="43"/>
  <c r="CA26" i="43"/>
  <c r="CD26" i="43"/>
  <c r="CE26" i="43"/>
  <c r="CC26" i="43"/>
  <c r="CB26" i="43"/>
  <c r="B27" i="43"/>
  <c r="AO26" i="43"/>
  <c r="AE26" i="43"/>
  <c r="X26" i="43"/>
  <c r="AG26" i="43"/>
  <c r="O26" i="43"/>
  <c r="AM26" i="43"/>
  <c r="AA26" i="43"/>
  <c r="Y26" i="43"/>
  <c r="AC26" i="43"/>
  <c r="S26" i="43"/>
  <c r="M26" i="43"/>
  <c r="AF26" i="43"/>
  <c r="AI26" i="43"/>
  <c r="Q26" i="43"/>
  <c r="AK26" i="43"/>
  <c r="AL26" i="43"/>
  <c r="AH26" i="43"/>
  <c r="AJ26" i="43"/>
  <c r="V26" i="43"/>
  <c r="AB26" i="43"/>
  <c r="R26" i="43"/>
  <c r="AN26" i="43"/>
  <c r="W26" i="43"/>
  <c r="AP26" i="43"/>
  <c r="U26" i="43"/>
  <c r="P26" i="43"/>
  <c r="Z26" i="43"/>
  <c r="T26" i="43"/>
  <c r="N26" i="43"/>
  <c r="AD26" i="43"/>
  <c r="DS26" i="43"/>
  <c r="BS26" i="43"/>
  <c r="DN26" i="43"/>
  <c r="CP26" i="43"/>
  <c r="BO26" i="43"/>
  <c r="CV26" i="43"/>
  <c r="BL26" i="43"/>
  <c r="BT26" i="43"/>
  <c r="DK26" i="43"/>
  <c r="BA26" i="43"/>
  <c r="DB26" i="43"/>
  <c r="CH26" i="43"/>
  <c r="BE26" i="43"/>
  <c r="CM26" i="43"/>
  <c r="BB26" i="43"/>
  <c r="CW26" i="43"/>
  <c r="DA26" i="43"/>
  <c r="DP26" i="43"/>
  <c r="CQ26" i="43"/>
  <c r="BP26" i="43"/>
  <c r="AW26" i="43"/>
  <c r="BM26" i="43"/>
  <c r="CG26" i="43"/>
  <c r="CS26" i="43"/>
  <c r="DC26" i="43"/>
  <c r="CI26" i="43"/>
  <c r="AX26" i="43"/>
  <c r="CX26" i="43"/>
  <c r="BC26" i="43"/>
  <c r="AZ26" i="43"/>
  <c r="DQ26" i="43"/>
  <c r="CR26" i="43"/>
  <c r="BQ26" i="43"/>
  <c r="DL26" i="43"/>
  <c r="CN26" i="43"/>
  <c r="DR26" i="43"/>
  <c r="BD26" i="43"/>
  <c r="DD26" i="43"/>
  <c r="CJ26" i="43"/>
  <c r="AY26" i="43"/>
  <c r="CY26" i="43"/>
  <c r="CF26" i="43"/>
  <c r="CU26" i="43"/>
  <c r="CK26" i="43"/>
  <c r="CZ26" i="43"/>
  <c r="DO26" i="43"/>
  <c r="CT26" i="43"/>
  <c r="BR26" i="43"/>
  <c r="DM26" i="43"/>
  <c r="CO26" i="43"/>
  <c r="BN26" i="43"/>
  <c r="CL26" i="43"/>
  <c r="AS25" i="43"/>
  <c r="AT25" i="43"/>
  <c r="AV25" i="43"/>
  <c r="AR25" i="43"/>
  <c r="BW25" i="43"/>
  <c r="BX25" i="43"/>
  <c r="BV25" i="43"/>
  <c r="BZ25" i="43"/>
  <c r="DJ25" i="43"/>
  <c r="DF25" i="43"/>
  <c r="DG25" i="43"/>
  <c r="DH25" i="43"/>
  <c r="D25" i="43"/>
  <c r="E25" i="43"/>
  <c r="F25" i="43"/>
  <c r="CC27" i="43"/>
  <c r="CA27" i="43"/>
  <c r="CB27" i="43"/>
  <c r="CE27" i="43"/>
  <c r="CD27" i="43"/>
  <c r="B28" i="43"/>
  <c r="T27" i="43"/>
  <c r="W27" i="43"/>
  <c r="O27" i="43"/>
  <c r="AI27" i="43"/>
  <c r="Z27" i="43"/>
  <c r="AF27" i="43"/>
  <c r="AA27" i="43"/>
  <c r="AC27" i="43"/>
  <c r="V27" i="43"/>
  <c r="N27" i="43"/>
  <c r="AE27" i="43"/>
  <c r="S27" i="43"/>
  <c r="AN27" i="43"/>
  <c r="AM27" i="43"/>
  <c r="R27" i="43"/>
  <c r="AK27" i="43"/>
  <c r="AO27" i="43"/>
  <c r="U27" i="43"/>
  <c r="M27" i="43"/>
  <c r="AL27" i="43"/>
  <c r="P27" i="43"/>
  <c r="AB27" i="43"/>
  <c r="Y27" i="43"/>
  <c r="AH27" i="43"/>
  <c r="X27" i="43"/>
  <c r="AP27" i="43"/>
  <c r="Q27" i="43"/>
  <c r="AD27" i="43"/>
  <c r="AG27" i="43"/>
  <c r="AJ27" i="43"/>
  <c r="BP27" i="43"/>
  <c r="BB27" i="43"/>
  <c r="CN27" i="43"/>
  <c r="CV27" i="43"/>
  <c r="AZ27" i="43"/>
  <c r="CR27" i="43"/>
  <c r="BR27" i="43"/>
  <c r="CI27" i="43"/>
  <c r="DS27" i="43"/>
  <c r="AX27" i="43"/>
  <c r="DM27" i="43"/>
  <c r="BQ27" i="43"/>
  <c r="CK27" i="43"/>
  <c r="DQ27" i="43"/>
  <c r="CG27" i="43"/>
  <c r="DR27" i="43"/>
  <c r="DL27" i="43"/>
  <c r="CZ27" i="43"/>
  <c r="BD27" i="43"/>
  <c r="BN27" i="43"/>
  <c r="DD27" i="43"/>
  <c r="AW27" i="43"/>
  <c r="CT27" i="43"/>
  <c r="CH27" i="43"/>
  <c r="DB27" i="43"/>
  <c r="CO27" i="43"/>
  <c r="CW27" i="43"/>
  <c r="BA27" i="43"/>
  <c r="CS27" i="43"/>
  <c r="DN27" i="43"/>
  <c r="DP27" i="43"/>
  <c r="CY27" i="43"/>
  <c r="CM27" i="43"/>
  <c r="DA27" i="43"/>
  <c r="BM27" i="43"/>
  <c r="CX27" i="43"/>
  <c r="CL27" i="43"/>
  <c r="BE27" i="43"/>
  <c r="BO27" i="43"/>
  <c r="CU27" i="43"/>
  <c r="AY27" i="43"/>
  <c r="CQ27" i="43"/>
  <c r="DC27" i="43"/>
  <c r="CP27" i="43"/>
  <c r="BT27" i="43"/>
  <c r="DK27" i="43"/>
  <c r="BC27" i="43"/>
  <c r="CJ27" i="43"/>
  <c r="DO27" i="43"/>
  <c r="CF27" i="43"/>
  <c r="BL27" i="43"/>
  <c r="BS27" i="43"/>
  <c r="DF26" i="43"/>
  <c r="DH26" i="43"/>
  <c r="DJ26" i="43"/>
  <c r="DG26" i="43"/>
  <c r="BK26" i="43"/>
  <c r="BG26" i="43"/>
  <c r="BH26" i="43"/>
  <c r="BI26" i="43"/>
  <c r="AT26" i="43"/>
  <c r="AR26" i="43"/>
  <c r="AV26" i="43"/>
  <c r="AS26" i="43"/>
  <c r="J26" i="43"/>
  <c r="I26" i="43"/>
  <c r="H26" i="43"/>
  <c r="L26" i="43"/>
  <c r="BZ26" i="43"/>
  <c r="BV26" i="43"/>
  <c r="BW26" i="43"/>
  <c r="BX26" i="43"/>
  <c r="D26" i="43"/>
  <c r="E26" i="43"/>
  <c r="F26" i="43"/>
  <c r="BI27" i="43"/>
  <c r="BG27" i="43"/>
  <c r="BK27" i="43"/>
  <c r="BH27" i="43"/>
  <c r="CB28" i="43"/>
  <c r="CC28" i="43"/>
  <c r="CE28" i="43"/>
  <c r="CA28" i="43"/>
  <c r="CD28" i="43"/>
  <c r="AO28" i="43"/>
  <c r="AL28" i="43"/>
  <c r="AN28" i="43"/>
  <c r="B29" i="43"/>
  <c r="Q28" i="43"/>
  <c r="N28" i="43"/>
  <c r="AM28" i="43"/>
  <c r="AI28" i="43"/>
  <c r="AE28" i="43"/>
  <c r="S28" i="43"/>
  <c r="U28" i="43"/>
  <c r="O28" i="43"/>
  <c r="AG28" i="43"/>
  <c r="AD28" i="43"/>
  <c r="X28" i="43"/>
  <c r="AP28" i="43"/>
  <c r="V28" i="43"/>
  <c r="AJ28" i="43"/>
  <c r="AH28" i="43"/>
  <c r="T28" i="43"/>
  <c r="AK28" i="43"/>
  <c r="AF28" i="43"/>
  <c r="AC28" i="43"/>
  <c r="W28" i="43"/>
  <c r="Z28" i="43"/>
  <c r="M28" i="43"/>
  <c r="Y28" i="43"/>
  <c r="AB28" i="43"/>
  <c r="P28" i="43"/>
  <c r="R28" i="43"/>
  <c r="AA28" i="43"/>
  <c r="DD28" i="43"/>
  <c r="CK28" i="43"/>
  <c r="CS28" i="43"/>
  <c r="AW28" i="43"/>
  <c r="CO28" i="43"/>
  <c r="DK28" i="43"/>
  <c r="BD28" i="43"/>
  <c r="DQ28" i="43"/>
  <c r="DM28" i="43"/>
  <c r="BN28" i="43"/>
  <c r="CH28" i="43"/>
  <c r="DP28" i="43"/>
  <c r="BR28" i="43"/>
  <c r="CW28" i="43"/>
  <c r="DN28" i="43"/>
  <c r="CZ28" i="43"/>
  <c r="CY28" i="43"/>
  <c r="DC28" i="43"/>
  <c r="BA28" i="43"/>
  <c r="AX28" i="43"/>
  <c r="DA28" i="43"/>
  <c r="BE28" i="43"/>
  <c r="CL28" i="43"/>
  <c r="CJ28" i="43"/>
  <c r="CV28" i="43"/>
  <c r="CQ28" i="43"/>
  <c r="CU28" i="43"/>
  <c r="CT28" i="43"/>
  <c r="DR28" i="43"/>
  <c r="CP28" i="43"/>
  <c r="DL28" i="43"/>
  <c r="BO28" i="43"/>
  <c r="CF28" i="43"/>
  <c r="DS28" i="43"/>
  <c r="CI28" i="43"/>
  <c r="CM28" i="43"/>
  <c r="DB28" i="43"/>
  <c r="CX28" i="43"/>
  <c r="BB28" i="43"/>
  <c r="BQ28" i="43"/>
  <c r="BM28" i="43"/>
  <c r="BL28" i="43"/>
  <c r="CR28" i="43"/>
  <c r="BS28" i="43"/>
  <c r="CN28" i="43"/>
  <c r="BT28" i="43"/>
  <c r="AY28" i="43"/>
  <c r="BC28" i="43"/>
  <c r="AZ28" i="43"/>
  <c r="CG28" i="43"/>
  <c r="DO28" i="43"/>
  <c r="BP28" i="43"/>
  <c r="DH27" i="43"/>
  <c r="DG27" i="43"/>
  <c r="DJ27" i="43"/>
  <c r="DF27" i="43"/>
  <c r="AR27" i="43"/>
  <c r="AV27" i="43"/>
  <c r="AT27" i="43"/>
  <c r="AS27" i="43"/>
  <c r="BZ27" i="43"/>
  <c r="BV27" i="43"/>
  <c r="BW27" i="43"/>
  <c r="BX27" i="43"/>
  <c r="J27" i="43"/>
  <c r="H27" i="43"/>
  <c r="I27" i="43"/>
  <c r="L27" i="43"/>
  <c r="D27" i="43"/>
  <c r="E27" i="43"/>
  <c r="F27" i="43"/>
  <c r="BV28" i="43"/>
  <c r="BZ28" i="43"/>
  <c r="BW28" i="43"/>
  <c r="BX28" i="43"/>
  <c r="DJ28" i="43"/>
  <c r="DF28" i="43"/>
  <c r="DG28" i="43"/>
  <c r="DH28" i="43"/>
  <c r="CE29" i="43"/>
  <c r="CB29" i="43"/>
  <c r="CC29" i="43"/>
  <c r="CA29" i="43"/>
  <c r="CD29" i="43"/>
  <c r="AO29" i="43"/>
  <c r="AM29" i="43"/>
  <c r="AC29" i="43"/>
  <c r="Z29" i="43"/>
  <c r="AG29" i="43"/>
  <c r="AE29" i="43"/>
  <c r="M29" i="43"/>
  <c r="U29" i="43"/>
  <c r="Y29" i="43"/>
  <c r="W29" i="43"/>
  <c r="AL29" i="43"/>
  <c r="T29" i="43"/>
  <c r="Q29" i="43"/>
  <c r="O29" i="43"/>
  <c r="V29" i="43"/>
  <c r="B30" i="43"/>
  <c r="AN29" i="43"/>
  <c r="AH29" i="43"/>
  <c r="AP29" i="43"/>
  <c r="AI29" i="43"/>
  <c r="AF29" i="43"/>
  <c r="R29" i="43"/>
  <c r="AK29" i="43"/>
  <c r="AA29" i="43"/>
  <c r="AD29" i="43"/>
  <c r="AJ29" i="43"/>
  <c r="P29" i="43"/>
  <c r="AB29" i="43"/>
  <c r="X29" i="43"/>
  <c r="N29" i="43"/>
  <c r="S29" i="43"/>
  <c r="BR29" i="43"/>
  <c r="AW29" i="43"/>
  <c r="DM29" i="43"/>
  <c r="CL29" i="43"/>
  <c r="DQ29" i="43"/>
  <c r="BP29" i="43"/>
  <c r="CN29" i="43"/>
  <c r="AY29" i="43"/>
  <c r="CJ29" i="43"/>
  <c r="DB29" i="43"/>
  <c r="CQ29" i="43"/>
  <c r="AZ29" i="43"/>
  <c r="DN29" i="43"/>
  <c r="DC29" i="43"/>
  <c r="BT29" i="43"/>
  <c r="CY29" i="43"/>
  <c r="AX29" i="43"/>
  <c r="DO29" i="43"/>
  <c r="DD29" i="43"/>
  <c r="CU29" i="43"/>
  <c r="BB29" i="43"/>
  <c r="CI29" i="43"/>
  <c r="DL29" i="43"/>
  <c r="DR29" i="43"/>
  <c r="BL29" i="43"/>
  <c r="CW29" i="43"/>
  <c r="CV29" i="43"/>
  <c r="CM29" i="43"/>
  <c r="DS29" i="43"/>
  <c r="BQ29" i="43"/>
  <c r="CT29" i="43"/>
  <c r="CO29" i="43"/>
  <c r="BM29" i="43"/>
  <c r="DA29" i="43"/>
  <c r="BD29" i="43"/>
  <c r="CZ29" i="43"/>
  <c r="CG29" i="43"/>
  <c r="CF29" i="43"/>
  <c r="BC29" i="43"/>
  <c r="CK29" i="43"/>
  <c r="DP29" i="43"/>
  <c r="DK29" i="43"/>
  <c r="BE29" i="43"/>
  <c r="CH29" i="43"/>
  <c r="CR29" i="43"/>
  <c r="BO29" i="43"/>
  <c r="BN29" i="43"/>
  <c r="CP29" i="43"/>
  <c r="BS29" i="43"/>
  <c r="CX29" i="43"/>
  <c r="CS29" i="43"/>
  <c r="BA29" i="43"/>
  <c r="AV28" i="43"/>
  <c r="AT28" i="43"/>
  <c r="AR28" i="43"/>
  <c r="AS28" i="43"/>
  <c r="H28" i="43"/>
  <c r="J28" i="43"/>
  <c r="I28" i="43"/>
  <c r="L28" i="43"/>
  <c r="BK28" i="43"/>
  <c r="BG28" i="43"/>
  <c r="BH28" i="43"/>
  <c r="BI28" i="43"/>
  <c r="F28" i="43"/>
  <c r="D28" i="43"/>
  <c r="E28" i="43"/>
  <c r="DJ29" i="43"/>
  <c r="DF29" i="43"/>
  <c r="DG29" i="43"/>
  <c r="DH29" i="43"/>
  <c r="AS29" i="43"/>
  <c r="AT29" i="43"/>
  <c r="AR29" i="43"/>
  <c r="AV29" i="43"/>
  <c r="BG29" i="43"/>
  <c r="BK29" i="43"/>
  <c r="BH29" i="43"/>
  <c r="BI29" i="43"/>
  <c r="CD30" i="43"/>
  <c r="CA30" i="43"/>
  <c r="CE30" i="43"/>
  <c r="CB30" i="43"/>
  <c r="CC30" i="43"/>
  <c r="AK30" i="43"/>
  <c r="AP30" i="43"/>
  <c r="AB30" i="43"/>
  <c r="AE30" i="43"/>
  <c r="AH30" i="43"/>
  <c r="AN30" i="43"/>
  <c r="AL30" i="43"/>
  <c r="U30" i="43"/>
  <c r="Z30" i="43"/>
  <c r="X30" i="43"/>
  <c r="AD30" i="43"/>
  <c r="M30" i="43"/>
  <c r="R30" i="43"/>
  <c r="AM30" i="43"/>
  <c r="V30" i="43"/>
  <c r="B31" i="43"/>
  <c r="AC30" i="43"/>
  <c r="AO30" i="43"/>
  <c r="T30" i="43"/>
  <c r="AI30" i="43"/>
  <c r="O30" i="43"/>
  <c r="Y30" i="43"/>
  <c r="N30" i="43"/>
  <c r="Q30" i="43"/>
  <c r="AJ30" i="43"/>
  <c r="W30" i="43"/>
  <c r="AG30" i="43"/>
  <c r="AA30" i="43"/>
  <c r="P30" i="43"/>
  <c r="S30" i="43"/>
  <c r="AF30" i="43"/>
  <c r="DA30" i="43"/>
  <c r="CH30" i="43"/>
  <c r="BE30" i="43"/>
  <c r="BD30" i="43"/>
  <c r="BB30" i="43"/>
  <c r="CI30" i="43"/>
  <c r="BL30" i="43"/>
  <c r="BT30" i="43"/>
  <c r="CS30" i="43"/>
  <c r="BP30" i="43"/>
  <c r="AW30" i="43"/>
  <c r="CQ30" i="43"/>
  <c r="DR30" i="43"/>
  <c r="BQ30" i="43"/>
  <c r="CR30" i="43"/>
  <c r="CK30" i="43"/>
  <c r="AX30" i="43"/>
  <c r="DN30" i="43"/>
  <c r="DC30" i="43"/>
  <c r="CZ30" i="43"/>
  <c r="AY30" i="43"/>
  <c r="BO30" i="43"/>
  <c r="BS30" i="43"/>
  <c r="DO30" i="43"/>
  <c r="DD30" i="43"/>
  <c r="CM30" i="43"/>
  <c r="CJ30" i="43"/>
  <c r="DM30" i="43"/>
  <c r="CY30" i="43"/>
  <c r="BA30" i="43"/>
  <c r="CW30" i="43"/>
  <c r="CV30" i="43"/>
  <c r="BC30" i="43"/>
  <c r="BR30" i="43"/>
  <c r="CU30" i="43"/>
  <c r="CP30" i="43"/>
  <c r="DP30" i="43"/>
  <c r="CO30" i="43"/>
  <c r="CN30" i="43"/>
  <c r="DB30" i="43"/>
  <c r="AZ30" i="43"/>
  <c r="BM30" i="43"/>
  <c r="DS30" i="43"/>
  <c r="CX30" i="43"/>
  <c r="CG30" i="43"/>
  <c r="CF30" i="43"/>
  <c r="CL30" i="43"/>
  <c r="DQ30" i="43"/>
  <c r="DL30" i="43"/>
  <c r="DK30" i="43"/>
  <c r="BN30" i="43"/>
  <c r="CT30" i="43"/>
  <c r="H29" i="43"/>
  <c r="I29" i="43"/>
  <c r="L29" i="43"/>
  <c r="J29" i="43"/>
  <c r="BW29" i="43"/>
  <c r="BX29" i="43"/>
  <c r="BZ29" i="43"/>
  <c r="BV29" i="43"/>
  <c r="D29" i="43"/>
  <c r="E29" i="43"/>
  <c r="F29" i="43"/>
  <c r="BK30" i="43"/>
  <c r="BG30" i="43"/>
  <c r="BH30" i="43"/>
  <c r="BI30" i="43"/>
  <c r="BZ30" i="43"/>
  <c r="BX30" i="43"/>
  <c r="BV30" i="43"/>
  <c r="BW30" i="43"/>
  <c r="I30" i="43"/>
  <c r="H30" i="43"/>
  <c r="L30" i="43"/>
  <c r="J30" i="43"/>
  <c r="AR30" i="43"/>
  <c r="AV30" i="43"/>
  <c r="AS30" i="43"/>
  <c r="AT30" i="43"/>
  <c r="DF30" i="43"/>
  <c r="DJ30" i="43"/>
  <c r="DG30" i="43"/>
  <c r="DH30" i="43"/>
  <c r="CD31" i="43"/>
  <c r="CE31" i="43"/>
  <c r="CC31" i="43"/>
  <c r="CB31" i="43"/>
  <c r="CA31" i="43"/>
  <c r="AM31" i="43"/>
  <c r="AJ31" i="43"/>
  <c r="V31" i="43"/>
  <c r="Y31" i="43"/>
  <c r="AB31" i="43"/>
  <c r="AH31" i="43"/>
  <c r="X31" i="43"/>
  <c r="W31" i="43"/>
  <c r="T31" i="43"/>
  <c r="R31" i="43"/>
  <c r="P31" i="43"/>
  <c r="O31" i="43"/>
  <c r="B32" i="43"/>
  <c r="AG31" i="43"/>
  <c r="AK31" i="43"/>
  <c r="Q31" i="43"/>
  <c r="AA31" i="43"/>
  <c r="AE31" i="43"/>
  <c r="AF31" i="43"/>
  <c r="AI31" i="43"/>
  <c r="N31" i="43"/>
  <c r="AC31" i="43"/>
  <c r="AP31" i="43"/>
  <c r="S31" i="43"/>
  <c r="AN31" i="43"/>
  <c r="M31" i="43"/>
  <c r="AD31" i="43"/>
  <c r="U31" i="43"/>
  <c r="Z31" i="43"/>
  <c r="AL31" i="43"/>
  <c r="AO31" i="43"/>
  <c r="DL31" i="43"/>
  <c r="CY31" i="43"/>
  <c r="CH31" i="43"/>
  <c r="BE31" i="43"/>
  <c r="BC31" i="43"/>
  <c r="CJ31" i="43"/>
  <c r="CU31" i="43"/>
  <c r="CN31" i="43"/>
  <c r="DB31" i="43"/>
  <c r="CQ31" i="43"/>
  <c r="BP31" i="43"/>
  <c r="AW31" i="43"/>
  <c r="DS31" i="43"/>
  <c r="BR31" i="43"/>
  <c r="BM31" i="43"/>
  <c r="CW31" i="43"/>
  <c r="CV31" i="43"/>
  <c r="DM31" i="43"/>
  <c r="CT31" i="43"/>
  <c r="CI31" i="43"/>
  <c r="AX31" i="43"/>
  <c r="CR31" i="43"/>
  <c r="DA31" i="43"/>
  <c r="AZ31" i="43"/>
  <c r="DK31" i="43"/>
  <c r="CZ31" i="43"/>
  <c r="CL31" i="43"/>
  <c r="BQ31" i="43"/>
  <c r="DO31" i="43"/>
  <c r="DD31" i="43"/>
  <c r="CK31" i="43"/>
  <c r="DN31" i="43"/>
  <c r="CS31" i="43"/>
  <c r="BT31" i="43"/>
  <c r="BS31" i="43"/>
  <c r="CP31" i="43"/>
  <c r="AY31" i="43"/>
  <c r="BL31" i="43"/>
  <c r="DP31" i="43"/>
  <c r="CO31" i="43"/>
  <c r="BD31" i="43"/>
  <c r="BA31" i="43"/>
  <c r="CF31" i="43"/>
  <c r="DQ31" i="43"/>
  <c r="BO31" i="43"/>
  <c r="BB31" i="43"/>
  <c r="CX31" i="43"/>
  <c r="CG31" i="43"/>
  <c r="DC31" i="43"/>
  <c r="DR31" i="43"/>
  <c r="BN31" i="43"/>
  <c r="CM31" i="43"/>
  <c r="D30" i="43"/>
  <c r="F30" i="43"/>
  <c r="E30" i="43"/>
  <c r="BG31" i="43"/>
  <c r="BK31" i="43"/>
  <c r="BH31" i="43"/>
  <c r="BI31" i="43"/>
  <c r="CB32" i="43"/>
  <c r="CC32" i="43"/>
  <c r="CE32" i="43"/>
  <c r="CA32" i="43"/>
  <c r="CD32" i="43"/>
  <c r="AO32" i="43"/>
  <c r="AL32" i="43"/>
  <c r="AF32" i="43"/>
  <c r="S32" i="43"/>
  <c r="AD32" i="43"/>
  <c r="P32" i="43"/>
  <c r="Z32" i="43"/>
  <c r="Y32" i="43"/>
  <c r="V32" i="43"/>
  <c r="AB32" i="43"/>
  <c r="R32" i="43"/>
  <c r="Q32" i="43"/>
  <c r="N32" i="43"/>
  <c r="B33" i="43"/>
  <c r="AP32" i="43"/>
  <c r="AM32" i="43"/>
  <c r="AN32" i="43"/>
  <c r="AC32" i="43"/>
  <c r="AG32" i="43"/>
  <c r="AA32" i="43"/>
  <c r="AE32" i="43"/>
  <c r="AI32" i="43"/>
  <c r="U32" i="43"/>
  <c r="AH32" i="43"/>
  <c r="M32" i="43"/>
  <c r="AK32" i="43"/>
  <c r="AJ32" i="43"/>
  <c r="W32" i="43"/>
  <c r="O32" i="43"/>
  <c r="X32" i="43"/>
  <c r="T32" i="43"/>
  <c r="BD32" i="43"/>
  <c r="DB32" i="43"/>
  <c r="DA32" i="43"/>
  <c r="CJ32" i="43"/>
  <c r="AY32" i="43"/>
  <c r="AW32" i="43"/>
  <c r="BA32" i="43"/>
  <c r="DK32" i="43"/>
  <c r="DM32" i="43"/>
  <c r="CT32" i="43"/>
  <c r="CS32" i="43"/>
  <c r="BR32" i="43"/>
  <c r="DP32" i="43"/>
  <c r="CW32" i="43"/>
  <c r="CM32" i="43"/>
  <c r="CH32" i="43"/>
  <c r="CR32" i="43"/>
  <c r="DN32" i="43"/>
  <c r="DC32" i="43"/>
  <c r="CL32" i="43"/>
  <c r="CK32" i="43"/>
  <c r="AZ32" i="43"/>
  <c r="CX32" i="43"/>
  <c r="CO32" i="43"/>
  <c r="CV32" i="43"/>
  <c r="CY32" i="43"/>
  <c r="DD32" i="43"/>
  <c r="CU32" i="43"/>
  <c r="BT32" i="43"/>
  <c r="BS32" i="43"/>
  <c r="DQ32" i="43"/>
  <c r="CP32" i="43"/>
  <c r="CG32" i="43"/>
  <c r="BL32" i="43"/>
  <c r="BO32" i="43"/>
  <c r="DO32" i="43"/>
  <c r="BN32" i="43"/>
  <c r="CN32" i="43"/>
  <c r="BM32" i="43"/>
  <c r="BB32" i="43"/>
  <c r="DR32" i="43"/>
  <c r="CQ32" i="43"/>
  <c r="BP32" i="43"/>
  <c r="BE32" i="43"/>
  <c r="DL32" i="43"/>
  <c r="BQ32" i="43"/>
  <c r="CF32" i="43"/>
  <c r="BC32" i="43"/>
  <c r="DS32" i="43"/>
  <c r="CZ32" i="43"/>
  <c r="CI32" i="43"/>
  <c r="AX32" i="43"/>
  <c r="AS31" i="43"/>
  <c r="AT31" i="43"/>
  <c r="AR31" i="43"/>
  <c r="AV31" i="43"/>
  <c r="J31" i="43"/>
  <c r="I31" i="43"/>
  <c r="H31" i="43"/>
  <c r="L31" i="43"/>
  <c r="DG31" i="43"/>
  <c r="DJ31" i="43"/>
  <c r="DH31" i="43"/>
  <c r="DF31" i="43"/>
  <c r="BW31" i="43"/>
  <c r="BX31" i="43"/>
  <c r="BV31" i="43"/>
  <c r="BZ31" i="43"/>
  <c r="D31" i="43"/>
  <c r="E31" i="43"/>
  <c r="F31" i="43"/>
  <c r="BZ32" i="43"/>
  <c r="BW32" i="43"/>
  <c r="BV32" i="43"/>
  <c r="BX32" i="43"/>
  <c r="CB33" i="43"/>
  <c r="CE33" i="43"/>
  <c r="CC33" i="43"/>
  <c r="CA33" i="43"/>
  <c r="CD33" i="43"/>
  <c r="B34" i="43"/>
  <c r="AN33" i="43"/>
  <c r="AP33" i="43"/>
  <c r="R33" i="43"/>
  <c r="AF33" i="43"/>
  <c r="Z33" i="43"/>
  <c r="M33" i="43"/>
  <c r="AA33" i="43"/>
  <c r="X33" i="43"/>
  <c r="AL33" i="43"/>
  <c r="T33" i="43"/>
  <c r="S33" i="43"/>
  <c r="P33" i="43"/>
  <c r="V33" i="43"/>
  <c r="AJ33" i="43"/>
  <c r="AO33" i="43"/>
  <c r="AM33" i="43"/>
  <c r="AK33" i="43"/>
  <c r="AE33" i="43"/>
  <c r="AC33" i="43"/>
  <c r="AI33" i="43"/>
  <c r="AH33" i="43"/>
  <c r="U33" i="43"/>
  <c r="Y33" i="43"/>
  <c r="AD33" i="43"/>
  <c r="Q33" i="43"/>
  <c r="AG33" i="43"/>
  <c r="W33" i="43"/>
  <c r="O33" i="43"/>
  <c r="N33" i="43"/>
  <c r="AB33" i="43"/>
  <c r="AY33" i="43"/>
  <c r="DM33" i="43"/>
  <c r="CT33" i="43"/>
  <c r="CP33" i="43"/>
  <c r="BA33" i="43"/>
  <c r="CH33" i="43"/>
  <c r="CL33" i="43"/>
  <c r="CR33" i="43"/>
  <c r="DO33" i="43"/>
  <c r="DC33" i="43"/>
  <c r="DD33" i="43"/>
  <c r="DR33" i="43"/>
  <c r="BP33" i="43"/>
  <c r="CX33" i="43"/>
  <c r="CW33" i="43"/>
  <c r="CU33" i="43"/>
  <c r="BT33" i="43"/>
  <c r="CN33" i="43"/>
  <c r="CZ33" i="43"/>
  <c r="AX33" i="43"/>
  <c r="AW33" i="43"/>
  <c r="DQ33" i="43"/>
  <c r="CO33" i="43"/>
  <c r="CM33" i="43"/>
  <c r="BL33" i="43"/>
  <c r="BD33" i="43"/>
  <c r="CJ33" i="43"/>
  <c r="CV33" i="43"/>
  <c r="BQ33" i="43"/>
  <c r="BS33" i="43"/>
  <c r="CY33" i="43"/>
  <c r="CG33" i="43"/>
  <c r="BM33" i="43"/>
  <c r="BB33" i="43"/>
  <c r="DS33" i="43"/>
  <c r="BR33" i="43"/>
  <c r="CF33" i="43"/>
  <c r="CQ33" i="43"/>
  <c r="BO33" i="43"/>
  <c r="BC33" i="43"/>
  <c r="DK33" i="43"/>
  <c r="DA33" i="43"/>
  <c r="AZ33" i="43"/>
  <c r="BN33" i="43"/>
  <c r="DB33" i="43"/>
  <c r="CI33" i="43"/>
  <c r="BE33" i="43"/>
  <c r="DL33" i="43"/>
  <c r="CS33" i="43"/>
  <c r="CK33" i="43"/>
  <c r="DP33" i="43"/>
  <c r="DN33" i="43"/>
  <c r="AV32" i="43"/>
  <c r="AR32" i="43"/>
  <c r="AS32" i="43"/>
  <c r="AT32" i="43"/>
  <c r="DF32" i="43"/>
  <c r="DG32" i="43"/>
  <c r="DH32" i="43"/>
  <c r="DJ32" i="43"/>
  <c r="BG32" i="43"/>
  <c r="BK32" i="43"/>
  <c r="BH32" i="43"/>
  <c r="BI32" i="43"/>
  <c r="L32" i="43"/>
  <c r="J32" i="43"/>
  <c r="I32" i="43"/>
  <c r="H32" i="43"/>
  <c r="D32" i="43"/>
  <c r="E32" i="43"/>
  <c r="F32" i="43"/>
  <c r="J33" i="43"/>
  <c r="I33" i="43"/>
  <c r="L33" i="43"/>
  <c r="H33" i="43"/>
  <c r="BV33" i="43"/>
  <c r="BZ33" i="43"/>
  <c r="BW33" i="43"/>
  <c r="BX33" i="43"/>
  <c r="AS33" i="43"/>
  <c r="AT33" i="43"/>
  <c r="AR33" i="43"/>
  <c r="AV33" i="43"/>
  <c r="B35" i="43"/>
  <c r="AO34" i="43"/>
  <c r="AE34" i="43"/>
  <c r="AB34" i="43"/>
  <c r="AI34" i="43"/>
  <c r="AG34" i="43"/>
  <c r="O34" i="43"/>
  <c r="W34" i="43"/>
  <c r="AA34" i="43"/>
  <c r="Y34" i="43"/>
  <c r="AN34" i="43"/>
  <c r="V34" i="43"/>
  <c r="S34" i="43"/>
  <c r="Q34" i="43"/>
  <c r="X34" i="43"/>
  <c r="AK34" i="43"/>
  <c r="AP34" i="43"/>
  <c r="AJ34" i="43"/>
  <c r="AC34" i="43"/>
  <c r="AH34" i="43"/>
  <c r="U34" i="43"/>
  <c r="AF34" i="43"/>
  <c r="M34" i="43"/>
  <c r="P34" i="43"/>
  <c r="AM34" i="43"/>
  <c r="N34" i="43"/>
  <c r="Z34" i="43"/>
  <c r="AL34" i="43"/>
  <c r="R34" i="43"/>
  <c r="AD34" i="43"/>
  <c r="T34" i="43"/>
  <c r="DP34" i="43"/>
  <c r="CV34" i="43"/>
  <c r="CM34" i="43"/>
  <c r="DK34" i="43"/>
  <c r="CL34" i="43"/>
  <c r="DQ34" i="43"/>
  <c r="BO34" i="43"/>
  <c r="BL34" i="43"/>
  <c r="DR34" i="43"/>
  <c r="CX34" i="43"/>
  <c r="CN34" i="43"/>
  <c r="CE34" i="43"/>
  <c r="CS34" i="43"/>
  <c r="BT34" i="43"/>
  <c r="CY34" i="43"/>
  <c r="AW34" i="43"/>
  <c r="CZ34" i="43"/>
  <c r="CP34" i="43"/>
  <c r="CF34" i="43"/>
  <c r="BM34" i="43"/>
  <c r="CC34" i="43"/>
  <c r="BB34" i="43"/>
  <c r="CI34" i="43"/>
  <c r="CG34" i="43"/>
  <c r="CR34" i="43"/>
  <c r="CH34" i="43"/>
  <c r="BN34" i="43"/>
  <c r="BC34" i="43"/>
  <c r="CQ34" i="43"/>
  <c r="DS34" i="43"/>
  <c r="BQ34" i="43"/>
  <c r="DB34" i="43"/>
  <c r="CJ34" i="43"/>
  <c r="BP34" i="43"/>
  <c r="BD34" i="43"/>
  <c r="DL34" i="43"/>
  <c r="CA34" i="43"/>
  <c r="DA34" i="43"/>
  <c r="AY34" i="43"/>
  <c r="AZ34" i="43"/>
  <c r="CB34" i="43"/>
  <c r="AX34" i="43"/>
  <c r="DM34" i="43"/>
  <c r="CT34" i="43"/>
  <c r="CO34" i="43"/>
  <c r="CK34" i="43"/>
  <c r="DO34" i="43"/>
  <c r="DD34" i="43"/>
  <c r="BA34" i="43"/>
  <c r="BR34" i="43"/>
  <c r="DN34" i="43"/>
  <c r="DC34" i="43"/>
  <c r="CD34" i="43"/>
  <c r="BE34" i="43"/>
  <c r="BS34" i="43"/>
  <c r="CW34" i="43"/>
  <c r="CU34" i="43"/>
  <c r="DH33" i="43"/>
  <c r="DG33" i="43"/>
  <c r="DF33" i="43"/>
  <c r="DJ33" i="43"/>
  <c r="BK33" i="43"/>
  <c r="BG33" i="43"/>
  <c r="BH33" i="43"/>
  <c r="BI33" i="43"/>
  <c r="D33" i="43"/>
  <c r="E33" i="43"/>
  <c r="F33" i="43"/>
  <c r="AV34" i="43"/>
  <c r="AR34" i="43"/>
  <c r="AT34" i="43"/>
  <c r="AS34" i="43"/>
  <c r="BG34" i="43"/>
  <c r="BK34" i="43"/>
  <c r="BH34" i="43"/>
  <c r="BI34" i="43"/>
  <c r="J34" i="43"/>
  <c r="I34" i="43"/>
  <c r="H34" i="43"/>
  <c r="L34" i="43"/>
  <c r="W35" i="43"/>
  <c r="T35" i="43"/>
  <c r="Y35" i="43"/>
  <c r="V35" i="43"/>
  <c r="AI35" i="43"/>
  <c r="AH35" i="43"/>
  <c r="Q35" i="43"/>
  <c r="AL35" i="43"/>
  <c r="AA35" i="43"/>
  <c r="R35" i="43"/>
  <c r="P35" i="43"/>
  <c r="AC35" i="43"/>
  <c r="S35" i="43"/>
  <c r="AM35" i="43"/>
  <c r="AO35" i="43"/>
  <c r="AG35" i="43"/>
  <c r="AK35" i="43"/>
  <c r="O35" i="43"/>
  <c r="U35" i="43"/>
  <c r="M35" i="43"/>
  <c r="AP35" i="43"/>
  <c r="AJ35" i="43"/>
  <c r="AF35" i="43"/>
  <c r="B36" i="43"/>
  <c r="AD35" i="43"/>
  <c r="N35" i="43"/>
  <c r="AN35" i="43"/>
  <c r="Z35" i="43"/>
  <c r="AB35" i="43"/>
  <c r="X35" i="43"/>
  <c r="AE35" i="43"/>
  <c r="CK35" i="43"/>
  <c r="CA35" i="43"/>
  <c r="BE35" i="43"/>
  <c r="BD35" i="43"/>
  <c r="BL35" i="43"/>
  <c r="CL35" i="43"/>
  <c r="DP35" i="43"/>
  <c r="CI35" i="43"/>
  <c r="AZ35" i="43"/>
  <c r="CC35" i="43"/>
  <c r="BQ35" i="43"/>
  <c r="AW35" i="43"/>
  <c r="DM35" i="43"/>
  <c r="CR35" i="43"/>
  <c r="BT35" i="43"/>
  <c r="CX35" i="43"/>
  <c r="BO35" i="43"/>
  <c r="BS35" i="43"/>
  <c r="AY35" i="43"/>
  <c r="DN35" i="43"/>
  <c r="CU35" i="43"/>
  <c r="CB35" i="43"/>
  <c r="BB35" i="43"/>
  <c r="CH35" i="43"/>
  <c r="CD35" i="43"/>
  <c r="BA35" i="43"/>
  <c r="DO35" i="43"/>
  <c r="DD35" i="43"/>
  <c r="CE35" i="43"/>
  <c r="CP35" i="43"/>
  <c r="DR35" i="43"/>
  <c r="BP35" i="43"/>
  <c r="CS35" i="43"/>
  <c r="DS35" i="43"/>
  <c r="DQ35" i="43"/>
  <c r="CW35" i="43"/>
  <c r="CV35" i="43"/>
  <c r="BM35" i="43"/>
  <c r="DC35" i="43"/>
  <c r="CZ35" i="43"/>
  <c r="AX35" i="43"/>
  <c r="DB35" i="43"/>
  <c r="DK35" i="43"/>
  <c r="CY35" i="43"/>
  <c r="CO35" i="43"/>
  <c r="CN35" i="43"/>
  <c r="DL35" i="43"/>
  <c r="CM35" i="43"/>
  <c r="CJ35" i="43"/>
  <c r="DA35" i="43"/>
  <c r="CQ35" i="43"/>
  <c r="CG35" i="43"/>
  <c r="CF35" i="43"/>
  <c r="CT35" i="43"/>
  <c r="BC35" i="43"/>
  <c r="BR35" i="43"/>
  <c r="BN35" i="43"/>
  <c r="BZ34" i="43"/>
  <c r="BV34" i="43"/>
  <c r="BW34" i="43"/>
  <c r="BX34" i="43"/>
  <c r="DH34" i="43"/>
  <c r="DJ34" i="43"/>
  <c r="DG34" i="43"/>
  <c r="DF34" i="43"/>
  <c r="D34" i="43"/>
  <c r="E34" i="43"/>
  <c r="F34" i="43"/>
  <c r="AR35" i="43"/>
  <c r="AV35" i="43"/>
  <c r="AS35" i="43"/>
  <c r="AT35" i="43"/>
  <c r="J35" i="43"/>
  <c r="I35" i="43"/>
  <c r="H35" i="43"/>
  <c r="L35" i="43"/>
  <c r="DG35" i="43"/>
  <c r="DH35" i="43"/>
  <c r="DJ35" i="43"/>
  <c r="DF35" i="43"/>
  <c r="BZ35" i="43"/>
  <c r="BV35" i="43"/>
  <c r="BW35" i="43"/>
  <c r="BX35" i="43"/>
  <c r="BH35" i="43"/>
  <c r="BI35" i="43"/>
  <c r="BG35" i="43"/>
  <c r="BK35" i="43"/>
  <c r="B37" i="43"/>
  <c r="AH36" i="43"/>
  <c r="T36" i="43"/>
  <c r="Q36" i="43"/>
  <c r="X36" i="43"/>
  <c r="AN36" i="43"/>
  <c r="AK36" i="43"/>
  <c r="AA36" i="43"/>
  <c r="M36" i="43"/>
  <c r="AC36" i="43"/>
  <c r="AJ36" i="43"/>
  <c r="S36" i="43"/>
  <c r="AP36" i="43"/>
  <c r="R36" i="43"/>
  <c r="Y36" i="43"/>
  <c r="AG36" i="43"/>
  <c r="V36" i="43"/>
  <c r="AI36" i="43"/>
  <c r="AF36" i="43"/>
  <c r="AE36" i="43"/>
  <c r="U36" i="43"/>
  <c r="P36" i="43"/>
  <c r="AO36" i="43"/>
  <c r="N36" i="43"/>
  <c r="AL36" i="43"/>
  <c r="AM36" i="43"/>
  <c r="AB36" i="43"/>
  <c r="W36" i="43"/>
  <c r="Z36" i="43"/>
  <c r="AD36" i="43"/>
  <c r="O36" i="43"/>
  <c r="CL36" i="43"/>
  <c r="CJ36" i="43"/>
  <c r="BP36" i="43"/>
  <c r="AW36" i="43"/>
  <c r="BM36" i="43"/>
  <c r="BD36" i="43"/>
  <c r="BA36" i="43"/>
  <c r="CR36" i="43"/>
  <c r="BS36" i="43"/>
  <c r="CD36" i="43"/>
  <c r="CB36" i="43"/>
  <c r="AX36" i="43"/>
  <c r="DN36" i="43"/>
  <c r="DK36" i="43"/>
  <c r="DC36" i="43"/>
  <c r="DQ36" i="43"/>
  <c r="BE36" i="43"/>
  <c r="BT36" i="43"/>
  <c r="BR36" i="43"/>
  <c r="DO36" i="43"/>
  <c r="CV36" i="43"/>
  <c r="CS36" i="43"/>
  <c r="CM36" i="43"/>
  <c r="CY36" i="43"/>
  <c r="CT36" i="43"/>
  <c r="CN36" i="43"/>
  <c r="BL36" i="43"/>
  <c r="AZ36" i="43"/>
  <c r="CW36" i="43"/>
  <c r="CF36" i="43"/>
  <c r="CC36" i="43"/>
  <c r="BC36" i="43"/>
  <c r="CI36" i="43"/>
  <c r="BB36" i="43"/>
  <c r="DP36" i="43"/>
  <c r="CO36" i="43"/>
  <c r="BN36" i="43"/>
  <c r="CQ36" i="43"/>
  <c r="DS36" i="43"/>
  <c r="BQ36" i="43"/>
  <c r="DL36" i="43"/>
  <c r="DR36" i="43"/>
  <c r="CX36" i="43"/>
  <c r="CG36" i="43"/>
  <c r="DM36" i="43"/>
  <c r="CA36" i="43"/>
  <c r="DA36" i="43"/>
  <c r="AY36" i="43"/>
  <c r="CH36" i="43"/>
  <c r="DB36" i="43"/>
  <c r="CZ36" i="43"/>
  <c r="CP36" i="43"/>
  <c r="BO36" i="43"/>
  <c r="CU36" i="43"/>
  <c r="DD36" i="43"/>
  <c r="CK36" i="43"/>
  <c r="CE36" i="43"/>
  <c r="E35" i="43"/>
  <c r="D35" i="43"/>
  <c r="F35" i="43"/>
  <c r="AV36" i="43"/>
  <c r="AR36" i="43"/>
  <c r="AS36" i="43"/>
  <c r="AT36" i="43"/>
  <c r="BG36" i="43"/>
  <c r="BK36" i="43"/>
  <c r="BH36" i="43"/>
  <c r="BI36" i="43"/>
  <c r="J36" i="43"/>
  <c r="H36" i="43"/>
  <c r="L36" i="43"/>
  <c r="I36" i="43"/>
  <c r="AO37" i="43"/>
  <c r="Z37" i="43"/>
  <c r="P37" i="43"/>
  <c r="AA37" i="43"/>
  <c r="AG37" i="43"/>
  <c r="O37" i="43"/>
  <c r="AF37" i="43"/>
  <c r="T37" i="43"/>
  <c r="Y37" i="43"/>
  <c r="AI37" i="43"/>
  <c r="AE37" i="43"/>
  <c r="S37" i="43"/>
  <c r="Q37" i="43"/>
  <c r="X37" i="43"/>
  <c r="B38" i="43"/>
  <c r="AM37" i="43"/>
  <c r="N37" i="43"/>
  <c r="AC37" i="43"/>
  <c r="AH37" i="43"/>
  <c r="U37" i="43"/>
  <c r="W37" i="43"/>
  <c r="M37" i="43"/>
  <c r="AL37" i="43"/>
  <c r="AK37" i="43"/>
  <c r="AB37" i="43"/>
  <c r="AP37" i="43"/>
  <c r="R37" i="43"/>
  <c r="AN37" i="43"/>
  <c r="AJ37" i="43"/>
  <c r="AD37" i="43"/>
  <c r="V37" i="43"/>
  <c r="CE37" i="43"/>
  <c r="CC37" i="43"/>
  <c r="BQ37" i="43"/>
  <c r="DO37" i="43"/>
  <c r="BN37" i="43"/>
  <c r="BE37" i="43"/>
  <c r="DR37" i="43"/>
  <c r="DD37" i="43"/>
  <c r="BM37" i="43"/>
  <c r="BS37" i="43"/>
  <c r="AY37" i="43"/>
  <c r="CW37" i="43"/>
  <c r="DL37" i="43"/>
  <c r="CZ37" i="43"/>
  <c r="CA37" i="43"/>
  <c r="BC37" i="43"/>
  <c r="BA37" i="43"/>
  <c r="DP37" i="43"/>
  <c r="CG37" i="43"/>
  <c r="CT37" i="43"/>
  <c r="CN37" i="43"/>
  <c r="CJ37" i="43"/>
  <c r="DS37" i="43"/>
  <c r="DQ37" i="43"/>
  <c r="CX37" i="43"/>
  <c r="BO37" i="43"/>
  <c r="CD37" i="43"/>
  <c r="BD37" i="43"/>
  <c r="BR37" i="43"/>
  <c r="CF37" i="43"/>
  <c r="DM37" i="43"/>
  <c r="DK37" i="43"/>
  <c r="CY37" i="43"/>
  <c r="CP37" i="43"/>
  <c r="AW37" i="43"/>
  <c r="BL37" i="43"/>
  <c r="DB37" i="43"/>
  <c r="AZ37" i="43"/>
  <c r="DC37" i="43"/>
  <c r="DA37" i="43"/>
  <c r="CQ37" i="43"/>
  <c r="CH37" i="43"/>
  <c r="DN37" i="43"/>
  <c r="CR37" i="43"/>
  <c r="CL37" i="43"/>
  <c r="CK37" i="43"/>
  <c r="CO37" i="43"/>
  <c r="CU37" i="43"/>
  <c r="CS37" i="43"/>
  <c r="CI37" i="43"/>
  <c r="BP37" i="43"/>
  <c r="CV37" i="43"/>
  <c r="CB37" i="43"/>
  <c r="BT37" i="43"/>
  <c r="CM37" i="43"/>
  <c r="AX37" i="43"/>
  <c r="BB37" i="43"/>
  <c r="BX36" i="43"/>
  <c r="BZ36" i="43"/>
  <c r="BV36" i="43"/>
  <c r="BW36" i="43"/>
  <c r="DJ36" i="43"/>
  <c r="DF36" i="43"/>
  <c r="DG36" i="43"/>
  <c r="DH36" i="43"/>
  <c r="D36" i="43"/>
  <c r="E36" i="43"/>
  <c r="F36" i="43"/>
  <c r="BK37" i="43"/>
  <c r="BG37" i="43"/>
  <c r="BH37" i="43"/>
  <c r="BI37" i="43"/>
  <c r="AR37" i="43"/>
  <c r="AV37" i="43"/>
  <c r="AS37" i="43"/>
  <c r="AT37" i="43"/>
  <c r="DJ37" i="43"/>
  <c r="DF37" i="43"/>
  <c r="DH37" i="43"/>
  <c r="DG37" i="43"/>
  <c r="AN38" i="43"/>
  <c r="B39" i="43"/>
  <c r="V38" i="43"/>
  <c r="Q38" i="43"/>
  <c r="AA38" i="43"/>
  <c r="AG38" i="43"/>
  <c r="AM38" i="43"/>
  <c r="T38" i="43"/>
  <c r="AE38" i="43"/>
  <c r="AC38" i="43"/>
  <c r="AB38" i="43"/>
  <c r="O38" i="43"/>
  <c r="AF38" i="43"/>
  <c r="AI38" i="43"/>
  <c r="AH38" i="43"/>
  <c r="AD38" i="43"/>
  <c r="Y38" i="43"/>
  <c r="R38" i="43"/>
  <c r="AJ38" i="43"/>
  <c r="X38" i="43"/>
  <c r="U38" i="43"/>
  <c r="N38" i="43"/>
  <c r="P38" i="43"/>
  <c r="S38" i="43"/>
  <c r="AO38" i="43"/>
  <c r="AL38" i="43"/>
  <c r="AK38" i="43"/>
  <c r="Z38" i="43"/>
  <c r="W38" i="43"/>
  <c r="AP38" i="43"/>
  <c r="M38" i="43"/>
  <c r="DN38" i="43"/>
  <c r="DC38" i="43"/>
  <c r="CT38" i="43"/>
  <c r="CR38" i="43"/>
  <c r="CI38" i="43"/>
  <c r="BO38" i="43"/>
  <c r="CW38" i="43"/>
  <c r="CP38" i="43"/>
  <c r="DD38" i="43"/>
  <c r="CU38" i="43"/>
  <c r="CL38" i="43"/>
  <c r="CJ38" i="43"/>
  <c r="CA38" i="43"/>
  <c r="CH38" i="43"/>
  <c r="BA38" i="43"/>
  <c r="CZ38" i="43"/>
  <c r="DM38" i="43"/>
  <c r="CV38" i="43"/>
  <c r="CM38" i="43"/>
  <c r="CD38" i="43"/>
  <c r="CB38" i="43"/>
  <c r="BQ38" i="43"/>
  <c r="DA38" i="43"/>
  <c r="DP38" i="43"/>
  <c r="CN38" i="43"/>
  <c r="CE38" i="43"/>
  <c r="BT38" i="43"/>
  <c r="BR38" i="43"/>
  <c r="AY38" i="43"/>
  <c r="CG38" i="43"/>
  <c r="CS38" i="43"/>
  <c r="CK38" i="43"/>
  <c r="CF38" i="43"/>
  <c r="BM38" i="43"/>
  <c r="BL38" i="43"/>
  <c r="AZ38" i="43"/>
  <c r="DK38" i="43"/>
  <c r="CX38" i="43"/>
  <c r="AX38" i="43"/>
  <c r="CQ38" i="43"/>
  <c r="BN38" i="43"/>
  <c r="BC38" i="43"/>
  <c r="BB38" i="43"/>
  <c r="DQ38" i="43"/>
  <c r="CO38" i="43"/>
  <c r="CC38" i="43"/>
  <c r="BS38" i="43"/>
  <c r="DB38" i="43"/>
  <c r="DO38" i="43"/>
  <c r="BD38" i="43"/>
  <c r="DL38" i="43"/>
  <c r="DR38" i="43"/>
  <c r="CY38" i="43"/>
  <c r="BP38" i="43"/>
  <c r="BE38" i="43"/>
  <c r="AW38" i="43"/>
  <c r="DS38" i="43"/>
  <c r="BV37" i="43"/>
  <c r="BZ37" i="43"/>
  <c r="BW37" i="43"/>
  <c r="BX37" i="43"/>
  <c r="L37" i="43"/>
  <c r="I37" i="43"/>
  <c r="H37" i="43"/>
  <c r="J37" i="43"/>
  <c r="D37" i="43"/>
  <c r="F37" i="43"/>
  <c r="E37" i="43"/>
  <c r="DG38" i="43"/>
  <c r="DH38" i="43"/>
  <c r="DF38" i="43"/>
  <c r="DJ38" i="43"/>
  <c r="BV38" i="43"/>
  <c r="BZ38" i="43"/>
  <c r="BW38" i="43"/>
  <c r="BX38" i="43"/>
  <c r="BK38" i="43"/>
  <c r="BG38" i="43"/>
  <c r="BH38" i="43"/>
  <c r="BI38" i="43"/>
  <c r="AO39" i="43"/>
  <c r="AM39" i="43"/>
  <c r="T39" i="43"/>
  <c r="O39" i="43"/>
  <c r="Y39" i="43"/>
  <c r="N39" i="43"/>
  <c r="AE39" i="43"/>
  <c r="AN39" i="43"/>
  <c r="AK39" i="43"/>
  <c r="S39" i="43"/>
  <c r="AH39" i="43"/>
  <c r="U39" i="43"/>
  <c r="M39" i="43"/>
  <c r="AB39" i="43"/>
  <c r="AG39" i="43"/>
  <c r="AA39" i="43"/>
  <c r="AL39" i="43"/>
  <c r="B40" i="43"/>
  <c r="AD39" i="43"/>
  <c r="AI39" i="43"/>
  <c r="V39" i="43"/>
  <c r="AF39" i="43"/>
  <c r="Q39" i="43"/>
  <c r="AJ39" i="43"/>
  <c r="AP39" i="43"/>
  <c r="W39" i="43"/>
  <c r="AC39" i="43"/>
  <c r="X39" i="43"/>
  <c r="P39" i="43"/>
  <c r="R39" i="43"/>
  <c r="Z39" i="43"/>
  <c r="AW39" i="43"/>
  <c r="DM39" i="43"/>
  <c r="DK39" i="43"/>
  <c r="CZ39" i="43"/>
  <c r="DB39" i="43"/>
  <c r="CT39" i="43"/>
  <c r="BQ39" i="43"/>
  <c r="DS39" i="43"/>
  <c r="DN39" i="43"/>
  <c r="DC39" i="43"/>
  <c r="DA39" i="43"/>
  <c r="CR39" i="43"/>
  <c r="CH39" i="43"/>
  <c r="AY39" i="43"/>
  <c r="CL39" i="43"/>
  <c r="BL39" i="43"/>
  <c r="DO39" i="43"/>
  <c r="DD39" i="43"/>
  <c r="CU39" i="43"/>
  <c r="CS39" i="43"/>
  <c r="CJ39" i="43"/>
  <c r="CY39" i="43"/>
  <c r="DP39" i="43"/>
  <c r="BP39" i="43"/>
  <c r="BD39" i="43"/>
  <c r="CW39" i="43"/>
  <c r="CV39" i="43"/>
  <c r="CM39" i="43"/>
  <c r="CK39" i="43"/>
  <c r="CB39" i="43"/>
  <c r="CD39" i="43"/>
  <c r="CQ39" i="43"/>
  <c r="CO39" i="43"/>
  <c r="CN39" i="43"/>
  <c r="CE39" i="43"/>
  <c r="CC39" i="43"/>
  <c r="BR39" i="43"/>
  <c r="CX39" i="43"/>
  <c r="BT39" i="43"/>
  <c r="DR39" i="43"/>
  <c r="CG39" i="43"/>
  <c r="CF39" i="43"/>
  <c r="BM39" i="43"/>
  <c r="BS39" i="43"/>
  <c r="AZ39" i="43"/>
  <c r="CA39" i="43"/>
  <c r="AX39" i="43"/>
  <c r="CP39" i="43"/>
  <c r="BO39" i="43"/>
  <c r="BN39" i="43"/>
  <c r="BC39" i="43"/>
  <c r="BA39" i="43"/>
  <c r="CI39" i="43"/>
  <c r="BB39" i="43"/>
  <c r="DL39" i="43"/>
  <c r="BE39" i="43"/>
  <c r="DQ39" i="43"/>
  <c r="AS38" i="43"/>
  <c r="AT38" i="43"/>
  <c r="AR38" i="43"/>
  <c r="AV38" i="43"/>
  <c r="J38" i="43"/>
  <c r="L38" i="43"/>
  <c r="I38" i="43"/>
  <c r="H38" i="43"/>
  <c r="D38" i="43"/>
  <c r="E38" i="43"/>
  <c r="F38" i="43"/>
  <c r="DF39" i="43"/>
  <c r="DJ39" i="43"/>
  <c r="DG39" i="43"/>
  <c r="DH39" i="43"/>
  <c r="AJ40" i="43"/>
  <c r="AM40" i="43"/>
  <c r="X40" i="43"/>
  <c r="AF40" i="43"/>
  <c r="AE40" i="43"/>
  <c r="AH40" i="43"/>
  <c r="AL40" i="43"/>
  <c r="T40" i="43"/>
  <c r="W40" i="43"/>
  <c r="V40" i="43"/>
  <c r="AD40" i="43"/>
  <c r="B41" i="43"/>
  <c r="O40" i="43"/>
  <c r="AG40" i="43"/>
  <c r="AN40" i="43"/>
  <c r="AB40" i="43"/>
  <c r="AI40" i="43"/>
  <c r="U40" i="43"/>
  <c r="AA40" i="43"/>
  <c r="Y40" i="43"/>
  <c r="S40" i="43"/>
  <c r="N40" i="43"/>
  <c r="AP40" i="43"/>
  <c r="AO40" i="43"/>
  <c r="AC40" i="43"/>
  <c r="Z40" i="43"/>
  <c r="P40" i="43"/>
  <c r="M40" i="43"/>
  <c r="AK40" i="43"/>
  <c r="Q40" i="43"/>
  <c r="R40" i="43"/>
  <c r="CP40" i="43"/>
  <c r="BO40" i="43"/>
  <c r="BN40" i="43"/>
  <c r="BL40" i="43"/>
  <c r="BS40" i="43"/>
  <c r="CU40" i="43"/>
  <c r="BR40" i="43"/>
  <c r="CX40" i="43"/>
  <c r="CH40" i="43"/>
  <c r="BE40" i="43"/>
  <c r="BD40" i="43"/>
  <c r="BB40" i="43"/>
  <c r="BA40" i="43"/>
  <c r="CA40" i="43"/>
  <c r="CM40" i="43"/>
  <c r="BP40" i="43"/>
  <c r="AW40" i="43"/>
  <c r="DL40" i="43"/>
  <c r="DS40" i="43"/>
  <c r="CZ40" i="43"/>
  <c r="AZ40" i="43"/>
  <c r="BQ40" i="43"/>
  <c r="CG40" i="43"/>
  <c r="AX40" i="43"/>
  <c r="DN40" i="43"/>
  <c r="DB40" i="43"/>
  <c r="DK40" i="43"/>
  <c r="CE40" i="43"/>
  <c r="DQ40" i="43"/>
  <c r="CJ40" i="43"/>
  <c r="DR40" i="43"/>
  <c r="DO40" i="43"/>
  <c r="DD40" i="43"/>
  <c r="CT40" i="43"/>
  <c r="DA40" i="43"/>
  <c r="CY40" i="43"/>
  <c r="CR40" i="43"/>
  <c r="BM40" i="43"/>
  <c r="BT40" i="43"/>
  <c r="CW40" i="43"/>
  <c r="CV40" i="43"/>
  <c r="CL40" i="43"/>
  <c r="CS40" i="43"/>
  <c r="CB40" i="43"/>
  <c r="AY40" i="43"/>
  <c r="DC40" i="43"/>
  <c r="CC40" i="43"/>
  <c r="DP40" i="43"/>
  <c r="CO40" i="43"/>
  <c r="CN40" i="43"/>
  <c r="CD40" i="43"/>
  <c r="CK40" i="43"/>
  <c r="BC40" i="43"/>
  <c r="DM40" i="43"/>
  <c r="CI40" i="43"/>
  <c r="CF40" i="43"/>
  <c r="CQ40" i="43"/>
  <c r="AV39" i="43"/>
  <c r="AR39" i="43"/>
  <c r="AS39" i="43"/>
  <c r="AT39" i="43"/>
  <c r="BH39" i="43"/>
  <c r="BI39" i="43"/>
  <c r="BG39" i="43"/>
  <c r="BK39" i="43"/>
  <c r="BZ39" i="43"/>
  <c r="BV39" i="43"/>
  <c r="BW39" i="43"/>
  <c r="BX39" i="43"/>
  <c r="H39" i="43"/>
  <c r="J39" i="43"/>
  <c r="L39" i="43"/>
  <c r="I39" i="43"/>
  <c r="D39" i="43"/>
  <c r="E39" i="43"/>
  <c r="F39" i="43"/>
  <c r="BI40" i="43"/>
  <c r="BG40" i="43"/>
  <c r="BH40" i="43"/>
  <c r="BK40" i="43"/>
  <c r="AK41" i="43"/>
  <c r="AG41" i="43"/>
  <c r="AA41" i="43"/>
  <c r="AF41" i="43"/>
  <c r="AC41" i="43"/>
  <c r="Y41" i="43"/>
  <c r="AP41" i="43"/>
  <c r="W41" i="43"/>
  <c r="U41" i="43"/>
  <c r="Q41" i="43"/>
  <c r="Z41" i="43"/>
  <c r="S41" i="43"/>
  <c r="M41" i="43"/>
  <c r="AH41" i="43"/>
  <c r="P41" i="43"/>
  <c r="AL41" i="43"/>
  <c r="AN41" i="43"/>
  <c r="AB41" i="43"/>
  <c r="R41" i="43"/>
  <c r="AD41" i="43"/>
  <c r="AE41" i="43"/>
  <c r="V41" i="43"/>
  <c r="X41" i="43"/>
  <c r="AO41" i="43"/>
  <c r="AI41" i="43"/>
  <c r="AJ41" i="43"/>
  <c r="AM41" i="43"/>
  <c r="O41" i="43"/>
  <c r="N41" i="43"/>
  <c r="B42" i="43"/>
  <c r="T41" i="43"/>
  <c r="DQ41" i="43"/>
  <c r="CX41" i="43"/>
  <c r="CG41" i="43"/>
  <c r="CE41" i="43"/>
  <c r="BT41" i="43"/>
  <c r="CS41" i="43"/>
  <c r="CK41" i="43"/>
  <c r="CZ41" i="43"/>
  <c r="CA41" i="43"/>
  <c r="DM41" i="43"/>
  <c r="CV41" i="43"/>
  <c r="DR41" i="43"/>
  <c r="CY41" i="43"/>
  <c r="CP41" i="43"/>
  <c r="BO41" i="43"/>
  <c r="BM41" i="43"/>
  <c r="BL41" i="43"/>
  <c r="AZ41" i="43"/>
  <c r="BN41" i="43"/>
  <c r="DB41" i="43"/>
  <c r="CQ41" i="43"/>
  <c r="CH41" i="43"/>
  <c r="BE41" i="43"/>
  <c r="BC41" i="43"/>
  <c r="BB41" i="43"/>
  <c r="DN41" i="43"/>
  <c r="DD41" i="43"/>
  <c r="BS41" i="43"/>
  <c r="DP41" i="43"/>
  <c r="CI41" i="43"/>
  <c r="BP41" i="43"/>
  <c r="AW41" i="43"/>
  <c r="DL41" i="43"/>
  <c r="DS41" i="43"/>
  <c r="CR41" i="43"/>
  <c r="CJ41" i="43"/>
  <c r="CD41" i="43"/>
  <c r="AX41" i="43"/>
  <c r="DA41" i="43"/>
  <c r="BR41" i="43"/>
  <c r="BQ41" i="43"/>
  <c r="DO41" i="43"/>
  <c r="DC41" i="43"/>
  <c r="CT41" i="43"/>
  <c r="CB41" i="43"/>
  <c r="DK41" i="43"/>
  <c r="CF41" i="43"/>
  <c r="CM41" i="43"/>
  <c r="AY41" i="43"/>
  <c r="CW41" i="43"/>
  <c r="CU41" i="43"/>
  <c r="CL41" i="43"/>
  <c r="BA41" i="43"/>
  <c r="CN41" i="43"/>
  <c r="CC41" i="43"/>
  <c r="CO41" i="43"/>
  <c r="BD41" i="43"/>
  <c r="DF40" i="43"/>
  <c r="DJ40" i="43"/>
  <c r="DG40" i="43"/>
  <c r="DH40" i="43"/>
  <c r="AT40" i="43"/>
  <c r="AV40" i="43"/>
  <c r="AR40" i="43"/>
  <c r="AS40" i="43"/>
  <c r="L40" i="43"/>
  <c r="I40" i="43"/>
  <c r="H40" i="43"/>
  <c r="J40" i="43"/>
  <c r="BZ40" i="43"/>
  <c r="BV40" i="43"/>
  <c r="BW40" i="43"/>
  <c r="BX40" i="43"/>
  <c r="D40" i="43"/>
  <c r="E40" i="43"/>
  <c r="F40" i="43"/>
  <c r="BG41" i="43"/>
  <c r="BK41" i="43"/>
  <c r="BH41" i="43"/>
  <c r="BI41" i="43"/>
  <c r="BZ41" i="43"/>
  <c r="BV41" i="43"/>
  <c r="BW41" i="43"/>
  <c r="BX41" i="43"/>
  <c r="AT41" i="43"/>
  <c r="AS41" i="43"/>
  <c r="AV41" i="43"/>
  <c r="AR41" i="43"/>
  <c r="AN42" i="43"/>
  <c r="AL42" i="43"/>
  <c r="AB42" i="43"/>
  <c r="AH42" i="43"/>
  <c r="AD42" i="43"/>
  <c r="AO42" i="43"/>
  <c r="AG42" i="43"/>
  <c r="X42" i="43"/>
  <c r="V42" i="43"/>
  <c r="Y42" i="43"/>
  <c r="R42" i="43"/>
  <c r="P42" i="43"/>
  <c r="N42" i="43"/>
  <c r="AK42" i="43"/>
  <c r="Z42" i="43"/>
  <c r="U42" i="43"/>
  <c r="Q42" i="43"/>
  <c r="AF42" i="43"/>
  <c r="B43" i="43"/>
  <c r="AE42" i="43"/>
  <c r="AI42" i="43"/>
  <c r="AA42" i="43"/>
  <c r="T42" i="43"/>
  <c r="O42" i="43"/>
  <c r="AP42" i="43"/>
  <c r="AM42" i="43"/>
  <c r="AJ42" i="43"/>
  <c r="W42" i="43"/>
  <c r="M42" i="43"/>
  <c r="S42" i="43"/>
  <c r="AC42" i="43"/>
  <c r="BA42" i="43"/>
  <c r="DQ42" i="43"/>
  <c r="CX42" i="43"/>
  <c r="CN42" i="43"/>
  <c r="CE42" i="43"/>
  <c r="BE42" i="43"/>
  <c r="DB42" i="43"/>
  <c r="DP42" i="43"/>
  <c r="CD42" i="43"/>
  <c r="DS42" i="43"/>
  <c r="DR42" i="43"/>
  <c r="CY42" i="43"/>
  <c r="CP42" i="43"/>
  <c r="CF42" i="43"/>
  <c r="BM42" i="43"/>
  <c r="CL42" i="43"/>
  <c r="BT42" i="43"/>
  <c r="DK42" i="43"/>
  <c r="CZ42" i="43"/>
  <c r="CQ42" i="43"/>
  <c r="CH42" i="43"/>
  <c r="BN42" i="43"/>
  <c r="BC42" i="43"/>
  <c r="BB42" i="43"/>
  <c r="DA42" i="43"/>
  <c r="CR42" i="43"/>
  <c r="CI42" i="43"/>
  <c r="BP42" i="43"/>
  <c r="BD42" i="43"/>
  <c r="CW42" i="43"/>
  <c r="DO42" i="43"/>
  <c r="CO42" i="43"/>
  <c r="CS42" i="43"/>
  <c r="CJ42" i="43"/>
  <c r="CA42" i="43"/>
  <c r="AX42" i="43"/>
  <c r="DM42" i="43"/>
  <c r="BO42" i="43"/>
  <c r="CG42" i="43"/>
  <c r="AZ42" i="43"/>
  <c r="CK42" i="43"/>
  <c r="CB42" i="43"/>
  <c r="BQ42" i="43"/>
  <c r="DN42" i="43"/>
  <c r="DC42" i="43"/>
  <c r="CT42" i="43"/>
  <c r="AW42" i="43"/>
  <c r="CV42" i="43"/>
  <c r="CC42" i="43"/>
  <c r="BR42" i="43"/>
  <c r="AY42" i="43"/>
  <c r="DD42" i="43"/>
  <c r="CU42" i="43"/>
  <c r="BL42" i="43"/>
  <c r="DL42" i="43"/>
  <c r="BS42" i="43"/>
  <c r="CM42" i="43"/>
  <c r="DH41" i="43"/>
  <c r="DG41" i="43"/>
  <c r="DF41" i="43"/>
  <c r="DJ41" i="43"/>
  <c r="H41" i="43"/>
  <c r="J41" i="43"/>
  <c r="I41" i="43"/>
  <c r="L41" i="43"/>
  <c r="D41" i="43"/>
  <c r="F41" i="43"/>
  <c r="E41" i="43"/>
  <c r="AP43" i="43"/>
  <c r="AN43" i="43"/>
  <c r="AL43" i="43"/>
  <c r="AJ43" i="43"/>
  <c r="X43" i="43"/>
  <c r="AI43" i="43"/>
  <c r="S43" i="43"/>
  <c r="AO43" i="43"/>
  <c r="AE43" i="43"/>
  <c r="AG43" i="43"/>
  <c r="U43" i="43"/>
  <c r="T43" i="43"/>
  <c r="N43" i="43"/>
  <c r="AH43" i="43"/>
  <c r="AF43" i="43"/>
  <c r="V43" i="43"/>
  <c r="AB43" i="43"/>
  <c r="AC43" i="43"/>
  <c r="AD43" i="43"/>
  <c r="Z43" i="43"/>
  <c r="AA43" i="43"/>
  <c r="R43" i="43"/>
  <c r="P43" i="43"/>
  <c r="B44" i="43"/>
  <c r="AK43" i="43"/>
  <c r="AM43" i="43"/>
  <c r="W43" i="43"/>
  <c r="Y43" i="43"/>
  <c r="M43" i="43"/>
  <c r="O43" i="43"/>
  <c r="Q43" i="43"/>
  <c r="CD43" i="43"/>
  <c r="CK43" i="43"/>
  <c r="CB43" i="43"/>
  <c r="BQ43" i="43"/>
  <c r="AW43" i="43"/>
  <c r="DP43" i="43"/>
  <c r="CU43" i="43"/>
  <c r="BT43" i="43"/>
  <c r="CC43" i="43"/>
  <c r="AY43" i="43"/>
  <c r="DN43" i="43"/>
  <c r="BM43" i="43"/>
  <c r="BR43" i="43"/>
  <c r="CH43" i="43"/>
  <c r="CL43" i="43"/>
  <c r="BL43" i="43"/>
  <c r="BS43" i="43"/>
  <c r="AZ43" i="43"/>
  <c r="DO43" i="43"/>
  <c r="DD43" i="43"/>
  <c r="AX43" i="43"/>
  <c r="CP43" i="43"/>
  <c r="CJ43" i="43"/>
  <c r="BB43" i="43"/>
  <c r="BA43" i="43"/>
  <c r="DQ43" i="43"/>
  <c r="CW43" i="43"/>
  <c r="CV43" i="43"/>
  <c r="DM43" i="43"/>
  <c r="CM43" i="43"/>
  <c r="CA43" i="43"/>
  <c r="BP43" i="43"/>
  <c r="DL43" i="43"/>
  <c r="DS43" i="43"/>
  <c r="DR43" i="43"/>
  <c r="CY43" i="43"/>
  <c r="CO43" i="43"/>
  <c r="CN43" i="43"/>
  <c r="CE43" i="43"/>
  <c r="BC43" i="43"/>
  <c r="DB43" i="43"/>
  <c r="DK43" i="43"/>
  <c r="CZ43" i="43"/>
  <c r="CQ43" i="43"/>
  <c r="CG43" i="43"/>
  <c r="CF43" i="43"/>
  <c r="DC43" i="43"/>
  <c r="CS43" i="43"/>
  <c r="BD43" i="43"/>
  <c r="CT43" i="43"/>
  <c r="DA43" i="43"/>
  <c r="CR43" i="43"/>
  <c r="CI43" i="43"/>
  <c r="BO43" i="43"/>
  <c r="BN43" i="43"/>
  <c r="CX43" i="43"/>
  <c r="BE43" i="43"/>
  <c r="BZ42" i="43"/>
  <c r="BV42" i="43"/>
  <c r="BW42" i="43"/>
  <c r="BX42" i="43"/>
  <c r="DH42" i="43"/>
  <c r="DJ42" i="43"/>
  <c r="DF42" i="43"/>
  <c r="DG42" i="43"/>
  <c r="AR42" i="43"/>
  <c r="AV42" i="43"/>
  <c r="AS42" i="43"/>
  <c r="AT42" i="43"/>
  <c r="BK42" i="43"/>
  <c r="BG42" i="43"/>
  <c r="BH42" i="43"/>
  <c r="BI42" i="43"/>
  <c r="L42" i="43"/>
  <c r="I42" i="43"/>
  <c r="H42" i="43"/>
  <c r="J42" i="43"/>
  <c r="D42" i="43"/>
  <c r="F42" i="43"/>
  <c r="E42" i="43"/>
  <c r="AI44" i="43"/>
  <c r="AE44" i="43"/>
  <c r="Y44" i="43"/>
  <c r="AG44" i="43"/>
  <c r="AN44" i="43"/>
  <c r="AK44" i="43"/>
  <c r="S44" i="43"/>
  <c r="O44" i="43"/>
  <c r="X44" i="43"/>
  <c r="Q44" i="43"/>
  <c r="AF44" i="43"/>
  <c r="AD44" i="43"/>
  <c r="P44" i="43"/>
  <c r="AC44" i="43"/>
  <c r="R44" i="43"/>
  <c r="AL44" i="43"/>
  <c r="N44" i="43"/>
  <c r="AA44" i="43"/>
  <c r="W44" i="43"/>
  <c r="AH44" i="43"/>
  <c r="U44" i="43"/>
  <c r="M44" i="43"/>
  <c r="AM44" i="43"/>
  <c r="AP44" i="43"/>
  <c r="AJ44" i="43"/>
  <c r="V44" i="43"/>
  <c r="Z44" i="43"/>
  <c r="T44" i="43"/>
  <c r="AO44" i="43"/>
  <c r="AB44" i="43"/>
  <c r="B45" i="43"/>
  <c r="DC44" i="43"/>
  <c r="CT44" i="43"/>
  <c r="DA44" i="43"/>
  <c r="CR44" i="43"/>
  <c r="CH44" i="43"/>
  <c r="BE44" i="43"/>
  <c r="BD44" i="43"/>
  <c r="CU44" i="43"/>
  <c r="CJ44" i="43"/>
  <c r="AW44" i="43"/>
  <c r="DK44" i="43"/>
  <c r="CL44" i="43"/>
  <c r="CS44" i="43"/>
  <c r="BP44" i="43"/>
  <c r="DQ44" i="43"/>
  <c r="CM44" i="43"/>
  <c r="CD44" i="43"/>
  <c r="CK44" i="43"/>
  <c r="CB44" i="43"/>
  <c r="AX44" i="43"/>
  <c r="CY44" i="43"/>
  <c r="CI44" i="43"/>
  <c r="CN44" i="43"/>
  <c r="CE44" i="43"/>
  <c r="BT44" i="43"/>
  <c r="CC44" i="43"/>
  <c r="BR44" i="43"/>
  <c r="DO44" i="43"/>
  <c r="BQ44" i="43"/>
  <c r="AY44" i="43"/>
  <c r="CZ44" i="43"/>
  <c r="DD44" i="43"/>
  <c r="BM44" i="43"/>
  <c r="BL44" i="43"/>
  <c r="BS44" i="43"/>
  <c r="AZ44" i="43"/>
  <c r="CW44" i="43"/>
  <c r="CV44" i="43"/>
  <c r="DN44" i="43"/>
  <c r="DB44" i="43"/>
  <c r="BC44" i="43"/>
  <c r="BB44" i="43"/>
  <c r="BA44" i="43"/>
  <c r="DP44" i="43"/>
  <c r="CO44" i="43"/>
  <c r="BN44" i="43"/>
  <c r="CF44" i="43"/>
  <c r="DL44" i="43"/>
  <c r="DS44" i="43"/>
  <c r="DR44" i="43"/>
  <c r="CX44" i="43"/>
  <c r="CG44" i="43"/>
  <c r="CQ44" i="43"/>
  <c r="CA44" i="43"/>
  <c r="DM44" i="43"/>
  <c r="CP44" i="43"/>
  <c r="BO44" i="43"/>
  <c r="BK43" i="43"/>
  <c r="BG43" i="43"/>
  <c r="BH43" i="43"/>
  <c r="BI43" i="43"/>
  <c r="BZ43" i="43"/>
  <c r="BV43" i="43"/>
  <c r="BW43" i="43"/>
  <c r="BX43" i="43"/>
  <c r="I43" i="43"/>
  <c r="J43" i="43"/>
  <c r="H43" i="43"/>
  <c r="L43" i="43"/>
  <c r="AR43" i="43"/>
  <c r="AV43" i="43"/>
  <c r="AS43" i="43"/>
  <c r="AT43" i="43"/>
  <c r="DF43" i="43"/>
  <c r="DG43" i="43"/>
  <c r="DJ43" i="43"/>
  <c r="DH43" i="43"/>
  <c r="D43" i="43"/>
  <c r="F43" i="43"/>
  <c r="E43" i="43"/>
  <c r="AA45" i="43"/>
  <c r="AM45" i="43"/>
  <c r="AD45" i="43"/>
  <c r="O45" i="43"/>
  <c r="AP45" i="43"/>
  <c r="W45" i="43"/>
  <c r="Q45" i="43"/>
  <c r="AN45" i="43"/>
  <c r="AH45" i="43"/>
  <c r="N45" i="43"/>
  <c r="AE45" i="43"/>
  <c r="AF45" i="43"/>
  <c r="Z45" i="43"/>
  <c r="AK45" i="43"/>
  <c r="X45" i="43"/>
  <c r="R45" i="43"/>
  <c r="V45" i="43"/>
  <c r="AC45" i="43"/>
  <c r="M45" i="43"/>
  <c r="AG45" i="43"/>
  <c r="AB45" i="43"/>
  <c r="AI45" i="43"/>
  <c r="U45" i="43"/>
  <c r="AL45" i="43"/>
  <c r="T45" i="43"/>
  <c r="AO45" i="43"/>
  <c r="S45" i="43"/>
  <c r="B46" i="43"/>
  <c r="Y45" i="43"/>
  <c r="P45" i="43"/>
  <c r="AJ45" i="43"/>
  <c r="DN45" i="43"/>
  <c r="DC45" i="43"/>
  <c r="CT45" i="43"/>
  <c r="DA45" i="43"/>
  <c r="CQ45" i="43"/>
  <c r="CH45" i="43"/>
  <c r="AW45" i="43"/>
  <c r="BE45" i="43"/>
  <c r="BL45" i="43"/>
  <c r="DD45" i="43"/>
  <c r="CU45" i="43"/>
  <c r="CL45" i="43"/>
  <c r="CS45" i="43"/>
  <c r="CI45" i="43"/>
  <c r="BP45" i="43"/>
  <c r="CB45" i="43"/>
  <c r="CW45" i="43"/>
  <c r="CV45" i="43"/>
  <c r="CM45" i="43"/>
  <c r="CD45" i="43"/>
  <c r="CK45" i="43"/>
  <c r="CA45" i="43"/>
  <c r="AX45" i="43"/>
  <c r="CZ45" i="43"/>
  <c r="AY45" i="43"/>
  <c r="CN45" i="43"/>
  <c r="CE45" i="43"/>
  <c r="BT45" i="43"/>
  <c r="CC45" i="43"/>
  <c r="BQ45" i="43"/>
  <c r="DR45" i="43"/>
  <c r="BR45" i="43"/>
  <c r="CJ45" i="43"/>
  <c r="DK45" i="43"/>
  <c r="CF45" i="43"/>
  <c r="BM45" i="43"/>
  <c r="BS45" i="43"/>
  <c r="CP45" i="43"/>
  <c r="BN45" i="43"/>
  <c r="BC45" i="43"/>
  <c r="BB45" i="43"/>
  <c r="BA45" i="43"/>
  <c r="DP45" i="43"/>
  <c r="AZ45" i="43"/>
  <c r="BO45" i="43"/>
  <c r="DB45" i="43"/>
  <c r="CG45" i="43"/>
  <c r="BD45" i="43"/>
  <c r="DL45" i="43"/>
  <c r="DS45" i="43"/>
  <c r="DQ45" i="43"/>
  <c r="CX45" i="43"/>
  <c r="DO45" i="43"/>
  <c r="CR45" i="43"/>
  <c r="DM45" i="43"/>
  <c r="CY45" i="43"/>
  <c r="CO45" i="43"/>
  <c r="L44" i="43"/>
  <c r="I44" i="43"/>
  <c r="H44" i="43"/>
  <c r="J44" i="43"/>
  <c r="BX44" i="43"/>
  <c r="BV44" i="43"/>
  <c r="BZ44" i="43"/>
  <c r="BW44" i="43"/>
  <c r="DJ44" i="43"/>
  <c r="DF44" i="43"/>
  <c r="DH44" i="43"/>
  <c r="DG44" i="43"/>
  <c r="BK44" i="43"/>
  <c r="BG44" i="43"/>
  <c r="BH44" i="43"/>
  <c r="BI44" i="43"/>
  <c r="AR44" i="43"/>
  <c r="AV44" i="43"/>
  <c r="AS44" i="43"/>
  <c r="AT44" i="43"/>
  <c r="D44" i="43"/>
  <c r="E44" i="43"/>
  <c r="F44" i="43"/>
  <c r="BK45" i="43"/>
  <c r="BG45" i="43"/>
  <c r="BI45" i="43"/>
  <c r="BH45" i="43"/>
  <c r="AR45" i="43"/>
  <c r="AS45" i="43"/>
  <c r="AT45" i="43"/>
  <c r="AV45" i="43"/>
  <c r="BX45" i="43"/>
  <c r="BV45" i="43"/>
  <c r="BZ45" i="43"/>
  <c r="BW45" i="43"/>
  <c r="AK46" i="43"/>
  <c r="AI46" i="43"/>
  <c r="N46" i="43"/>
  <c r="AH46" i="43"/>
  <c r="AC46" i="43"/>
  <c r="AA46" i="43"/>
  <c r="AN46" i="43"/>
  <c r="V46" i="43"/>
  <c r="U46" i="43"/>
  <c r="S46" i="43"/>
  <c r="X46" i="43"/>
  <c r="Z46" i="43"/>
  <c r="M46" i="43"/>
  <c r="AG46" i="43"/>
  <c r="Y46" i="43"/>
  <c r="AM46" i="43"/>
  <c r="AJ46" i="43"/>
  <c r="Q46" i="43"/>
  <c r="AB46" i="43"/>
  <c r="AF46" i="43"/>
  <c r="R46" i="43"/>
  <c r="AP46" i="43"/>
  <c r="P46" i="43"/>
  <c r="O46" i="43"/>
  <c r="AD46" i="43"/>
  <c r="AL46" i="43"/>
  <c r="AE46" i="43"/>
  <c r="W46" i="43"/>
  <c r="AO46" i="43"/>
  <c r="B47" i="43"/>
  <c r="T46" i="43"/>
  <c r="BE46" i="43"/>
  <c r="BD46" i="43"/>
  <c r="DL46" i="43"/>
  <c r="DR46" i="43"/>
  <c r="CY46" i="43"/>
  <c r="CX46" i="43"/>
  <c r="CH46" i="43"/>
  <c r="AW46" i="43"/>
  <c r="DM46" i="43"/>
  <c r="DB46" i="43"/>
  <c r="CZ46" i="43"/>
  <c r="CQ46" i="43"/>
  <c r="BP46" i="43"/>
  <c r="AX46" i="43"/>
  <c r="BN46" i="43"/>
  <c r="DN46" i="43"/>
  <c r="DC46" i="43"/>
  <c r="CT46" i="43"/>
  <c r="CR46" i="43"/>
  <c r="CI46" i="43"/>
  <c r="CS46" i="43"/>
  <c r="DK46" i="43"/>
  <c r="CM46" i="43"/>
  <c r="BB46" i="43"/>
  <c r="DO46" i="43"/>
  <c r="DD46" i="43"/>
  <c r="CU46" i="43"/>
  <c r="CL46" i="43"/>
  <c r="CJ46" i="43"/>
  <c r="CA46" i="43"/>
  <c r="CP46" i="43"/>
  <c r="CC46" i="43"/>
  <c r="BQ46" i="43"/>
  <c r="CW46" i="43"/>
  <c r="CV46" i="43"/>
  <c r="CD46" i="43"/>
  <c r="CB46" i="43"/>
  <c r="DS46" i="43"/>
  <c r="BS46" i="43"/>
  <c r="CO46" i="43"/>
  <c r="CN46" i="43"/>
  <c r="CE46" i="43"/>
  <c r="BT46" i="43"/>
  <c r="BR46" i="43"/>
  <c r="AY46" i="43"/>
  <c r="CK46" i="43"/>
  <c r="DQ46" i="43"/>
  <c r="CG46" i="43"/>
  <c r="CF46" i="43"/>
  <c r="BM46" i="43"/>
  <c r="BL46" i="43"/>
  <c r="AZ46" i="43"/>
  <c r="DA46" i="43"/>
  <c r="BA46" i="43"/>
  <c r="BO46" i="43"/>
  <c r="BC46" i="43"/>
  <c r="DP46" i="43"/>
  <c r="L45" i="43"/>
  <c r="I45" i="43"/>
  <c r="J45" i="43"/>
  <c r="H45" i="43"/>
  <c r="DJ45" i="43"/>
  <c r="DF45" i="43"/>
  <c r="DG45" i="43"/>
  <c r="DH45" i="43"/>
  <c r="D45" i="43"/>
  <c r="E45" i="43"/>
  <c r="F45" i="43"/>
  <c r="BK46" i="43"/>
  <c r="BG46" i="43"/>
  <c r="BH46" i="43"/>
  <c r="BI46" i="43"/>
  <c r="AT46" i="43"/>
  <c r="AV46" i="43"/>
  <c r="AS46" i="43"/>
  <c r="AR46" i="43"/>
  <c r="AO47" i="43"/>
  <c r="AL47" i="43"/>
  <c r="B48" i="43"/>
  <c r="S47" i="43"/>
  <c r="AG47" i="43"/>
  <c r="AA47" i="43"/>
  <c r="AJ47" i="43"/>
  <c r="Y47" i="43"/>
  <c r="V47" i="43"/>
  <c r="AP47" i="43"/>
  <c r="AI47" i="43"/>
  <c r="Q47" i="43"/>
  <c r="N47" i="43"/>
  <c r="Z47" i="43"/>
  <c r="P47" i="43"/>
  <c r="AM47" i="43"/>
  <c r="AD47" i="43"/>
  <c r="AN47" i="43"/>
  <c r="AF47" i="43"/>
  <c r="AE47" i="43"/>
  <c r="X47" i="43"/>
  <c r="U47" i="43"/>
  <c r="AB47" i="43"/>
  <c r="M47" i="43"/>
  <c r="AK47" i="43"/>
  <c r="AC47" i="43"/>
  <c r="T47" i="43"/>
  <c r="AH47" i="43"/>
  <c r="O47" i="43"/>
  <c r="R47" i="43"/>
  <c r="W47" i="43"/>
  <c r="DP47" i="43"/>
  <c r="CO47" i="43"/>
  <c r="CN47" i="43"/>
  <c r="CE47" i="43"/>
  <c r="CC47" i="43"/>
  <c r="BR47" i="43"/>
  <c r="CD47" i="43"/>
  <c r="CQ47" i="43"/>
  <c r="CW47" i="43"/>
  <c r="CK47" i="43"/>
  <c r="CX47" i="43"/>
  <c r="CG47" i="43"/>
  <c r="CF47" i="43"/>
  <c r="BM47" i="43"/>
  <c r="BS47" i="43"/>
  <c r="AZ47" i="43"/>
  <c r="CA47" i="43"/>
  <c r="BL47" i="43"/>
  <c r="CP47" i="43"/>
  <c r="BO47" i="43"/>
  <c r="BN47" i="43"/>
  <c r="BC47" i="43"/>
  <c r="BA47" i="43"/>
  <c r="CL47" i="43"/>
  <c r="DB47" i="43"/>
  <c r="DL47" i="43"/>
  <c r="CH47" i="43"/>
  <c r="BE47" i="43"/>
  <c r="BD47" i="43"/>
  <c r="DS47" i="43"/>
  <c r="DR47" i="43"/>
  <c r="BB47" i="43"/>
  <c r="BT47" i="43"/>
  <c r="CB47" i="43"/>
  <c r="BP47" i="43"/>
  <c r="AW47" i="43"/>
  <c r="DM47" i="43"/>
  <c r="DK47" i="43"/>
  <c r="CZ47" i="43"/>
  <c r="DQ47" i="43"/>
  <c r="CY47" i="43"/>
  <c r="AX47" i="43"/>
  <c r="DN47" i="43"/>
  <c r="DC47" i="43"/>
  <c r="DA47" i="43"/>
  <c r="CR47" i="43"/>
  <c r="CI47" i="43"/>
  <c r="BQ47" i="43"/>
  <c r="CV47" i="43"/>
  <c r="DO47" i="43"/>
  <c r="DD47" i="43"/>
  <c r="CU47" i="43"/>
  <c r="CS47" i="43"/>
  <c r="CJ47" i="43"/>
  <c r="AY47" i="43"/>
  <c r="CT47" i="43"/>
  <c r="CM47" i="43"/>
  <c r="BX46" i="43"/>
  <c r="BW46" i="43"/>
  <c r="BV46" i="43"/>
  <c r="BZ46" i="43"/>
  <c r="DF46" i="43"/>
  <c r="DJ46" i="43"/>
  <c r="DG46" i="43"/>
  <c r="DH46" i="43"/>
  <c r="J46" i="43"/>
  <c r="I46" i="43"/>
  <c r="H46" i="43"/>
  <c r="L46" i="43"/>
  <c r="D46" i="43"/>
  <c r="E46" i="43"/>
  <c r="F46" i="43"/>
  <c r="BZ47" i="43"/>
  <c r="BV47" i="43"/>
  <c r="BW47" i="43"/>
  <c r="BX47" i="43"/>
  <c r="DF47" i="43"/>
  <c r="AR47" i="43"/>
  <c r="BG47" i="43"/>
  <c r="D47" i="43"/>
  <c r="DH47" i="43"/>
  <c r="DJ47" i="43"/>
  <c r="DG47" i="43"/>
  <c r="H47" i="43"/>
  <c r="I47" i="43"/>
  <c r="L47" i="43"/>
  <c r="J47" i="43"/>
  <c r="AT47" i="43"/>
  <c r="AS47" i="43"/>
  <c r="AV47" i="43"/>
  <c r="AO48" i="43"/>
  <c r="AM48" i="43"/>
  <c r="AH48" i="43"/>
  <c r="Z48" i="43"/>
  <c r="AG48" i="43"/>
  <c r="AE48" i="43"/>
  <c r="R48" i="43"/>
  <c r="V48" i="43"/>
  <c r="Y48" i="43"/>
  <c r="W48" i="43"/>
  <c r="AB48" i="43"/>
  <c r="N48" i="43"/>
  <c r="Q48" i="43"/>
  <c r="O48" i="43"/>
  <c r="M48" i="43"/>
  <c r="B49" i="43"/>
  <c r="AN48" i="43"/>
  <c r="AK48" i="43"/>
  <c r="AF48" i="43"/>
  <c r="AD48" i="43"/>
  <c r="AL48" i="43"/>
  <c r="U48" i="43"/>
  <c r="AA48" i="43"/>
  <c r="AJ48" i="43"/>
  <c r="T48" i="43"/>
  <c r="AI48" i="43"/>
  <c r="X48" i="43"/>
  <c r="AC48" i="43"/>
  <c r="P48" i="43"/>
  <c r="AP48" i="43"/>
  <c r="S48" i="43"/>
  <c r="CA48" i="43"/>
  <c r="AX48" i="43"/>
  <c r="DN48" i="43"/>
  <c r="DB48" i="43"/>
  <c r="DK48" i="43"/>
  <c r="CZ48" i="43"/>
  <c r="CJ48" i="43"/>
  <c r="CU48" i="43"/>
  <c r="CC48" i="43"/>
  <c r="BQ48" i="43"/>
  <c r="DO48" i="43"/>
  <c r="DD48" i="43"/>
  <c r="CT48" i="43"/>
  <c r="DA48" i="43"/>
  <c r="BR48" i="43"/>
  <c r="AZ48" i="43"/>
  <c r="CL48" i="43"/>
  <c r="DM48" i="43"/>
  <c r="AY48" i="43"/>
  <c r="CW48" i="43"/>
  <c r="CV48" i="43"/>
  <c r="CS48" i="43"/>
  <c r="AW48" i="43"/>
  <c r="DP48" i="43"/>
  <c r="CO48" i="43"/>
  <c r="CN48" i="43"/>
  <c r="CD48" i="43"/>
  <c r="CK48" i="43"/>
  <c r="BM48" i="43"/>
  <c r="CE48" i="43"/>
  <c r="DQ48" i="43"/>
  <c r="CX48" i="43"/>
  <c r="CG48" i="43"/>
  <c r="CF48" i="43"/>
  <c r="BT48" i="43"/>
  <c r="CR48" i="43"/>
  <c r="CB48" i="43"/>
  <c r="DS48" i="43"/>
  <c r="DL48" i="43"/>
  <c r="CY48" i="43"/>
  <c r="CP48" i="43"/>
  <c r="BO48" i="43"/>
  <c r="BN48" i="43"/>
  <c r="BL48" i="43"/>
  <c r="BS48" i="43"/>
  <c r="CM48" i="43"/>
  <c r="BP48" i="43"/>
  <c r="DR48" i="43"/>
  <c r="CQ48" i="43"/>
  <c r="CH48" i="43"/>
  <c r="BE48" i="43"/>
  <c r="BD48" i="43"/>
  <c r="BB48" i="43"/>
  <c r="BA48" i="43"/>
  <c r="BC48" i="43"/>
  <c r="CI48" i="43"/>
  <c r="DC48" i="43"/>
  <c r="BH47" i="43"/>
  <c r="BK47" i="43"/>
  <c r="BI47" i="43"/>
  <c r="F47" i="43"/>
  <c r="E47" i="43"/>
  <c r="AV48" i="43"/>
  <c r="AR48" i="43"/>
  <c r="AS48" i="43"/>
  <c r="AT48" i="43"/>
  <c r="DJ48" i="43"/>
  <c r="DG48" i="43"/>
  <c r="DH48" i="43"/>
  <c r="DF48" i="43"/>
  <c r="J48" i="43"/>
  <c r="L48" i="43"/>
  <c r="I48" i="43"/>
  <c r="H48" i="43"/>
  <c r="BG48" i="43"/>
  <c r="BK48" i="43"/>
  <c r="BH48" i="43"/>
  <c r="BI48" i="43"/>
  <c r="BW48" i="43"/>
  <c r="BX48" i="43"/>
  <c r="BZ48" i="43"/>
  <c r="BV48" i="43"/>
  <c r="B50" i="43"/>
  <c r="AO49" i="43"/>
  <c r="AB49" i="43"/>
  <c r="AJ49" i="43"/>
  <c r="AI49" i="43"/>
  <c r="AG49" i="43"/>
  <c r="AL49" i="43"/>
  <c r="P49" i="43"/>
  <c r="AA49" i="43"/>
  <c r="Y49" i="43"/>
  <c r="V49" i="43"/>
  <c r="AN49" i="43"/>
  <c r="S49" i="43"/>
  <c r="Q49" i="43"/>
  <c r="AM49" i="43"/>
  <c r="AK49" i="43"/>
  <c r="AP49" i="43"/>
  <c r="AC49" i="43"/>
  <c r="AF49" i="43"/>
  <c r="AH49" i="43"/>
  <c r="O49" i="43"/>
  <c r="U49" i="43"/>
  <c r="W49" i="43"/>
  <c r="R49" i="43"/>
  <c r="T49" i="43"/>
  <c r="AE49" i="43"/>
  <c r="X49" i="43"/>
  <c r="Z49" i="43"/>
  <c r="M49" i="43"/>
  <c r="N49" i="43"/>
  <c r="AD49" i="43"/>
  <c r="AZ49" i="43"/>
  <c r="DP49" i="43"/>
  <c r="CO49" i="43"/>
  <c r="CM49" i="43"/>
  <c r="CD49" i="43"/>
  <c r="BA49" i="43"/>
  <c r="CV49" i="43"/>
  <c r="DQ49" i="43"/>
  <c r="CX49" i="43"/>
  <c r="CG49" i="43"/>
  <c r="CE49" i="43"/>
  <c r="BT49" i="43"/>
  <c r="DN49" i="43"/>
  <c r="BN49" i="43"/>
  <c r="CU49" i="43"/>
  <c r="DR49" i="43"/>
  <c r="CY49" i="43"/>
  <c r="CP49" i="43"/>
  <c r="BO49" i="43"/>
  <c r="BM49" i="43"/>
  <c r="BL49" i="43"/>
  <c r="CF49" i="43"/>
  <c r="CS49" i="43"/>
  <c r="CZ49" i="43"/>
  <c r="CQ49" i="43"/>
  <c r="CH49" i="43"/>
  <c r="BE49" i="43"/>
  <c r="BC49" i="43"/>
  <c r="BB49" i="43"/>
  <c r="DK49" i="43"/>
  <c r="CR49" i="43"/>
  <c r="CI49" i="43"/>
  <c r="BP49" i="43"/>
  <c r="AW49" i="43"/>
  <c r="DL49" i="43"/>
  <c r="CN49" i="43"/>
  <c r="CC49" i="43"/>
  <c r="CL49" i="43"/>
  <c r="CJ49" i="43"/>
  <c r="CA49" i="43"/>
  <c r="AX49" i="43"/>
  <c r="DM49" i="43"/>
  <c r="DB49" i="43"/>
  <c r="BD49" i="43"/>
  <c r="DD49" i="43"/>
  <c r="AY49" i="43"/>
  <c r="CK49" i="43"/>
  <c r="CB49" i="43"/>
  <c r="BQ49" i="43"/>
  <c r="DO49" i="43"/>
  <c r="DC49" i="43"/>
  <c r="CT49" i="43"/>
  <c r="DS49" i="43"/>
  <c r="DA49" i="43"/>
  <c r="BR49" i="43"/>
  <c r="CW49" i="43"/>
  <c r="BS49" i="43"/>
  <c r="D48" i="43"/>
  <c r="E48" i="43"/>
  <c r="F48" i="43"/>
  <c r="AV49" i="43"/>
  <c r="AR49" i="43"/>
  <c r="AS49" i="43"/>
  <c r="AT49" i="43"/>
  <c r="AK50" i="43"/>
  <c r="AI50" i="43"/>
  <c r="V50" i="43"/>
  <c r="N50" i="43"/>
  <c r="AC50" i="43"/>
  <c r="AA50" i="43"/>
  <c r="AF50" i="43"/>
  <c r="AH50" i="43"/>
  <c r="U50" i="43"/>
  <c r="S50" i="43"/>
  <c r="P50" i="43"/>
  <c r="AP50" i="43"/>
  <c r="M50" i="43"/>
  <c r="AO50" i="43"/>
  <c r="AG50" i="43"/>
  <c r="Y50" i="43"/>
  <c r="AJ50" i="43"/>
  <c r="Z50" i="43"/>
  <c r="AE50" i="43"/>
  <c r="AN50" i="43"/>
  <c r="T50" i="43"/>
  <c r="X50" i="43"/>
  <c r="O50" i="43"/>
  <c r="AL50" i="43"/>
  <c r="AM50" i="43"/>
  <c r="AB50" i="43"/>
  <c r="W50" i="43"/>
  <c r="Q50" i="43"/>
  <c r="B51" i="43"/>
  <c r="AD50" i="43"/>
  <c r="R50" i="43"/>
  <c r="BS50" i="43"/>
  <c r="AZ50" i="43"/>
  <c r="DP50" i="43"/>
  <c r="CV50" i="43"/>
  <c r="CM50" i="43"/>
  <c r="CT50" i="43"/>
  <c r="AW50" i="43"/>
  <c r="DA50" i="43"/>
  <c r="CL50" i="43"/>
  <c r="DD50" i="43"/>
  <c r="BA50" i="43"/>
  <c r="DQ50" i="43"/>
  <c r="CX50" i="43"/>
  <c r="CN50" i="43"/>
  <c r="CE50" i="43"/>
  <c r="BL50" i="43"/>
  <c r="CD50" i="43"/>
  <c r="DB50" i="43"/>
  <c r="CU50" i="43"/>
  <c r="DS50" i="43"/>
  <c r="DR50" i="43"/>
  <c r="CY50" i="43"/>
  <c r="CP50" i="43"/>
  <c r="CF50" i="43"/>
  <c r="BM50" i="43"/>
  <c r="CO50" i="43"/>
  <c r="DL50" i="43"/>
  <c r="CQ50" i="43"/>
  <c r="BP50" i="43"/>
  <c r="DK50" i="43"/>
  <c r="CZ50" i="43"/>
  <c r="CH50" i="43"/>
  <c r="BN50" i="43"/>
  <c r="BC50" i="43"/>
  <c r="BE50" i="43"/>
  <c r="CI50" i="43"/>
  <c r="AY50" i="43"/>
  <c r="CR50" i="43"/>
  <c r="BD50" i="43"/>
  <c r="CS50" i="43"/>
  <c r="CJ50" i="43"/>
  <c r="CA50" i="43"/>
  <c r="AX50" i="43"/>
  <c r="DM50" i="43"/>
  <c r="BT50" i="43"/>
  <c r="BB50" i="43"/>
  <c r="CC50" i="43"/>
  <c r="CG50" i="43"/>
  <c r="CK50" i="43"/>
  <c r="CB50" i="43"/>
  <c r="BQ50" i="43"/>
  <c r="DN50" i="43"/>
  <c r="DC50" i="43"/>
  <c r="CW50" i="43"/>
  <c r="DO50" i="43"/>
  <c r="BR50" i="43"/>
  <c r="BO50" i="43"/>
  <c r="BV49" i="43"/>
  <c r="BW49" i="43"/>
  <c r="BZ49" i="43"/>
  <c r="BX49" i="43"/>
  <c r="DG49" i="43"/>
  <c r="DF49" i="43"/>
  <c r="DH49" i="43"/>
  <c r="DJ49" i="43"/>
  <c r="J49" i="43"/>
  <c r="H49" i="43"/>
  <c r="L49" i="43"/>
  <c r="I49" i="43"/>
  <c r="BG49" i="43"/>
  <c r="BK49" i="43"/>
  <c r="BH49" i="43"/>
  <c r="BI49" i="43"/>
  <c r="D49" i="43"/>
  <c r="F49" i="43"/>
  <c r="E49" i="43"/>
  <c r="BW50" i="43"/>
  <c r="BX50" i="43"/>
  <c r="BZ50" i="43"/>
  <c r="BV50" i="43"/>
  <c r="BK50" i="43"/>
  <c r="BG50" i="43"/>
  <c r="BH50" i="43"/>
  <c r="BI50" i="43"/>
  <c r="AR50" i="43"/>
  <c r="AV50" i="43"/>
  <c r="AS50" i="43"/>
  <c r="AT50" i="43"/>
  <c r="DH50" i="43"/>
  <c r="DJ50" i="43"/>
  <c r="DF50" i="43"/>
  <c r="DG50" i="43"/>
  <c r="AM51" i="43"/>
  <c r="AK51" i="43"/>
  <c r="AF51" i="43"/>
  <c r="AJ51" i="43"/>
  <c r="AE51" i="43"/>
  <c r="AC51" i="43"/>
  <c r="P51" i="43"/>
  <c r="AB51" i="43"/>
  <c r="W51" i="43"/>
  <c r="U51" i="43"/>
  <c r="AP51" i="43"/>
  <c r="X51" i="43"/>
  <c r="O51" i="43"/>
  <c r="M51" i="43"/>
  <c r="Z51" i="43"/>
  <c r="AO51" i="43"/>
  <c r="AL51" i="43"/>
  <c r="AI51" i="43"/>
  <c r="AD51" i="43"/>
  <c r="AG51" i="43"/>
  <c r="S51" i="43"/>
  <c r="T51" i="43"/>
  <c r="V51" i="43"/>
  <c r="B52" i="43"/>
  <c r="N51" i="43"/>
  <c r="R51" i="43"/>
  <c r="AA51" i="43"/>
  <c r="Y51" i="43"/>
  <c r="AH51" i="43"/>
  <c r="Q51" i="43"/>
  <c r="AN51" i="43"/>
  <c r="BB51" i="43"/>
  <c r="BA51" i="43"/>
  <c r="DQ51" i="43"/>
  <c r="CW51" i="43"/>
  <c r="CV51" i="43"/>
  <c r="DP51" i="43"/>
  <c r="CU51" i="43"/>
  <c r="BE51" i="43"/>
  <c r="DL51" i="43"/>
  <c r="DS51" i="43"/>
  <c r="DR51" i="43"/>
  <c r="CY51" i="43"/>
  <c r="CO51" i="43"/>
  <c r="CN51" i="43"/>
  <c r="CH51" i="43"/>
  <c r="BM51" i="43"/>
  <c r="CJ51" i="43"/>
  <c r="AZ51" i="43"/>
  <c r="DB51" i="43"/>
  <c r="DK51" i="43"/>
  <c r="CZ51" i="43"/>
  <c r="CQ51" i="43"/>
  <c r="CG51" i="43"/>
  <c r="CF51" i="43"/>
  <c r="AX51" i="43"/>
  <c r="DO51" i="43"/>
  <c r="CT51" i="43"/>
  <c r="DA51" i="43"/>
  <c r="CR51" i="43"/>
  <c r="CI51" i="43"/>
  <c r="BO51" i="43"/>
  <c r="BN51" i="43"/>
  <c r="DM51" i="43"/>
  <c r="CL51" i="43"/>
  <c r="BD51" i="43"/>
  <c r="BS51" i="43"/>
  <c r="CS51" i="43"/>
  <c r="CA51" i="43"/>
  <c r="CE51" i="43"/>
  <c r="CD51" i="43"/>
  <c r="CK51" i="43"/>
  <c r="CB51" i="43"/>
  <c r="BQ51" i="43"/>
  <c r="AW51" i="43"/>
  <c r="CP51" i="43"/>
  <c r="DC51" i="43"/>
  <c r="BL51" i="43"/>
  <c r="BC51" i="43"/>
  <c r="BP51" i="43"/>
  <c r="BT51" i="43"/>
  <c r="CC51" i="43"/>
  <c r="BR51" i="43"/>
  <c r="AY51" i="43"/>
  <c r="DN51" i="43"/>
  <c r="CM51" i="43"/>
  <c r="CX51" i="43"/>
  <c r="DD51" i="43"/>
  <c r="L50" i="43"/>
  <c r="H50" i="43"/>
  <c r="I50" i="43"/>
  <c r="J50" i="43"/>
  <c r="D50" i="43"/>
  <c r="F50" i="43"/>
  <c r="E50" i="43"/>
  <c r="BK51" i="43"/>
  <c r="BG51" i="43"/>
  <c r="BH51" i="43"/>
  <c r="BI51" i="43"/>
  <c r="I51" i="43"/>
  <c r="L51" i="43"/>
  <c r="J51" i="43"/>
  <c r="H51" i="43"/>
  <c r="BW51" i="43"/>
  <c r="BX51" i="43"/>
  <c r="BV51" i="43"/>
  <c r="BZ51" i="43"/>
  <c r="AT51" i="43"/>
  <c r="AS51" i="43"/>
  <c r="AR51" i="43"/>
  <c r="AV51" i="43"/>
  <c r="DJ51" i="43"/>
  <c r="DF51" i="43"/>
  <c r="DG51" i="43"/>
  <c r="DH51" i="43"/>
  <c r="B53" i="43"/>
  <c r="AN52" i="43"/>
  <c r="AC52" i="43"/>
  <c r="N52" i="43"/>
  <c r="AF52" i="43"/>
  <c r="M52" i="43"/>
  <c r="AL52" i="43"/>
  <c r="AA52" i="43"/>
  <c r="X52" i="43"/>
  <c r="AB52" i="43"/>
  <c r="AK52" i="43"/>
  <c r="S52" i="43"/>
  <c r="P52" i="43"/>
  <c r="AP52" i="43"/>
  <c r="R52" i="43"/>
  <c r="AO52" i="43"/>
  <c r="AI52" i="43"/>
  <c r="Z52" i="43"/>
  <c r="AH52" i="43"/>
  <c r="AG52" i="43"/>
  <c r="AD52" i="43"/>
  <c r="Y52" i="43"/>
  <c r="T52" i="43"/>
  <c r="O52" i="43"/>
  <c r="AM52" i="43"/>
  <c r="AE52" i="43"/>
  <c r="W52" i="43"/>
  <c r="V52" i="43"/>
  <c r="Q52" i="43"/>
  <c r="U52" i="43"/>
  <c r="AJ52" i="43"/>
  <c r="DL52" i="43"/>
  <c r="DS52" i="43"/>
  <c r="DR52" i="43"/>
  <c r="CX52" i="43"/>
  <c r="CG52" i="43"/>
  <c r="CV52" i="43"/>
  <c r="DN52" i="43"/>
  <c r="DM52" i="43"/>
  <c r="DB52" i="43"/>
  <c r="DK52" i="43"/>
  <c r="CZ52" i="43"/>
  <c r="CP52" i="43"/>
  <c r="BO52" i="43"/>
  <c r="BN52" i="43"/>
  <c r="CF52" i="43"/>
  <c r="BB52" i="43"/>
  <c r="DC52" i="43"/>
  <c r="CT52" i="43"/>
  <c r="DA52" i="43"/>
  <c r="CR52" i="43"/>
  <c r="CH52" i="43"/>
  <c r="BE52" i="43"/>
  <c r="CQ52" i="43"/>
  <c r="CU52" i="43"/>
  <c r="CL52" i="43"/>
  <c r="CS52" i="43"/>
  <c r="CJ52" i="43"/>
  <c r="BP52" i="43"/>
  <c r="AW52" i="43"/>
  <c r="CN52" i="43"/>
  <c r="BA52" i="43"/>
  <c r="CO52" i="43"/>
  <c r="AY52" i="43"/>
  <c r="CM52" i="43"/>
  <c r="CD52" i="43"/>
  <c r="CK52" i="43"/>
  <c r="CB52" i="43"/>
  <c r="AX52" i="43"/>
  <c r="CA52" i="43"/>
  <c r="BD52" i="43"/>
  <c r="BC52" i="43"/>
  <c r="CE52" i="43"/>
  <c r="BT52" i="43"/>
  <c r="CC52" i="43"/>
  <c r="BR52" i="43"/>
  <c r="DO52" i="43"/>
  <c r="DD52" i="43"/>
  <c r="DQ52" i="43"/>
  <c r="DP52" i="43"/>
  <c r="BM52" i="43"/>
  <c r="BL52" i="43"/>
  <c r="BS52" i="43"/>
  <c r="AZ52" i="43"/>
  <c r="CW52" i="43"/>
  <c r="CY52" i="43"/>
  <c r="CI52" i="43"/>
  <c r="BQ52" i="43"/>
  <c r="D51" i="43"/>
  <c r="F51" i="43"/>
  <c r="E51" i="43"/>
  <c r="DJ52" i="43"/>
  <c r="DF52" i="43"/>
  <c r="DG52" i="43"/>
  <c r="DH52" i="43"/>
  <c r="B54" i="43"/>
  <c r="AO53" i="43"/>
  <c r="AJ53" i="43"/>
  <c r="AB53" i="43"/>
  <c r="AI53" i="43"/>
  <c r="AG53" i="43"/>
  <c r="T53" i="43"/>
  <c r="X53" i="43"/>
  <c r="AA53" i="43"/>
  <c r="Y53" i="43"/>
  <c r="AD53" i="43"/>
  <c r="P53" i="43"/>
  <c r="S53" i="43"/>
  <c r="Q53" i="43"/>
  <c r="N53" i="43"/>
  <c r="AK53" i="43"/>
  <c r="O53" i="43"/>
  <c r="AC53" i="43"/>
  <c r="AM53" i="43"/>
  <c r="AH53" i="43"/>
  <c r="AN53" i="43"/>
  <c r="U53" i="43"/>
  <c r="AL53" i="43"/>
  <c r="M53" i="43"/>
  <c r="V53" i="43"/>
  <c r="AP53" i="43"/>
  <c r="W53" i="43"/>
  <c r="Z53" i="43"/>
  <c r="AF53" i="43"/>
  <c r="R53" i="43"/>
  <c r="AE53" i="43"/>
  <c r="DN53" i="43"/>
  <c r="DC53" i="43"/>
  <c r="CT53" i="43"/>
  <c r="DA53" i="43"/>
  <c r="CQ53" i="43"/>
  <c r="CH53" i="43"/>
  <c r="AZ53" i="43"/>
  <c r="BO53" i="43"/>
  <c r="CP53" i="43"/>
  <c r="DD53" i="43"/>
  <c r="CU53" i="43"/>
  <c r="CL53" i="43"/>
  <c r="CS53" i="43"/>
  <c r="CI53" i="43"/>
  <c r="BP53" i="43"/>
  <c r="DO53" i="43"/>
  <c r="CW53" i="43"/>
  <c r="CV53" i="43"/>
  <c r="CM53" i="43"/>
  <c r="CD53" i="43"/>
  <c r="CK53" i="43"/>
  <c r="CA53" i="43"/>
  <c r="AX53" i="43"/>
  <c r="CG53" i="43"/>
  <c r="CY53" i="43"/>
  <c r="CN53" i="43"/>
  <c r="CE53" i="43"/>
  <c r="BT53" i="43"/>
  <c r="CC53" i="43"/>
  <c r="BQ53" i="43"/>
  <c r="CR53" i="43"/>
  <c r="AW53" i="43"/>
  <c r="DB53" i="43"/>
  <c r="CJ53" i="43"/>
  <c r="CF53" i="43"/>
  <c r="BM53" i="43"/>
  <c r="BL53" i="43"/>
  <c r="BS53" i="43"/>
  <c r="AY53" i="43"/>
  <c r="CO53" i="43"/>
  <c r="CB53" i="43"/>
  <c r="BN53" i="43"/>
  <c r="BC53" i="43"/>
  <c r="BB53" i="43"/>
  <c r="BA53" i="43"/>
  <c r="DP53" i="43"/>
  <c r="BE53" i="43"/>
  <c r="CZ53" i="43"/>
  <c r="DM53" i="43"/>
  <c r="BD53" i="43"/>
  <c r="DL53" i="43"/>
  <c r="DS53" i="43"/>
  <c r="DQ53" i="43"/>
  <c r="CX53" i="43"/>
  <c r="DR53" i="43"/>
  <c r="BR53" i="43"/>
  <c r="DK53" i="43"/>
  <c r="BV52" i="43"/>
  <c r="BZ52" i="43"/>
  <c r="BW52" i="43"/>
  <c r="BX52" i="43"/>
  <c r="J52" i="43"/>
  <c r="L52" i="43"/>
  <c r="I52" i="43"/>
  <c r="H52" i="43"/>
  <c r="AT52" i="43"/>
  <c r="AR52" i="43"/>
  <c r="AS52" i="43"/>
  <c r="AV52" i="43"/>
  <c r="BI52" i="43"/>
  <c r="BK52" i="43"/>
  <c r="BG52" i="43"/>
  <c r="BH52" i="43"/>
  <c r="D52" i="43"/>
  <c r="E52" i="43"/>
  <c r="F52" i="43"/>
  <c r="BH53" i="43"/>
  <c r="BI53" i="43"/>
  <c r="BG53" i="43"/>
  <c r="BK53" i="43"/>
  <c r="AP54" i="43"/>
  <c r="AK54" i="43"/>
  <c r="B55" i="43"/>
  <c r="N54" i="43"/>
  <c r="AA54" i="43"/>
  <c r="AE54" i="43"/>
  <c r="AB54" i="43"/>
  <c r="Z54" i="43"/>
  <c r="O54" i="43"/>
  <c r="U54" i="43"/>
  <c r="AO54" i="43"/>
  <c r="R54" i="43"/>
  <c r="AI54" i="43"/>
  <c r="AM54" i="43"/>
  <c r="W54" i="43"/>
  <c r="AC54" i="43"/>
  <c r="AH54" i="43"/>
  <c r="AN54" i="43"/>
  <c r="S54" i="43"/>
  <c r="AF54" i="43"/>
  <c r="AL54" i="43"/>
  <c r="Q54" i="43"/>
  <c r="T54" i="43"/>
  <c r="V54" i="43"/>
  <c r="AD54" i="43"/>
  <c r="M54" i="43"/>
  <c r="Y54" i="43"/>
  <c r="AG54" i="43"/>
  <c r="P54" i="43"/>
  <c r="AJ54" i="43"/>
  <c r="X54" i="43"/>
  <c r="DN54" i="43"/>
  <c r="DC54" i="43"/>
  <c r="CT54" i="43"/>
  <c r="CR54" i="43"/>
  <c r="CI54" i="43"/>
  <c r="CX54" i="43"/>
  <c r="CH54" i="43"/>
  <c r="BM54" i="43"/>
  <c r="DS54" i="43"/>
  <c r="DO54" i="43"/>
  <c r="DD54" i="43"/>
  <c r="CU54" i="43"/>
  <c r="CL54" i="43"/>
  <c r="CJ54" i="43"/>
  <c r="CA54" i="43"/>
  <c r="BP54" i="43"/>
  <c r="AX54" i="43"/>
  <c r="CG54" i="43"/>
  <c r="AW54" i="43"/>
  <c r="BS54" i="43"/>
  <c r="CW54" i="43"/>
  <c r="CV54" i="43"/>
  <c r="CM54" i="43"/>
  <c r="CD54" i="43"/>
  <c r="CB54" i="43"/>
  <c r="BQ54" i="43"/>
  <c r="CS54" i="43"/>
  <c r="DK54" i="43"/>
  <c r="CO54" i="43"/>
  <c r="CN54" i="43"/>
  <c r="CE54" i="43"/>
  <c r="BT54" i="43"/>
  <c r="BR54" i="43"/>
  <c r="AY54" i="43"/>
  <c r="CP54" i="43"/>
  <c r="BL54" i="43"/>
  <c r="DM54" i="43"/>
  <c r="DP54" i="43"/>
  <c r="CF54" i="43"/>
  <c r="AZ54" i="43"/>
  <c r="DB54" i="43"/>
  <c r="BO54" i="43"/>
  <c r="BN54" i="43"/>
  <c r="BC54" i="43"/>
  <c r="BB54" i="43"/>
  <c r="DQ54" i="43"/>
  <c r="CC54" i="43"/>
  <c r="CK54" i="43"/>
  <c r="CZ54" i="43"/>
  <c r="BE54" i="43"/>
  <c r="BD54" i="43"/>
  <c r="DL54" i="43"/>
  <c r="DR54" i="43"/>
  <c r="CY54" i="43"/>
  <c r="DA54" i="43"/>
  <c r="BA54" i="43"/>
  <c r="CQ54" i="43"/>
  <c r="DJ53" i="43"/>
  <c r="DG53" i="43"/>
  <c r="DF53" i="43"/>
  <c r="DH53" i="43"/>
  <c r="I53" i="43"/>
  <c r="H53" i="43"/>
  <c r="L53" i="43"/>
  <c r="J53" i="43"/>
  <c r="AS53" i="43"/>
  <c r="AV53" i="43"/>
  <c r="AR53" i="43"/>
  <c r="AT53" i="43"/>
  <c r="BW53" i="43"/>
  <c r="BZ53" i="43"/>
  <c r="BX53" i="43"/>
  <c r="BV53" i="43"/>
  <c r="D53" i="43"/>
  <c r="F53" i="43"/>
  <c r="E53" i="43"/>
  <c r="BI54" i="43"/>
  <c r="BK54" i="43"/>
  <c r="BG54" i="43"/>
  <c r="BH54" i="43"/>
  <c r="DJ54" i="43"/>
  <c r="DG54" i="43"/>
  <c r="DH54" i="43"/>
  <c r="DF54" i="43"/>
  <c r="AH55" i="43"/>
  <c r="Q55" i="43"/>
  <c r="B56" i="43"/>
  <c r="AD55" i="43"/>
  <c r="Z55" i="43"/>
  <c r="AL55" i="43"/>
  <c r="V55" i="43"/>
  <c r="X55" i="43"/>
  <c r="R55" i="43"/>
  <c r="AA55" i="43"/>
  <c r="AN55" i="43"/>
  <c r="N55" i="43"/>
  <c r="AO55" i="43"/>
  <c r="P55" i="43"/>
  <c r="S55" i="43"/>
  <c r="AJ55" i="43"/>
  <c r="AE55" i="43"/>
  <c r="AB55" i="43"/>
  <c r="Y55" i="43"/>
  <c r="AF55" i="43"/>
  <c r="U55" i="43"/>
  <c r="M55" i="43"/>
  <c r="AM55" i="43"/>
  <c r="O55" i="43"/>
  <c r="AP55" i="43"/>
  <c r="W55" i="43"/>
  <c r="AK55" i="43"/>
  <c r="T55" i="43"/>
  <c r="AI55" i="43"/>
  <c r="AC55" i="43"/>
  <c r="AG55" i="43"/>
  <c r="BT55" i="43"/>
  <c r="CC55" i="43"/>
  <c r="BR55" i="43"/>
  <c r="DO55" i="43"/>
  <c r="BD55" i="43"/>
  <c r="DC55" i="43"/>
  <c r="CO55" i="43"/>
  <c r="BN55" i="43"/>
  <c r="BL55" i="43"/>
  <c r="BS55" i="43"/>
  <c r="AZ55" i="43"/>
  <c r="CW55" i="43"/>
  <c r="DQ55" i="43"/>
  <c r="CE55" i="43"/>
  <c r="CA55" i="43"/>
  <c r="CD55" i="43"/>
  <c r="BB55" i="43"/>
  <c r="BA55" i="43"/>
  <c r="DP55" i="43"/>
  <c r="DN55" i="43"/>
  <c r="CM55" i="43"/>
  <c r="BE55" i="43"/>
  <c r="BQ55" i="43"/>
  <c r="CG55" i="43"/>
  <c r="DL55" i="43"/>
  <c r="DS55" i="43"/>
  <c r="DR55" i="43"/>
  <c r="CX55" i="43"/>
  <c r="DD55" i="43"/>
  <c r="BO55" i="43"/>
  <c r="CU55" i="43"/>
  <c r="BC55" i="43"/>
  <c r="CK55" i="43"/>
  <c r="CY55" i="43"/>
  <c r="DB55" i="43"/>
  <c r="DK55" i="43"/>
  <c r="CZ55" i="43"/>
  <c r="CP55" i="43"/>
  <c r="CV55" i="43"/>
  <c r="DM55" i="43"/>
  <c r="AY55" i="43"/>
  <c r="CB55" i="43"/>
  <c r="CT55" i="43"/>
  <c r="DA55" i="43"/>
  <c r="CR55" i="43"/>
  <c r="CH55" i="43"/>
  <c r="CN55" i="43"/>
  <c r="CI55" i="43"/>
  <c r="CQ55" i="43"/>
  <c r="AX55" i="43"/>
  <c r="CL55" i="43"/>
  <c r="CS55" i="43"/>
  <c r="CJ55" i="43"/>
  <c r="BP55" i="43"/>
  <c r="CF55" i="43"/>
  <c r="BM55" i="43"/>
  <c r="AW55" i="43"/>
  <c r="AR54" i="43"/>
  <c r="AV54" i="43"/>
  <c r="AS54" i="43"/>
  <c r="AT54" i="43"/>
  <c r="L54" i="43"/>
  <c r="H54" i="43"/>
  <c r="I54" i="43"/>
  <c r="J54" i="43"/>
  <c r="BV54" i="43"/>
  <c r="BZ54" i="43"/>
  <c r="BW54" i="43"/>
  <c r="BX54" i="43"/>
  <c r="D54" i="43"/>
  <c r="F54" i="43"/>
  <c r="E54" i="43"/>
  <c r="BX55" i="43"/>
  <c r="BZ55" i="43"/>
  <c r="BV55" i="43"/>
  <c r="BW55" i="43"/>
  <c r="I55" i="43"/>
  <c r="H55" i="43"/>
  <c r="J55" i="43"/>
  <c r="L55" i="43"/>
  <c r="BK55" i="43"/>
  <c r="BG55" i="43"/>
  <c r="BH55" i="43"/>
  <c r="BI55" i="43"/>
  <c r="DJ55" i="43"/>
  <c r="DF55" i="43"/>
  <c r="DG55" i="43"/>
  <c r="DH55" i="43"/>
  <c r="AL56" i="43"/>
  <c r="Y56" i="43"/>
  <c r="AO56" i="43"/>
  <c r="Q56" i="43"/>
  <c r="AD56" i="43"/>
  <c r="AE56" i="43"/>
  <c r="AN56" i="43"/>
  <c r="V56" i="43"/>
  <c r="B57" i="43"/>
  <c r="S56" i="43"/>
  <c r="AM56" i="43"/>
  <c r="N56" i="43"/>
  <c r="AG56" i="43"/>
  <c r="AA56" i="43"/>
  <c r="M56" i="43"/>
  <c r="Z56" i="43"/>
  <c r="AH56" i="43"/>
  <c r="O56" i="43"/>
  <c r="AJ56" i="43"/>
  <c r="AB56" i="43"/>
  <c r="X56" i="43"/>
  <c r="AF56" i="43"/>
  <c r="R56" i="43"/>
  <c r="U56" i="43"/>
  <c r="W56" i="43"/>
  <c r="AP56" i="43"/>
  <c r="AC56" i="43"/>
  <c r="AK56" i="43"/>
  <c r="AI56" i="43"/>
  <c r="P56" i="43"/>
  <c r="T56" i="43"/>
  <c r="DM56" i="43"/>
  <c r="DB56" i="43"/>
  <c r="DK56" i="43"/>
  <c r="CY56" i="43"/>
  <c r="CP56" i="43"/>
  <c r="BO56" i="43"/>
  <c r="CN56" i="43"/>
  <c r="AZ56" i="43"/>
  <c r="CX56" i="43"/>
  <c r="DC56" i="43"/>
  <c r="CT56" i="43"/>
  <c r="DA56" i="43"/>
  <c r="CQ56" i="43"/>
  <c r="CH56" i="43"/>
  <c r="BE56" i="43"/>
  <c r="BD56" i="43"/>
  <c r="CU56" i="43"/>
  <c r="CL56" i="43"/>
  <c r="CS56" i="43"/>
  <c r="CI56" i="43"/>
  <c r="BP56" i="43"/>
  <c r="AW56" i="43"/>
  <c r="DN56" i="43"/>
  <c r="CG56" i="43"/>
  <c r="CM56" i="43"/>
  <c r="CD56" i="43"/>
  <c r="CK56" i="43"/>
  <c r="CA56" i="43"/>
  <c r="AX56" i="43"/>
  <c r="CZ56" i="43"/>
  <c r="CF56" i="43"/>
  <c r="BR56" i="43"/>
  <c r="DL56" i="43"/>
  <c r="CE56" i="43"/>
  <c r="BT56" i="43"/>
  <c r="CC56" i="43"/>
  <c r="BQ56" i="43"/>
  <c r="DO56" i="43"/>
  <c r="CB56" i="43"/>
  <c r="BM56" i="43"/>
  <c r="BL56" i="43"/>
  <c r="BS56" i="43"/>
  <c r="AY56" i="43"/>
  <c r="CW56" i="43"/>
  <c r="CV56" i="43"/>
  <c r="DR56" i="43"/>
  <c r="DS56" i="43"/>
  <c r="CJ56" i="43"/>
  <c r="BC56" i="43"/>
  <c r="BB56" i="43"/>
  <c r="BA56" i="43"/>
  <c r="DP56" i="43"/>
  <c r="CO56" i="43"/>
  <c r="BN56" i="43"/>
  <c r="DD56" i="43"/>
  <c r="DQ56" i="43"/>
  <c r="CR56" i="43"/>
  <c r="AT55" i="43"/>
  <c r="AS55" i="43"/>
  <c r="AR55" i="43"/>
  <c r="AV55" i="43"/>
  <c r="D55" i="43"/>
  <c r="E55" i="43"/>
  <c r="F55" i="43"/>
  <c r="L56" i="43"/>
  <c r="I56" i="43"/>
  <c r="H56" i="43"/>
  <c r="J56" i="43"/>
  <c r="AS56" i="43"/>
  <c r="AT56" i="43"/>
  <c r="AV56" i="43"/>
  <c r="AR56" i="43"/>
  <c r="BV56" i="43"/>
  <c r="BZ56" i="43"/>
  <c r="BW56" i="43"/>
  <c r="BX56" i="43"/>
  <c r="DJ56" i="43"/>
  <c r="DF56" i="43"/>
  <c r="DG56" i="43"/>
  <c r="DH56" i="43"/>
  <c r="BK56" i="43"/>
  <c r="BG56" i="43"/>
  <c r="BH56" i="43"/>
  <c r="BI56" i="43"/>
  <c r="AN57" i="43"/>
  <c r="AH57" i="43"/>
  <c r="AM57" i="43"/>
  <c r="AK57" i="43"/>
  <c r="AF57" i="43"/>
  <c r="T57" i="43"/>
  <c r="AA57" i="43"/>
  <c r="S57" i="43"/>
  <c r="X57" i="43"/>
  <c r="B58" i="43"/>
  <c r="M57" i="43"/>
  <c r="Z57" i="43"/>
  <c r="P57" i="43"/>
  <c r="AC57" i="43"/>
  <c r="AJ57" i="43"/>
  <c r="AO57" i="43"/>
  <c r="AL57" i="43"/>
  <c r="R57" i="43"/>
  <c r="AG57" i="43"/>
  <c r="AE57" i="43"/>
  <c r="AI57" i="43"/>
  <c r="AP57" i="43"/>
  <c r="Y57" i="43"/>
  <c r="AB57" i="43"/>
  <c r="Q57" i="43"/>
  <c r="O57" i="43"/>
  <c r="AD57" i="43"/>
  <c r="U57" i="43"/>
  <c r="N57" i="43"/>
  <c r="W57" i="43"/>
  <c r="V57" i="43"/>
  <c r="BD57" i="43"/>
  <c r="DL57" i="43"/>
  <c r="DR57" i="43"/>
  <c r="CY57" i="43"/>
  <c r="CP57" i="43"/>
  <c r="CG57" i="43"/>
  <c r="CO57" i="43"/>
  <c r="CW57" i="43"/>
  <c r="DM57" i="43"/>
  <c r="DB57" i="43"/>
  <c r="CZ57" i="43"/>
  <c r="CQ57" i="43"/>
  <c r="CH57" i="43"/>
  <c r="AW57" i="43"/>
  <c r="BS57" i="43"/>
  <c r="BQ57" i="43"/>
  <c r="BC57" i="43"/>
  <c r="DN57" i="43"/>
  <c r="DC57" i="43"/>
  <c r="CT57" i="43"/>
  <c r="CR57" i="43"/>
  <c r="CI57" i="43"/>
  <c r="BP57" i="43"/>
  <c r="DK57" i="43"/>
  <c r="BE57" i="43"/>
  <c r="DS57" i="43"/>
  <c r="CX57" i="43"/>
  <c r="DD57" i="43"/>
  <c r="CU57" i="43"/>
  <c r="CL57" i="43"/>
  <c r="CJ57" i="43"/>
  <c r="CA57" i="43"/>
  <c r="AX57" i="43"/>
  <c r="CC57" i="43"/>
  <c r="CV57" i="43"/>
  <c r="CM57" i="43"/>
  <c r="CD57" i="43"/>
  <c r="CB57" i="43"/>
  <c r="CN57" i="43"/>
  <c r="CE57" i="43"/>
  <c r="BT57" i="43"/>
  <c r="BR57" i="43"/>
  <c r="AY57" i="43"/>
  <c r="CK57" i="43"/>
  <c r="BO57" i="43"/>
  <c r="BB57" i="43"/>
  <c r="DA57" i="43"/>
  <c r="CF57" i="43"/>
  <c r="BM57" i="43"/>
  <c r="BL57" i="43"/>
  <c r="AZ57" i="43"/>
  <c r="DP57" i="43"/>
  <c r="BA57" i="43"/>
  <c r="CS57" i="43"/>
  <c r="BN57" i="43"/>
  <c r="DQ57" i="43"/>
  <c r="DO57" i="43"/>
  <c r="D56" i="43"/>
  <c r="F56" i="43"/>
  <c r="E56" i="43"/>
  <c r="BG57" i="43"/>
  <c r="BK57" i="43"/>
  <c r="BH57" i="43"/>
  <c r="BI57" i="43"/>
  <c r="BV57" i="43"/>
  <c r="BZ57" i="43"/>
  <c r="BW57" i="43"/>
  <c r="BX57" i="43"/>
  <c r="DJ57" i="43"/>
  <c r="DF57" i="43"/>
  <c r="DG57" i="43"/>
  <c r="DH57" i="43"/>
  <c r="AP58" i="43"/>
  <c r="AG58" i="43"/>
  <c r="AB58" i="43"/>
  <c r="M58" i="43"/>
  <c r="AH58" i="43"/>
  <c r="U58" i="43"/>
  <c r="N58" i="43"/>
  <c r="AE58" i="43"/>
  <c r="Z58" i="43"/>
  <c r="AD58" i="43"/>
  <c r="W58" i="43"/>
  <c r="AL58" i="43"/>
  <c r="R58" i="43"/>
  <c r="Q58" i="43"/>
  <c r="V58" i="43"/>
  <c r="B59" i="43"/>
  <c r="T58" i="43"/>
  <c r="AO58" i="43"/>
  <c r="AI58" i="43"/>
  <c r="AJ58" i="43"/>
  <c r="X58" i="43"/>
  <c r="O58" i="43"/>
  <c r="S58" i="43"/>
  <c r="AM58" i="43"/>
  <c r="AN58" i="43"/>
  <c r="AC58" i="43"/>
  <c r="AA58" i="43"/>
  <c r="AK58" i="43"/>
  <c r="P58" i="43"/>
  <c r="Y58" i="43"/>
  <c r="AF58" i="43"/>
  <c r="CW58" i="43"/>
  <c r="CV58" i="43"/>
  <c r="CM58" i="43"/>
  <c r="CK58" i="43"/>
  <c r="CB58" i="43"/>
  <c r="BQ58" i="43"/>
  <c r="CP58" i="43"/>
  <c r="CO58" i="43"/>
  <c r="CN58" i="43"/>
  <c r="CE58" i="43"/>
  <c r="CC58" i="43"/>
  <c r="BR58" i="43"/>
  <c r="AY58" i="43"/>
  <c r="DP58" i="43"/>
  <c r="CA58" i="43"/>
  <c r="CG58" i="43"/>
  <c r="CF58" i="43"/>
  <c r="BM58" i="43"/>
  <c r="BS58" i="43"/>
  <c r="AZ58" i="43"/>
  <c r="DB58" i="43"/>
  <c r="CH58" i="43"/>
  <c r="CS58" i="43"/>
  <c r="BO58" i="43"/>
  <c r="BN58" i="43"/>
  <c r="BC58" i="43"/>
  <c r="BA58" i="43"/>
  <c r="DQ58" i="43"/>
  <c r="BT58" i="43"/>
  <c r="AX58" i="43"/>
  <c r="DD58" i="43"/>
  <c r="CJ58" i="43"/>
  <c r="CL58" i="43"/>
  <c r="BE58" i="43"/>
  <c r="BD58" i="43"/>
  <c r="DS58" i="43"/>
  <c r="DR58" i="43"/>
  <c r="CY58" i="43"/>
  <c r="CX58" i="43"/>
  <c r="DL58" i="43"/>
  <c r="AW58" i="43"/>
  <c r="DM58" i="43"/>
  <c r="DK58" i="43"/>
  <c r="CZ58" i="43"/>
  <c r="CQ58" i="43"/>
  <c r="BP58" i="43"/>
  <c r="CD58" i="43"/>
  <c r="DN58" i="43"/>
  <c r="DC58" i="43"/>
  <c r="DA58" i="43"/>
  <c r="CR58" i="43"/>
  <c r="CI58" i="43"/>
  <c r="CT58" i="43"/>
  <c r="BB58" i="43"/>
  <c r="DO58" i="43"/>
  <c r="CU58" i="43"/>
  <c r="BL58" i="43"/>
  <c r="AT57" i="43"/>
  <c r="AV57" i="43"/>
  <c r="AR57" i="43"/>
  <c r="AS57" i="43"/>
  <c r="H57" i="43"/>
  <c r="I57" i="43"/>
  <c r="L57" i="43"/>
  <c r="J57" i="43"/>
  <c r="D57" i="43"/>
  <c r="F57" i="43"/>
  <c r="E57" i="43"/>
  <c r="DF58" i="43"/>
  <c r="DJ58" i="43"/>
  <c r="DG58" i="43"/>
  <c r="DH58" i="43"/>
  <c r="BI58" i="43"/>
  <c r="BK58" i="43"/>
  <c r="BH58" i="43"/>
  <c r="BG58" i="43"/>
  <c r="AV58" i="43"/>
  <c r="AR58" i="43"/>
  <c r="AS58" i="43"/>
  <c r="AT58" i="43"/>
  <c r="AK59" i="43"/>
  <c r="AH59" i="43"/>
  <c r="AO59" i="43"/>
  <c r="AF59" i="43"/>
  <c r="Z59" i="43"/>
  <c r="AD59" i="43"/>
  <c r="W59" i="43"/>
  <c r="U59" i="43"/>
  <c r="R59" i="43"/>
  <c r="P59" i="43"/>
  <c r="AM59" i="43"/>
  <c r="M59" i="43"/>
  <c r="AG59" i="43"/>
  <c r="AN59" i="43"/>
  <c r="Y59" i="43"/>
  <c r="AJ59" i="43"/>
  <c r="X59" i="43"/>
  <c r="B60" i="43"/>
  <c r="AC59" i="43"/>
  <c r="AA59" i="43"/>
  <c r="AB59" i="43"/>
  <c r="O59" i="43"/>
  <c r="T59" i="43"/>
  <c r="AL59" i="43"/>
  <c r="AP59" i="43"/>
  <c r="V59" i="43"/>
  <c r="S59" i="43"/>
  <c r="AE59" i="43"/>
  <c r="Q59" i="43"/>
  <c r="AI59" i="43"/>
  <c r="N59" i="43"/>
  <c r="BP59" i="43"/>
  <c r="AW59" i="43"/>
  <c r="DL59" i="43"/>
  <c r="DS59" i="43"/>
  <c r="DR59" i="43"/>
  <c r="BC59" i="43"/>
  <c r="BQ59" i="43"/>
  <c r="DN59" i="43"/>
  <c r="DB59" i="43"/>
  <c r="CZ59" i="43"/>
  <c r="CU59" i="43"/>
  <c r="BB59" i="43"/>
  <c r="AX59" i="43"/>
  <c r="DK59" i="43"/>
  <c r="DQ59" i="43"/>
  <c r="BA59" i="43"/>
  <c r="DO59" i="43"/>
  <c r="DD59" i="43"/>
  <c r="CT59" i="43"/>
  <c r="DA59" i="43"/>
  <c r="CR59" i="43"/>
  <c r="CI59" i="43"/>
  <c r="BM59" i="43"/>
  <c r="CH59" i="43"/>
  <c r="CW59" i="43"/>
  <c r="CV59" i="43"/>
  <c r="CL59" i="43"/>
  <c r="CS59" i="43"/>
  <c r="CJ59" i="43"/>
  <c r="AY59" i="43"/>
  <c r="DC59" i="43"/>
  <c r="DP59" i="43"/>
  <c r="CO59" i="43"/>
  <c r="CD59" i="43"/>
  <c r="CK59" i="43"/>
  <c r="CB59" i="43"/>
  <c r="CQ59" i="43"/>
  <c r="CY59" i="43"/>
  <c r="CN59" i="43"/>
  <c r="DM59" i="43"/>
  <c r="CX59" i="43"/>
  <c r="CG59" i="43"/>
  <c r="CF59" i="43"/>
  <c r="BT59" i="43"/>
  <c r="CC59" i="43"/>
  <c r="BR59" i="43"/>
  <c r="CE59" i="43"/>
  <c r="BE59" i="43"/>
  <c r="CM59" i="43"/>
  <c r="CP59" i="43"/>
  <c r="BO59" i="43"/>
  <c r="BN59" i="43"/>
  <c r="BL59" i="43"/>
  <c r="BS59" i="43"/>
  <c r="AZ59" i="43"/>
  <c r="CA59" i="43"/>
  <c r="BD59" i="43"/>
  <c r="I58" i="43"/>
  <c r="H58" i="43"/>
  <c r="L58" i="43"/>
  <c r="J58" i="43"/>
  <c r="BX58" i="43"/>
  <c r="BV58" i="43"/>
  <c r="BZ58" i="43"/>
  <c r="BW58" i="43"/>
  <c r="D58" i="43"/>
  <c r="E58" i="43"/>
  <c r="F58" i="43"/>
  <c r="AL60" i="43"/>
  <c r="U60" i="43"/>
  <c r="AA60" i="43"/>
  <c r="AG60" i="43"/>
  <c r="AD60" i="43"/>
  <c r="B61" i="43"/>
  <c r="Z60" i="43"/>
  <c r="V60" i="43"/>
  <c r="AF60" i="43"/>
  <c r="Y60" i="43"/>
  <c r="M60" i="43"/>
  <c r="N60" i="43"/>
  <c r="R60" i="43"/>
  <c r="X60" i="43"/>
  <c r="AM60" i="43"/>
  <c r="P60" i="43"/>
  <c r="AP60" i="43"/>
  <c r="S60" i="43"/>
  <c r="AE60" i="43"/>
  <c r="AB60" i="43"/>
  <c r="T60" i="43"/>
  <c r="Q60" i="43"/>
  <c r="O60" i="43"/>
  <c r="AO60" i="43"/>
  <c r="AJ60" i="43"/>
  <c r="AC60" i="43"/>
  <c r="W60" i="43"/>
  <c r="AN60" i="43"/>
  <c r="AH60" i="43"/>
  <c r="AK60" i="43"/>
  <c r="AI60" i="43"/>
  <c r="DP60" i="43"/>
  <c r="CO60" i="43"/>
  <c r="CM60" i="43"/>
  <c r="CD60" i="43"/>
  <c r="CK60" i="43"/>
  <c r="BN60" i="43"/>
  <c r="CB60" i="43"/>
  <c r="CU60" i="43"/>
  <c r="DQ60" i="43"/>
  <c r="CX60" i="43"/>
  <c r="CG60" i="43"/>
  <c r="CE60" i="43"/>
  <c r="BT60" i="43"/>
  <c r="CC60" i="43"/>
  <c r="CR60" i="43"/>
  <c r="BD60" i="43"/>
  <c r="AZ60" i="43"/>
  <c r="CY60" i="43"/>
  <c r="CP60" i="43"/>
  <c r="BO60" i="43"/>
  <c r="BM60" i="43"/>
  <c r="BL60" i="43"/>
  <c r="BS60" i="43"/>
  <c r="DR60" i="43"/>
  <c r="DS60" i="43"/>
  <c r="CQ60" i="43"/>
  <c r="CH60" i="43"/>
  <c r="BE60" i="43"/>
  <c r="BC60" i="43"/>
  <c r="BB60" i="43"/>
  <c r="BA60" i="43"/>
  <c r="CJ60" i="43"/>
  <c r="CW60" i="43"/>
  <c r="CL60" i="43"/>
  <c r="CN60" i="43"/>
  <c r="CI60" i="43"/>
  <c r="BP60" i="43"/>
  <c r="AW60" i="43"/>
  <c r="DL60" i="43"/>
  <c r="DD60" i="43"/>
  <c r="CA60" i="43"/>
  <c r="AX60" i="43"/>
  <c r="DM60" i="43"/>
  <c r="DB60" i="43"/>
  <c r="DK60" i="43"/>
  <c r="CZ60" i="43"/>
  <c r="DN60" i="43"/>
  <c r="CV60" i="43"/>
  <c r="BQ60" i="43"/>
  <c r="DO60" i="43"/>
  <c r="DC60" i="43"/>
  <c r="CT60" i="43"/>
  <c r="DA60" i="43"/>
  <c r="BR60" i="43"/>
  <c r="CF60" i="43"/>
  <c r="AY60" i="43"/>
  <c r="CS60" i="43"/>
  <c r="AV59" i="43"/>
  <c r="AR59" i="43"/>
  <c r="AS59" i="43"/>
  <c r="AT59" i="43"/>
  <c r="BW59" i="43"/>
  <c r="BV59" i="43"/>
  <c r="BX59" i="43"/>
  <c r="BZ59" i="43"/>
  <c r="DF59" i="43"/>
  <c r="DJ59" i="43"/>
  <c r="DG59" i="43"/>
  <c r="DH59" i="43"/>
  <c r="BH59" i="43"/>
  <c r="BI59" i="43"/>
  <c r="BK59" i="43"/>
  <c r="BG59" i="43"/>
  <c r="L59" i="43"/>
  <c r="J59" i="43"/>
  <c r="H59" i="43"/>
  <c r="I59" i="43"/>
  <c r="D59" i="43"/>
  <c r="E59" i="43"/>
  <c r="F59" i="43"/>
  <c r="AN61" i="43"/>
  <c r="AI61" i="43"/>
  <c r="AB61" i="43"/>
  <c r="AA61" i="43"/>
  <c r="AF61" i="43"/>
  <c r="U61" i="43"/>
  <c r="O61" i="43"/>
  <c r="T61" i="43"/>
  <c r="X61" i="43"/>
  <c r="AE61" i="43"/>
  <c r="AK61" i="43"/>
  <c r="AM61" i="43"/>
  <c r="P61" i="43"/>
  <c r="S61" i="43"/>
  <c r="AJ61" i="43"/>
  <c r="B62" i="43"/>
  <c r="AH61" i="43"/>
  <c r="AL61" i="43"/>
  <c r="AG61" i="43"/>
  <c r="W61" i="43"/>
  <c r="V61" i="43"/>
  <c r="R61" i="43"/>
  <c r="N61" i="43"/>
  <c r="M61" i="43"/>
  <c r="AO61" i="43"/>
  <c r="AD61" i="43"/>
  <c r="Y61" i="43"/>
  <c r="Z61" i="43"/>
  <c r="Q61" i="43"/>
  <c r="AP61" i="43"/>
  <c r="AC61" i="43"/>
  <c r="CJ61" i="43"/>
  <c r="CA61" i="43"/>
  <c r="AX61" i="43"/>
  <c r="DM61" i="43"/>
  <c r="DB61" i="43"/>
  <c r="BE61" i="43"/>
  <c r="CC61" i="43"/>
  <c r="CB61" i="43"/>
  <c r="BQ61" i="43"/>
  <c r="DN61" i="43"/>
  <c r="DC61" i="43"/>
  <c r="CT61" i="43"/>
  <c r="DS61" i="43"/>
  <c r="DA61" i="43"/>
  <c r="CR61" i="43"/>
  <c r="BR61" i="43"/>
  <c r="AY61" i="43"/>
  <c r="DD61" i="43"/>
  <c r="CU61" i="43"/>
  <c r="CL61" i="43"/>
  <c r="CK61" i="43"/>
  <c r="BS61" i="43"/>
  <c r="DO61" i="43"/>
  <c r="CI61" i="43"/>
  <c r="DK61" i="43"/>
  <c r="AZ61" i="43"/>
  <c r="DP61" i="43"/>
  <c r="CV61" i="43"/>
  <c r="CM61" i="43"/>
  <c r="CD61" i="43"/>
  <c r="BA61" i="43"/>
  <c r="CW61" i="43"/>
  <c r="CX61" i="43"/>
  <c r="CN61" i="43"/>
  <c r="BT61" i="43"/>
  <c r="BO61" i="43"/>
  <c r="BP61" i="43"/>
  <c r="DQ61" i="43"/>
  <c r="CE61" i="43"/>
  <c r="BD61" i="43"/>
  <c r="DR61" i="43"/>
  <c r="CY61" i="43"/>
  <c r="CP61" i="43"/>
  <c r="CF61" i="43"/>
  <c r="BM61" i="43"/>
  <c r="BL61" i="43"/>
  <c r="CG61" i="43"/>
  <c r="CS61" i="43"/>
  <c r="CO61" i="43"/>
  <c r="CZ61" i="43"/>
  <c r="CQ61" i="43"/>
  <c r="CH61" i="43"/>
  <c r="BN61" i="43"/>
  <c r="BC61" i="43"/>
  <c r="BB61" i="43"/>
  <c r="AW61" i="43"/>
  <c r="DL61" i="43"/>
  <c r="AS60" i="43"/>
  <c r="AT60" i="43"/>
  <c r="AV60" i="43"/>
  <c r="AR60" i="43"/>
  <c r="BG60" i="43"/>
  <c r="BK60" i="43"/>
  <c r="BH60" i="43"/>
  <c r="BI60" i="43"/>
  <c r="BZ60" i="43"/>
  <c r="BV60" i="43"/>
  <c r="BW60" i="43"/>
  <c r="BX60" i="43"/>
  <c r="DG60" i="43"/>
  <c r="DH60" i="43"/>
  <c r="DJ60" i="43"/>
  <c r="DF60" i="43"/>
  <c r="L60" i="43"/>
  <c r="I60" i="43"/>
  <c r="J60" i="43"/>
  <c r="H60" i="43"/>
  <c r="D60" i="43"/>
  <c r="E60" i="43"/>
  <c r="F60" i="43"/>
  <c r="AT61" i="43"/>
  <c r="AS61" i="43"/>
  <c r="AV61" i="43"/>
  <c r="AR61" i="43"/>
  <c r="BG61" i="43"/>
  <c r="BI61" i="43"/>
  <c r="BK61" i="43"/>
  <c r="BH61" i="43"/>
  <c r="I61" i="43"/>
  <c r="L61" i="43"/>
  <c r="J61" i="43"/>
  <c r="H61" i="43"/>
  <c r="DH61" i="43"/>
  <c r="DG61" i="43"/>
  <c r="DJ61" i="43"/>
  <c r="DF61" i="43"/>
  <c r="AL62" i="43"/>
  <c r="Z62" i="43"/>
  <c r="AM62" i="43"/>
  <c r="Y62" i="43"/>
  <c r="R62" i="43"/>
  <c r="V62" i="43"/>
  <c r="W62" i="43"/>
  <c r="B63" i="43"/>
  <c r="AO62" i="43"/>
  <c r="AJ62" i="43"/>
  <c r="U62" i="43"/>
  <c r="AI62" i="43"/>
  <c r="AG62" i="43"/>
  <c r="T62" i="43"/>
  <c r="AB62" i="43"/>
  <c r="AA62" i="43"/>
  <c r="AN62" i="43"/>
  <c r="AE62" i="43"/>
  <c r="AD62" i="43"/>
  <c r="S62" i="43"/>
  <c r="AF62" i="43"/>
  <c r="AP62" i="43"/>
  <c r="AC62" i="43"/>
  <c r="P62" i="43"/>
  <c r="O62" i="43"/>
  <c r="N62" i="43"/>
  <c r="M62" i="43"/>
  <c r="X62" i="43"/>
  <c r="AK62" i="43"/>
  <c r="AH62" i="43"/>
  <c r="Q62" i="43"/>
  <c r="CK62" i="43"/>
  <c r="CB62" i="43"/>
  <c r="BQ62" i="43"/>
  <c r="AW62" i="43"/>
  <c r="DM62" i="43"/>
  <c r="BT62" i="43"/>
  <c r="CH62" i="43"/>
  <c r="CA62" i="43"/>
  <c r="CC62" i="43"/>
  <c r="BR62" i="43"/>
  <c r="AY62" i="43"/>
  <c r="DN62" i="43"/>
  <c r="DC62" i="43"/>
  <c r="CX62" i="43"/>
  <c r="AX62" i="43"/>
  <c r="DP62" i="43"/>
  <c r="BS62" i="43"/>
  <c r="AZ62" i="43"/>
  <c r="DO62" i="43"/>
  <c r="DD62" i="43"/>
  <c r="CU62" i="43"/>
  <c r="BP62" i="43"/>
  <c r="DL62" i="43"/>
  <c r="CD62" i="43"/>
  <c r="CS62" i="43"/>
  <c r="BA62" i="43"/>
  <c r="DQ62" i="43"/>
  <c r="CW62" i="43"/>
  <c r="CV62" i="43"/>
  <c r="CM62" i="43"/>
  <c r="CT62" i="43"/>
  <c r="CP62" i="43"/>
  <c r="DB62" i="43"/>
  <c r="DS62" i="43"/>
  <c r="DR62" i="43"/>
  <c r="CY62" i="43"/>
  <c r="CO62" i="43"/>
  <c r="CN62" i="43"/>
  <c r="CE62" i="43"/>
  <c r="BL62" i="43"/>
  <c r="DK62" i="43"/>
  <c r="CZ62" i="43"/>
  <c r="CQ62" i="43"/>
  <c r="CG62" i="43"/>
  <c r="CF62" i="43"/>
  <c r="BM62" i="43"/>
  <c r="CL62" i="43"/>
  <c r="BE62" i="43"/>
  <c r="DA62" i="43"/>
  <c r="CR62" i="43"/>
  <c r="CI62" i="43"/>
  <c r="BO62" i="43"/>
  <c r="BN62" i="43"/>
  <c r="BC62" i="43"/>
  <c r="BB62" i="43"/>
  <c r="CJ62" i="43"/>
  <c r="BD62" i="43"/>
  <c r="BZ61" i="43"/>
  <c r="BV61" i="43"/>
  <c r="BW61" i="43"/>
  <c r="BX61" i="43"/>
  <c r="D61" i="43"/>
  <c r="F61" i="43"/>
  <c r="E61" i="43"/>
  <c r="AS62" i="43"/>
  <c r="AT62" i="43"/>
  <c r="AV62" i="43"/>
  <c r="AR62" i="43"/>
  <c r="J62" i="43"/>
  <c r="H62" i="43"/>
  <c r="I62" i="43"/>
  <c r="L62" i="43"/>
  <c r="DJ62" i="43"/>
  <c r="DG62" i="43"/>
  <c r="DF62" i="43"/>
  <c r="DH62" i="43"/>
  <c r="AK63" i="43"/>
  <c r="AI63" i="43"/>
  <c r="AM63" i="43"/>
  <c r="V63" i="43"/>
  <c r="AL63" i="43"/>
  <c r="M63" i="43"/>
  <c r="O63" i="43"/>
  <c r="AN63" i="43"/>
  <c r="AG63" i="43"/>
  <c r="AB63" i="43"/>
  <c r="N63" i="43"/>
  <c r="T63" i="43"/>
  <c r="AD63" i="43"/>
  <c r="W63" i="43"/>
  <c r="AC63" i="43"/>
  <c r="AA63" i="43"/>
  <c r="Q63" i="43"/>
  <c r="AO63" i="43"/>
  <c r="P63" i="43"/>
  <c r="U63" i="43"/>
  <c r="S63" i="43"/>
  <c r="AE63" i="43"/>
  <c r="AP63" i="43"/>
  <c r="AJ63" i="43"/>
  <c r="AH63" i="43"/>
  <c r="Z63" i="43"/>
  <c r="X63" i="43"/>
  <c r="R63" i="43"/>
  <c r="Y63" i="43"/>
  <c r="AF63" i="43"/>
  <c r="B64" i="43"/>
  <c r="BL63" i="43"/>
  <c r="BS63" i="43"/>
  <c r="AZ63" i="43"/>
  <c r="CW63" i="43"/>
  <c r="CV63" i="43"/>
  <c r="DQ63" i="43"/>
  <c r="CU63" i="43"/>
  <c r="CC63" i="43"/>
  <c r="BB63" i="43"/>
  <c r="BA63" i="43"/>
  <c r="DP63" i="43"/>
  <c r="CO63" i="43"/>
  <c r="CN63" i="43"/>
  <c r="CI63" i="43"/>
  <c r="CA63" i="43"/>
  <c r="DA63" i="43"/>
  <c r="CH63" i="43"/>
  <c r="CE63" i="43"/>
  <c r="BQ63" i="43"/>
  <c r="DL63" i="43"/>
  <c r="DS63" i="43"/>
  <c r="DR63" i="43"/>
  <c r="CX63" i="43"/>
  <c r="CG63" i="43"/>
  <c r="CF63" i="43"/>
  <c r="AY63" i="43"/>
  <c r="BM63" i="43"/>
  <c r="CT63" i="43"/>
  <c r="CR63" i="43"/>
  <c r="BE63" i="43"/>
  <c r="BR63" i="43"/>
  <c r="DB63" i="43"/>
  <c r="DK63" i="43"/>
  <c r="CZ63" i="43"/>
  <c r="CP63" i="43"/>
  <c r="BO63" i="43"/>
  <c r="BN63" i="43"/>
  <c r="DM63" i="43"/>
  <c r="BD63" i="43"/>
  <c r="BC63" i="43"/>
  <c r="DD63" i="43"/>
  <c r="CL63" i="43"/>
  <c r="CS63" i="43"/>
  <c r="CJ63" i="43"/>
  <c r="BP63" i="43"/>
  <c r="AW63" i="43"/>
  <c r="CQ63" i="43"/>
  <c r="DC63" i="43"/>
  <c r="CB63" i="43"/>
  <c r="BT63" i="43"/>
  <c r="CD63" i="43"/>
  <c r="CK63" i="43"/>
  <c r="AX63" i="43"/>
  <c r="DN63" i="43"/>
  <c r="CM63" i="43"/>
  <c r="CY63" i="43"/>
  <c r="DO63" i="43"/>
  <c r="BW62" i="43"/>
  <c r="BX62" i="43"/>
  <c r="BZ62" i="43"/>
  <c r="BV62" i="43"/>
  <c r="BH62" i="43"/>
  <c r="BK62" i="43"/>
  <c r="BG62" i="43"/>
  <c r="BI62" i="43"/>
  <c r="D62" i="43"/>
  <c r="F62" i="43"/>
  <c r="E62" i="43"/>
  <c r="DF63" i="43"/>
  <c r="DG63" i="43"/>
  <c r="DJ63" i="43"/>
  <c r="DH63" i="43"/>
  <c r="BK63" i="43"/>
  <c r="BG63" i="43"/>
  <c r="BH63" i="43"/>
  <c r="BI63" i="43"/>
  <c r="AM64" i="43"/>
  <c r="AK64" i="43"/>
  <c r="B65" i="43"/>
  <c r="Y64" i="43"/>
  <c r="AE64" i="43"/>
  <c r="AC64" i="43"/>
  <c r="X64" i="43"/>
  <c r="AI64" i="43"/>
  <c r="W64" i="43"/>
  <c r="U64" i="43"/>
  <c r="AO64" i="43"/>
  <c r="P64" i="43"/>
  <c r="O64" i="43"/>
  <c r="M64" i="43"/>
  <c r="S64" i="43"/>
  <c r="AP64" i="43"/>
  <c r="AN64" i="43"/>
  <c r="AJ64" i="43"/>
  <c r="AH64" i="43"/>
  <c r="AD64" i="43"/>
  <c r="Q64" i="43"/>
  <c r="V64" i="43"/>
  <c r="AG64" i="43"/>
  <c r="N64" i="43"/>
  <c r="AF64" i="43"/>
  <c r="AL64" i="43"/>
  <c r="AB64" i="43"/>
  <c r="T64" i="43"/>
  <c r="R64" i="43"/>
  <c r="AA64" i="43"/>
  <c r="Z64" i="43"/>
  <c r="BC64" i="43"/>
  <c r="BB64" i="43"/>
  <c r="BA64" i="43"/>
  <c r="DP64" i="43"/>
  <c r="CO64" i="43"/>
  <c r="BR64" i="43"/>
  <c r="DN64" i="43"/>
  <c r="AY64" i="43"/>
  <c r="DL64" i="43"/>
  <c r="DS64" i="43"/>
  <c r="DQ64" i="43"/>
  <c r="CX64" i="43"/>
  <c r="CG64" i="43"/>
  <c r="CV64" i="43"/>
  <c r="CR64" i="43"/>
  <c r="BL64" i="43"/>
  <c r="DM64" i="43"/>
  <c r="DB64" i="43"/>
  <c r="DK64" i="43"/>
  <c r="CY64" i="43"/>
  <c r="CP64" i="43"/>
  <c r="BO64" i="43"/>
  <c r="BN64" i="43"/>
  <c r="CF64" i="43"/>
  <c r="AZ64" i="43"/>
  <c r="DC64" i="43"/>
  <c r="CT64" i="43"/>
  <c r="DA64" i="43"/>
  <c r="CQ64" i="43"/>
  <c r="CH64" i="43"/>
  <c r="BE64" i="43"/>
  <c r="CN64" i="43"/>
  <c r="BM64" i="43"/>
  <c r="CW64" i="43"/>
  <c r="CU64" i="43"/>
  <c r="CL64" i="43"/>
  <c r="CS64" i="43"/>
  <c r="CI64" i="43"/>
  <c r="BP64" i="43"/>
  <c r="AW64" i="43"/>
  <c r="BD64" i="43"/>
  <c r="CM64" i="43"/>
  <c r="CD64" i="43"/>
  <c r="CK64" i="43"/>
  <c r="CA64" i="43"/>
  <c r="AX64" i="43"/>
  <c r="CB64" i="43"/>
  <c r="DR64" i="43"/>
  <c r="BS64" i="43"/>
  <c r="CE64" i="43"/>
  <c r="BT64" i="43"/>
  <c r="CC64" i="43"/>
  <c r="BQ64" i="43"/>
  <c r="DO64" i="43"/>
  <c r="DD64" i="43"/>
  <c r="CJ64" i="43"/>
  <c r="CZ64" i="43"/>
  <c r="BV63" i="43"/>
  <c r="BZ63" i="43"/>
  <c r="BW63" i="43"/>
  <c r="BX63" i="43"/>
  <c r="L63" i="43"/>
  <c r="I63" i="43"/>
  <c r="H63" i="43"/>
  <c r="J63" i="43"/>
  <c r="AS63" i="43"/>
  <c r="AT63" i="43"/>
  <c r="AR63" i="43"/>
  <c r="AV63" i="43"/>
  <c r="E63" i="43"/>
  <c r="D63" i="43"/>
  <c r="F63" i="43"/>
  <c r="BV64" i="43"/>
  <c r="BZ64" i="43"/>
  <c r="BX64" i="43"/>
  <c r="BW64" i="43"/>
  <c r="BK64" i="43"/>
  <c r="BI64" i="43"/>
  <c r="BG64" i="43"/>
  <c r="BH64" i="43"/>
  <c r="AG65" i="43"/>
  <c r="AE65" i="43"/>
  <c r="M65" i="43"/>
  <c r="AP65" i="43"/>
  <c r="Y65" i="43"/>
  <c r="W65" i="43"/>
  <c r="AH65" i="43"/>
  <c r="AK65" i="43"/>
  <c r="Q65" i="43"/>
  <c r="O65" i="43"/>
  <c r="AC65" i="43"/>
  <c r="R65" i="43"/>
  <c r="AN65" i="43"/>
  <c r="AL65" i="43"/>
  <c r="AA65" i="43"/>
  <c r="AJ65" i="43"/>
  <c r="Z65" i="43"/>
  <c r="AF65" i="43"/>
  <c r="AB65" i="43"/>
  <c r="B66" i="43"/>
  <c r="P65" i="43"/>
  <c r="U65" i="43"/>
  <c r="AM65" i="43"/>
  <c r="S65" i="43"/>
  <c r="AD65" i="43"/>
  <c r="V65" i="43"/>
  <c r="T65" i="43"/>
  <c r="N65" i="43"/>
  <c r="AO65" i="43"/>
  <c r="AI65" i="43"/>
  <c r="X65" i="43"/>
  <c r="DN65" i="43"/>
  <c r="CZ65" i="43"/>
  <c r="CS65" i="43"/>
  <c r="DM65" i="43"/>
  <c r="CD65" i="43"/>
  <c r="CW65" i="43"/>
  <c r="BM65" i="43"/>
  <c r="AX65" i="43"/>
  <c r="BS65" i="43"/>
  <c r="DC65" i="43"/>
  <c r="BC65" i="43"/>
  <c r="DD65" i="43"/>
  <c r="CR65" i="43"/>
  <c r="CH65" i="43"/>
  <c r="DA65" i="43"/>
  <c r="BQ65" i="43"/>
  <c r="CL65" i="43"/>
  <c r="BA65" i="43"/>
  <c r="CF65" i="43"/>
  <c r="CX65" i="43"/>
  <c r="BB65" i="43"/>
  <c r="CV65" i="43"/>
  <c r="CJ65" i="43"/>
  <c r="DO65" i="43"/>
  <c r="CP65" i="43"/>
  <c r="BE65" i="43"/>
  <c r="CA65" i="43"/>
  <c r="DQ65" i="43"/>
  <c r="CQ65" i="43"/>
  <c r="CI65" i="43"/>
  <c r="CN65" i="43"/>
  <c r="CB65" i="43"/>
  <c r="DB65" i="43"/>
  <c r="CE65" i="43"/>
  <c r="DK65" i="43"/>
  <c r="BO65" i="43"/>
  <c r="CT65" i="43"/>
  <c r="BR65" i="43"/>
  <c r="DR65" i="43"/>
  <c r="BP65" i="43"/>
  <c r="CO65" i="43"/>
  <c r="BN65" i="43"/>
  <c r="AZ65" i="43"/>
  <c r="CG65" i="43"/>
  <c r="DL65" i="43"/>
  <c r="CM65" i="43"/>
  <c r="DS65" i="43"/>
  <c r="BL65" i="43"/>
  <c r="AW65" i="43"/>
  <c r="BD65" i="43"/>
  <c r="DP65" i="43"/>
  <c r="BT65" i="43"/>
  <c r="CY65" i="43"/>
  <c r="CC65" i="43"/>
  <c r="CU65" i="43"/>
  <c r="AY65" i="43"/>
  <c r="CK65" i="43"/>
  <c r="I64" i="43"/>
  <c r="H64" i="43"/>
  <c r="J64" i="43"/>
  <c r="L64" i="43"/>
  <c r="DH64" i="43"/>
  <c r="DF64" i="43"/>
  <c r="DG64" i="43"/>
  <c r="DJ64" i="43"/>
  <c r="AT64" i="43"/>
  <c r="AS64" i="43"/>
  <c r="AR64" i="43"/>
  <c r="AV64" i="43"/>
  <c r="D64" i="43"/>
  <c r="F64" i="43"/>
  <c r="E64" i="43"/>
  <c r="AV65" i="43"/>
  <c r="AR65" i="43"/>
  <c r="AS65" i="43"/>
  <c r="AT65" i="43"/>
  <c r="BK65" i="43"/>
  <c r="BG65" i="43"/>
  <c r="BH65" i="43"/>
  <c r="BI65" i="43"/>
  <c r="AL66" i="43"/>
  <c r="AP66" i="43"/>
  <c r="AN66" i="43"/>
  <c r="AJ66" i="43"/>
  <c r="AH66" i="43"/>
  <c r="AF66" i="43"/>
  <c r="M66" i="43"/>
  <c r="V66" i="43"/>
  <c r="Z66" i="43"/>
  <c r="X66" i="43"/>
  <c r="AE66" i="43"/>
  <c r="N66" i="43"/>
  <c r="R66" i="43"/>
  <c r="P66" i="43"/>
  <c r="AC66" i="43"/>
  <c r="B67" i="43"/>
  <c r="AO66" i="43"/>
  <c r="AB66" i="43"/>
  <c r="AD66" i="43"/>
  <c r="AM66" i="43"/>
  <c r="AG66" i="43"/>
  <c r="T66" i="43"/>
  <c r="Y66" i="43"/>
  <c r="U66" i="43"/>
  <c r="Q66" i="43"/>
  <c r="AI66" i="43"/>
  <c r="W66" i="43"/>
  <c r="AK66" i="43"/>
  <c r="S66" i="43"/>
  <c r="O66" i="43"/>
  <c r="AA66" i="43"/>
  <c r="CO66" i="43"/>
  <c r="CN66" i="43"/>
  <c r="CE66" i="43"/>
  <c r="BA66" i="43"/>
  <c r="CY66" i="43"/>
  <c r="BB66" i="43"/>
  <c r="BM66" i="43"/>
  <c r="CS66" i="43"/>
  <c r="CW66" i="43"/>
  <c r="DQ66" i="43"/>
  <c r="CG66" i="43"/>
  <c r="CF66" i="43"/>
  <c r="DS66" i="43"/>
  <c r="DR66" i="43"/>
  <c r="CI66" i="43"/>
  <c r="DL66" i="43"/>
  <c r="AY66" i="43"/>
  <c r="AW66" i="43"/>
  <c r="CZ66" i="43"/>
  <c r="BL66" i="43"/>
  <c r="CB66" i="43"/>
  <c r="BO66" i="43"/>
  <c r="BN66" i="43"/>
  <c r="DK66" i="43"/>
  <c r="DB66" i="43"/>
  <c r="BR66" i="43"/>
  <c r="CT66" i="43"/>
  <c r="CQ66" i="43"/>
  <c r="BE66" i="43"/>
  <c r="BD66" i="43"/>
  <c r="DA66" i="43"/>
  <c r="CL66" i="43"/>
  <c r="BC66" i="43"/>
  <c r="CD66" i="43"/>
  <c r="CA66" i="43"/>
  <c r="DP66" i="43"/>
  <c r="CM66" i="43"/>
  <c r="BQ66" i="43"/>
  <c r="DM66" i="43"/>
  <c r="BP66" i="43"/>
  <c r="CV66" i="43"/>
  <c r="DN66" i="43"/>
  <c r="DC66" i="43"/>
  <c r="CK66" i="43"/>
  <c r="CJ66" i="43"/>
  <c r="CX66" i="43"/>
  <c r="AZ66" i="43"/>
  <c r="AX66" i="43"/>
  <c r="BS66" i="43"/>
  <c r="DO66" i="43"/>
  <c r="DD66" i="43"/>
  <c r="CU66" i="43"/>
  <c r="CC66" i="43"/>
  <c r="BT66" i="43"/>
  <c r="CH66" i="43"/>
  <c r="CR66" i="43"/>
  <c r="CP66" i="43"/>
  <c r="H65" i="43"/>
  <c r="J65" i="43"/>
  <c r="I65" i="43"/>
  <c r="L65" i="43"/>
  <c r="DJ65" i="43"/>
  <c r="DF65" i="43"/>
  <c r="DG65" i="43"/>
  <c r="DH65" i="43"/>
  <c r="BW65" i="43"/>
  <c r="BX65" i="43"/>
  <c r="BV65" i="43"/>
  <c r="BZ65" i="43"/>
  <c r="D65" i="43"/>
  <c r="E65" i="43"/>
  <c r="F65" i="43"/>
  <c r="AN67" i="43"/>
  <c r="AJ67" i="43"/>
  <c r="AH67" i="43"/>
  <c r="AL67" i="43"/>
  <c r="AF67" i="43"/>
  <c r="AB67" i="43"/>
  <c r="Z67" i="43"/>
  <c r="X67" i="43"/>
  <c r="T67" i="43"/>
  <c r="R67" i="43"/>
  <c r="AG67" i="43"/>
  <c r="P67" i="43"/>
  <c r="B68" i="43"/>
  <c r="W67" i="43"/>
  <c r="N67" i="43"/>
  <c r="AK67" i="43"/>
  <c r="AI67" i="43"/>
  <c r="AE67" i="43"/>
  <c r="V67" i="43"/>
  <c r="O67" i="43"/>
  <c r="AO67" i="43"/>
  <c r="AA67" i="43"/>
  <c r="AD67" i="43"/>
  <c r="U67" i="43"/>
  <c r="S67" i="43"/>
  <c r="AP67" i="43"/>
  <c r="Q67" i="43"/>
  <c r="AC67" i="43"/>
  <c r="AM67" i="43"/>
  <c r="M67" i="43"/>
  <c r="Y67" i="43"/>
  <c r="DO67" i="43"/>
  <c r="DD67" i="43"/>
  <c r="CT67" i="43"/>
  <c r="DA67" i="43"/>
  <c r="CR67" i="43"/>
  <c r="BM67" i="43"/>
  <c r="CE67" i="43"/>
  <c r="CW67" i="43"/>
  <c r="CV67" i="43"/>
  <c r="CL67" i="43"/>
  <c r="CS67" i="43"/>
  <c r="CJ67" i="43"/>
  <c r="CQ67" i="43"/>
  <c r="CA67" i="43"/>
  <c r="DP67" i="43"/>
  <c r="CO67" i="43"/>
  <c r="CN67" i="43"/>
  <c r="CD67" i="43"/>
  <c r="CK67" i="43"/>
  <c r="CB67" i="43"/>
  <c r="CM67" i="43"/>
  <c r="DC67" i="43"/>
  <c r="CX67" i="43"/>
  <c r="CG67" i="43"/>
  <c r="CF67" i="43"/>
  <c r="BT67" i="43"/>
  <c r="CC67" i="43"/>
  <c r="BR67" i="43"/>
  <c r="BC67" i="43"/>
  <c r="DB67" i="43"/>
  <c r="CU67" i="43"/>
  <c r="CP67" i="43"/>
  <c r="BO67" i="43"/>
  <c r="BN67" i="43"/>
  <c r="BL67" i="43"/>
  <c r="BS67" i="43"/>
  <c r="AZ67" i="43"/>
  <c r="DQ67" i="43"/>
  <c r="DN67" i="43"/>
  <c r="CH67" i="43"/>
  <c r="BE67" i="43"/>
  <c r="BD67" i="43"/>
  <c r="BB67" i="43"/>
  <c r="BA67" i="43"/>
  <c r="CY67" i="43"/>
  <c r="CI67" i="43"/>
  <c r="AX67" i="43"/>
  <c r="CZ67" i="43"/>
  <c r="BP67" i="43"/>
  <c r="AW67" i="43"/>
  <c r="DL67" i="43"/>
  <c r="DS67" i="43"/>
  <c r="DR67" i="43"/>
  <c r="BQ67" i="43"/>
  <c r="AY67" i="43"/>
  <c r="DK67" i="43"/>
  <c r="DM67" i="43"/>
  <c r="DF66" i="43"/>
  <c r="DJ66" i="43"/>
  <c r="DG66" i="43"/>
  <c r="DH66" i="43"/>
  <c r="I66" i="43"/>
  <c r="H66" i="43"/>
  <c r="L66" i="43"/>
  <c r="J66" i="43"/>
  <c r="BH66" i="43"/>
  <c r="BI66" i="43"/>
  <c r="BK66" i="43"/>
  <c r="BG66" i="43"/>
  <c r="BV66" i="43"/>
  <c r="BZ66" i="43"/>
  <c r="BW66" i="43"/>
  <c r="BX66" i="43"/>
  <c r="AS66" i="43"/>
  <c r="AT66" i="43"/>
  <c r="AR66" i="43"/>
  <c r="AV66" i="43"/>
  <c r="D66" i="43"/>
  <c r="E66" i="43"/>
  <c r="F66" i="43"/>
  <c r="DJ67" i="43"/>
  <c r="DH67" i="43"/>
  <c r="DF67" i="43"/>
  <c r="DG67" i="43"/>
  <c r="L67" i="43"/>
  <c r="I67" i="43"/>
  <c r="H67" i="43"/>
  <c r="J67" i="43"/>
  <c r="BZ67" i="43"/>
  <c r="BX67" i="43"/>
  <c r="BW67" i="43"/>
  <c r="BV67" i="43"/>
  <c r="AM68" i="43"/>
  <c r="AK68" i="43"/>
  <c r="Y68" i="43"/>
  <c r="P68" i="43"/>
  <c r="AE68" i="43"/>
  <c r="AC68" i="43"/>
  <c r="B69" i="43"/>
  <c r="AG68" i="43"/>
  <c r="W68" i="43"/>
  <c r="U68" i="43"/>
  <c r="X68" i="43"/>
  <c r="AF68" i="43"/>
  <c r="O68" i="43"/>
  <c r="M68" i="43"/>
  <c r="AO68" i="43"/>
  <c r="AP68" i="43"/>
  <c r="AL68" i="43"/>
  <c r="AJ68" i="43"/>
  <c r="S68" i="43"/>
  <c r="AD68" i="43"/>
  <c r="AB68" i="43"/>
  <c r="AN68" i="43"/>
  <c r="T68" i="43"/>
  <c r="R68" i="43"/>
  <c r="AA68" i="43"/>
  <c r="AH68" i="43"/>
  <c r="Z68" i="43"/>
  <c r="Q68" i="43"/>
  <c r="N68" i="43"/>
  <c r="AI68" i="43"/>
  <c r="V68" i="43"/>
  <c r="CY68" i="43"/>
  <c r="CP68" i="43"/>
  <c r="BO68" i="43"/>
  <c r="BM68" i="43"/>
  <c r="BL68" i="43"/>
  <c r="BS68" i="43"/>
  <c r="DD68" i="43"/>
  <c r="DC68" i="43"/>
  <c r="AZ68" i="43"/>
  <c r="CK68" i="43"/>
  <c r="CG68" i="43"/>
  <c r="CQ68" i="43"/>
  <c r="CH68" i="43"/>
  <c r="BE68" i="43"/>
  <c r="BC68" i="43"/>
  <c r="BB68" i="43"/>
  <c r="BA68" i="43"/>
  <c r="CZ68" i="43"/>
  <c r="AY68" i="43"/>
  <c r="CR68" i="43"/>
  <c r="DP68" i="43"/>
  <c r="BT68" i="43"/>
  <c r="CI68" i="43"/>
  <c r="BP68" i="43"/>
  <c r="AW68" i="43"/>
  <c r="DL68" i="43"/>
  <c r="DS68" i="43"/>
  <c r="DR68" i="43"/>
  <c r="BR68" i="43"/>
  <c r="DO68" i="43"/>
  <c r="BN68" i="43"/>
  <c r="CW68" i="43"/>
  <c r="DN68" i="43"/>
  <c r="CO68" i="43"/>
  <c r="CF68" i="43"/>
  <c r="CC68" i="43"/>
  <c r="CA68" i="43"/>
  <c r="AX68" i="43"/>
  <c r="DM68" i="43"/>
  <c r="DB68" i="43"/>
  <c r="DK68" i="43"/>
  <c r="CJ68" i="43"/>
  <c r="CV68" i="43"/>
  <c r="BQ68" i="43"/>
  <c r="CT68" i="43"/>
  <c r="DA68" i="43"/>
  <c r="CU68" i="43"/>
  <c r="CL68" i="43"/>
  <c r="CM68" i="43"/>
  <c r="CX68" i="43"/>
  <c r="BD68" i="43"/>
  <c r="CS68" i="43"/>
  <c r="CE68" i="43"/>
  <c r="CD68" i="43"/>
  <c r="CN68" i="43"/>
  <c r="DQ68" i="43"/>
  <c r="CB68" i="43"/>
  <c r="BG67" i="43"/>
  <c r="BK67" i="43"/>
  <c r="BH67" i="43"/>
  <c r="BI67" i="43"/>
  <c r="AV67" i="43"/>
  <c r="AR67" i="43"/>
  <c r="AS67" i="43"/>
  <c r="AT67" i="43"/>
  <c r="D67" i="43"/>
  <c r="E67" i="43"/>
  <c r="F67" i="43"/>
  <c r="BG68" i="43"/>
  <c r="BK68" i="43"/>
  <c r="BH68" i="43"/>
  <c r="BI68" i="43"/>
  <c r="BZ68" i="43"/>
  <c r="BV68" i="43"/>
  <c r="BW68" i="43"/>
  <c r="BX68" i="43"/>
  <c r="DG68" i="43"/>
  <c r="DF68" i="43"/>
  <c r="DH68" i="43"/>
  <c r="DJ68" i="43"/>
  <c r="AS68" i="43"/>
  <c r="AT68" i="43"/>
  <c r="AR68" i="43"/>
  <c r="AV68" i="43"/>
  <c r="AG69" i="43"/>
  <c r="AE69" i="43"/>
  <c r="AC69" i="43"/>
  <c r="AK69" i="43"/>
  <c r="Y69" i="43"/>
  <c r="W69" i="43"/>
  <c r="AA69" i="43"/>
  <c r="AI69" i="43"/>
  <c r="Q69" i="43"/>
  <c r="O69" i="43"/>
  <c r="Z69" i="43"/>
  <c r="R69" i="43"/>
  <c r="AN69" i="43"/>
  <c r="AL69" i="43"/>
  <c r="B70" i="43"/>
  <c r="AJ69" i="43"/>
  <c r="AF69" i="43"/>
  <c r="AD69" i="43"/>
  <c r="U69" i="43"/>
  <c r="X69" i="43"/>
  <c r="V69" i="43"/>
  <c r="T69" i="43"/>
  <c r="N69" i="43"/>
  <c r="AM69" i="43"/>
  <c r="M69" i="43"/>
  <c r="AB69" i="43"/>
  <c r="AP69" i="43"/>
  <c r="S69" i="43"/>
  <c r="AO69" i="43"/>
  <c r="AH69" i="43"/>
  <c r="P69" i="43"/>
  <c r="CJ69" i="43"/>
  <c r="CA69" i="43"/>
  <c r="AX69" i="43"/>
  <c r="DM69" i="43"/>
  <c r="DB69" i="43"/>
  <c r="BS69" i="43"/>
  <c r="BA69" i="43"/>
  <c r="CZ69" i="43"/>
  <c r="BC69" i="43"/>
  <c r="CR69" i="43"/>
  <c r="DA69" i="43"/>
  <c r="CB69" i="43"/>
  <c r="BQ69" i="43"/>
  <c r="DN69" i="43"/>
  <c r="DC69" i="43"/>
  <c r="CT69" i="43"/>
  <c r="CW69" i="43"/>
  <c r="DO69" i="43"/>
  <c r="CK69" i="43"/>
  <c r="BR69" i="43"/>
  <c r="AY69" i="43"/>
  <c r="DD69" i="43"/>
  <c r="CU69" i="43"/>
  <c r="CL69" i="43"/>
  <c r="BO69" i="43"/>
  <c r="CG69" i="43"/>
  <c r="CH69" i="43"/>
  <c r="AZ69" i="43"/>
  <c r="DP69" i="43"/>
  <c r="CV69" i="43"/>
  <c r="CM69" i="43"/>
  <c r="CD69" i="43"/>
  <c r="CS69" i="43"/>
  <c r="AW69" i="43"/>
  <c r="BN69" i="43"/>
  <c r="DS69" i="43"/>
  <c r="CI69" i="43"/>
  <c r="BD69" i="43"/>
  <c r="DQ69" i="43"/>
  <c r="CX69" i="43"/>
  <c r="CN69" i="43"/>
  <c r="CE69" i="43"/>
  <c r="BT69" i="43"/>
  <c r="CO69" i="43"/>
  <c r="DK69" i="43"/>
  <c r="DL69" i="43"/>
  <c r="DR69" i="43"/>
  <c r="CY69" i="43"/>
  <c r="CP69" i="43"/>
  <c r="CF69" i="43"/>
  <c r="BM69" i="43"/>
  <c r="BL69" i="43"/>
  <c r="BE69" i="43"/>
  <c r="CC69" i="43"/>
  <c r="CQ69" i="43"/>
  <c r="BB69" i="43"/>
  <c r="BP69" i="43"/>
  <c r="I68" i="43"/>
  <c r="J68" i="43"/>
  <c r="H68" i="43"/>
  <c r="L68" i="43"/>
  <c r="D68" i="43"/>
  <c r="F68" i="43"/>
  <c r="E68" i="43"/>
  <c r="DH69" i="43"/>
  <c r="DJ69" i="43"/>
  <c r="DF69" i="43"/>
  <c r="DG69" i="43"/>
  <c r="BG69" i="43"/>
  <c r="BK69" i="43"/>
  <c r="BH69" i="43"/>
  <c r="BI69" i="43"/>
  <c r="AT69" i="43"/>
  <c r="AV69" i="43"/>
  <c r="AS69" i="43"/>
  <c r="AR69" i="43"/>
  <c r="BZ69" i="43"/>
  <c r="BV69" i="43"/>
  <c r="BW69" i="43"/>
  <c r="BX69" i="43"/>
  <c r="H69" i="43"/>
  <c r="J69" i="43"/>
  <c r="I69" i="43"/>
  <c r="L69" i="43"/>
  <c r="AL70" i="43"/>
  <c r="AP70" i="43"/>
  <c r="AN70" i="43"/>
  <c r="AE70" i="43"/>
  <c r="AH70" i="43"/>
  <c r="AF70" i="43"/>
  <c r="AC70" i="43"/>
  <c r="V70" i="43"/>
  <c r="Z70" i="43"/>
  <c r="X70" i="43"/>
  <c r="AB70" i="43"/>
  <c r="N70" i="43"/>
  <c r="R70" i="43"/>
  <c r="P70" i="43"/>
  <c r="W70" i="43"/>
  <c r="B71" i="43"/>
  <c r="AM70" i="43"/>
  <c r="AD70" i="43"/>
  <c r="AK70" i="43"/>
  <c r="AI70" i="43"/>
  <c r="AG70" i="43"/>
  <c r="U70" i="43"/>
  <c r="AA70" i="43"/>
  <c r="AJ70" i="43"/>
  <c r="S70" i="43"/>
  <c r="AO70" i="43"/>
  <c r="O70" i="43"/>
  <c r="Y70" i="43"/>
  <c r="T70" i="43"/>
  <c r="Q70" i="43"/>
  <c r="M70" i="43"/>
  <c r="CK70" i="43"/>
  <c r="CB70" i="43"/>
  <c r="BQ70" i="43"/>
  <c r="AW70" i="43"/>
  <c r="DM70" i="43"/>
  <c r="BB70" i="43"/>
  <c r="CX70" i="43"/>
  <c r="CC70" i="43"/>
  <c r="BR70" i="43"/>
  <c r="AY70" i="43"/>
  <c r="DN70" i="43"/>
  <c r="DC70" i="43"/>
  <c r="DP70" i="43"/>
  <c r="BP70" i="43"/>
  <c r="DK70" i="43"/>
  <c r="CG70" i="43"/>
  <c r="CD70" i="43"/>
  <c r="BS70" i="43"/>
  <c r="AZ70" i="43"/>
  <c r="DO70" i="43"/>
  <c r="DD70" i="43"/>
  <c r="CU70" i="43"/>
  <c r="CH70" i="43"/>
  <c r="CT70" i="43"/>
  <c r="CZ70" i="43"/>
  <c r="BM70" i="43"/>
  <c r="BD70" i="43"/>
  <c r="BT70" i="43"/>
  <c r="BA70" i="43"/>
  <c r="DQ70" i="43"/>
  <c r="CW70" i="43"/>
  <c r="CV70" i="43"/>
  <c r="CM70" i="43"/>
  <c r="AX70" i="43"/>
  <c r="BL70" i="43"/>
  <c r="CQ70" i="43"/>
  <c r="CA70" i="43"/>
  <c r="DS70" i="43"/>
  <c r="DR70" i="43"/>
  <c r="CY70" i="43"/>
  <c r="CO70" i="43"/>
  <c r="CN70" i="43"/>
  <c r="CE70" i="43"/>
  <c r="DL70" i="43"/>
  <c r="CP70" i="43"/>
  <c r="CF70" i="43"/>
  <c r="DA70" i="43"/>
  <c r="CR70" i="43"/>
  <c r="CI70" i="43"/>
  <c r="BO70" i="43"/>
  <c r="BN70" i="43"/>
  <c r="BC70" i="43"/>
  <c r="DB70" i="43"/>
  <c r="CS70" i="43"/>
  <c r="CJ70" i="43"/>
  <c r="BE70" i="43"/>
  <c r="CL70" i="43"/>
  <c r="D69" i="43"/>
  <c r="F69" i="43"/>
  <c r="E69" i="43"/>
  <c r="BG70" i="43"/>
  <c r="BH70" i="43"/>
  <c r="BI70" i="43"/>
  <c r="BK70" i="43"/>
  <c r="AS70" i="43"/>
  <c r="AT70" i="43"/>
  <c r="AR70" i="43"/>
  <c r="AV70" i="43"/>
  <c r="AK71" i="43"/>
  <c r="AA71" i="43"/>
  <c r="AM71" i="43"/>
  <c r="Y71" i="43"/>
  <c r="AC71" i="43"/>
  <c r="S71" i="43"/>
  <c r="Q71" i="43"/>
  <c r="W71" i="43"/>
  <c r="U71" i="43"/>
  <c r="AP71" i="43"/>
  <c r="AL71" i="43"/>
  <c r="M71" i="43"/>
  <c r="AH71" i="43"/>
  <c r="O71" i="43"/>
  <c r="AN71" i="43"/>
  <c r="AJ71" i="43"/>
  <c r="Z71" i="43"/>
  <c r="AG71" i="43"/>
  <c r="R71" i="43"/>
  <c r="N71" i="43"/>
  <c r="T71" i="43"/>
  <c r="AF71" i="43"/>
  <c r="X71" i="43"/>
  <c r="AO71" i="43"/>
  <c r="AI71" i="43"/>
  <c r="AD71" i="43"/>
  <c r="AB71" i="43"/>
  <c r="AE71" i="43"/>
  <c r="V71" i="43"/>
  <c r="P71" i="43"/>
  <c r="BL71" i="43"/>
  <c r="BS71" i="43"/>
  <c r="AZ71" i="43"/>
  <c r="CW71" i="43"/>
  <c r="CV71" i="43"/>
  <c r="CU71" i="43"/>
  <c r="DM71" i="43"/>
  <c r="BN71" i="43"/>
  <c r="BC71" i="43"/>
  <c r="BP71" i="43"/>
  <c r="BB71" i="43"/>
  <c r="BA71" i="43"/>
  <c r="DP71" i="43"/>
  <c r="CO71" i="43"/>
  <c r="CN71" i="43"/>
  <c r="BM71" i="43"/>
  <c r="CE71" i="43"/>
  <c r="CP71" i="43"/>
  <c r="CR71" i="43"/>
  <c r="CS71" i="43"/>
  <c r="DL71" i="43"/>
  <c r="DS71" i="43"/>
  <c r="DR71" i="43"/>
  <c r="CX71" i="43"/>
  <c r="CG71" i="43"/>
  <c r="CF71" i="43"/>
  <c r="CQ71" i="43"/>
  <c r="CA71" i="43"/>
  <c r="DK71" i="43"/>
  <c r="DC71" i="43"/>
  <c r="DB71" i="43"/>
  <c r="CZ71" i="43"/>
  <c r="BO71" i="43"/>
  <c r="CM71" i="43"/>
  <c r="CH71" i="43"/>
  <c r="CD71" i="43"/>
  <c r="CK71" i="43"/>
  <c r="CB71" i="43"/>
  <c r="AX71" i="43"/>
  <c r="DN71" i="43"/>
  <c r="CY71" i="43"/>
  <c r="CI71" i="43"/>
  <c r="BE71" i="43"/>
  <c r="CL71" i="43"/>
  <c r="AW71" i="43"/>
  <c r="BT71" i="43"/>
  <c r="CC71" i="43"/>
  <c r="BR71" i="43"/>
  <c r="DO71" i="43"/>
  <c r="DD71" i="43"/>
  <c r="BQ71" i="43"/>
  <c r="AY71" i="43"/>
  <c r="CT71" i="43"/>
  <c r="DA71" i="43"/>
  <c r="BD71" i="43"/>
  <c r="CJ71" i="43"/>
  <c r="DQ71" i="43"/>
  <c r="J70" i="43"/>
  <c r="H70" i="43"/>
  <c r="L70" i="43"/>
  <c r="I70" i="43"/>
  <c r="DF70" i="43"/>
  <c r="DG70" i="43"/>
  <c r="DH70" i="43"/>
  <c r="DJ70" i="43"/>
  <c r="BZ70" i="43"/>
  <c r="BV70" i="43"/>
  <c r="BX70" i="43"/>
  <c r="BW70" i="43"/>
  <c r="D70" i="43"/>
  <c r="F70" i="43"/>
  <c r="E70" i="43"/>
  <c r="BH71" i="43"/>
  <c r="BI71" i="43"/>
  <c r="BG71" i="43"/>
  <c r="BK71" i="43"/>
  <c r="L71" i="43"/>
  <c r="J71" i="43"/>
  <c r="I71" i="43"/>
  <c r="H71" i="43"/>
  <c r="AR71" i="43"/>
  <c r="AV71" i="43"/>
  <c r="AS71" i="43"/>
  <c r="AT71" i="43"/>
  <c r="DH71" i="43"/>
  <c r="DJ71" i="43"/>
  <c r="DF71" i="43"/>
  <c r="DG71" i="43"/>
  <c r="BW71" i="43"/>
  <c r="BV71" i="43"/>
  <c r="BX71" i="43"/>
  <c r="BZ71" i="43"/>
  <c r="D71" i="43"/>
  <c r="F71" i="43"/>
  <c r="E71" i="43"/>
  <c r="BG73" i="43"/>
  <c r="H33" i="17"/>
  <c r="BH73" i="43"/>
  <c r="H34" i="17"/>
  <c r="BI73" i="43"/>
  <c r="BV73" i="43"/>
  <c r="BW73" i="43"/>
  <c r="BX73" i="43"/>
  <c r="DF73" i="43"/>
  <c r="DG73" i="43"/>
  <c r="DH73" i="43"/>
  <c r="AR73" i="43"/>
  <c r="H30" i="17"/>
  <c r="AS73" i="43"/>
  <c r="H31" i="17"/>
  <c r="AT73" i="43"/>
  <c r="H37" i="17"/>
  <c r="H36" i="17"/>
  <c r="F73" i="43"/>
  <c r="J73" i="43"/>
  <c r="E73" i="43"/>
  <c r="H25" i="17"/>
  <c r="I73" i="43"/>
  <c r="H28" i="17"/>
  <c r="D73" i="43"/>
  <c r="H24" i="17"/>
  <c r="H73" i="43"/>
  <c r="H27" i="17"/>
  <c r="L37" i="17"/>
  <c r="K37" i="17"/>
  <c r="K34" i="17"/>
  <c r="L34" i="17"/>
  <c r="K31" i="17"/>
  <c r="L31" i="17"/>
  <c r="K28" i="17"/>
  <c r="L28" i="17"/>
  <c r="H49" i="17"/>
  <c r="M28" i="17"/>
  <c r="M37" i="17"/>
</calcChain>
</file>

<file path=xl/sharedStrings.xml><?xml version="1.0" encoding="utf-8"?>
<sst xmlns="http://schemas.openxmlformats.org/spreadsheetml/2006/main" count="5531" uniqueCount="1869">
  <si>
    <t>Hinweise zur Einreichung des Antrags auf Rezertifizierung</t>
  </si>
  <si>
    <t>Antragsformular nutzen</t>
  </si>
  <si>
    <r>
      <t xml:space="preserve">Mit der vorliegenden Datei reichen Sie einen Antrag auf Rezertifizierung IPMA Level A, B oder C ein. Dieses Formular bezieht sich auf die </t>
    </r>
    <r>
      <rPr>
        <sz val="9"/>
        <color rgb="FFC00000"/>
        <rFont val="Verdana"/>
        <family val="2"/>
      </rPr>
      <t>swiss.ICB4 (Individual Competence Baseline)</t>
    </r>
    <r>
      <rPr>
        <sz val="9"/>
        <rFont val="Verdana"/>
        <family val="2"/>
      </rPr>
      <t xml:space="preserve"> bzw. auf die </t>
    </r>
    <r>
      <rPr>
        <sz val="9"/>
        <color rgb="FFC00000"/>
        <rFont val="Verdana"/>
        <family val="2"/>
      </rPr>
      <t>swiss.ICB4agile (Reference Guide Agile)</t>
    </r>
    <r>
      <rPr>
        <sz val="9"/>
        <rFont val="Verdana"/>
        <family val="2"/>
      </rPr>
      <t xml:space="preserve">, welche Sie von unserer Internetseite als PDF-Datei herunterladen können. Im Buchshop des spm (Schweizerische Gesellschaft für Projektmanagement) unter shop.spm.ch können Sie eine gebundene Ausgabe der swiss.ICB4 kaufen.
Sie müssen sich entscheiden, für welche der </t>
    </r>
    <r>
      <rPr>
        <sz val="9"/>
        <color rgb="FFC00000"/>
        <rFont val="Verdana"/>
        <family val="2"/>
      </rPr>
      <t>Domänen</t>
    </r>
    <r>
      <rPr>
        <sz val="9"/>
        <rFont val="Verdana"/>
        <family val="2"/>
      </rPr>
      <t xml:space="preserve"> 'Projektmanagement', 'Programmmanagement' oder 'Portfoliomanagement' bzw. 'Agile Leadership' Sie Ihren Rezertifizierungsantrag einreichen wollen. Entscheiden Sie sich für diejenigen Domäne, welche Ihrem aktuellen Tätigkeitsfeld am ehesten enspricht, unter der Voraussetzung, dass Sie die jeweiligen Bedingungen erfüllen können.</t>
    </r>
  </si>
  <si>
    <t>Online-Anmeldung</t>
  </si>
  <si>
    <r>
      <t xml:space="preserve">In unserem Zertifizierungsportal zert.vzpm.ch können Sie sich einloggen und den Rezertifizierungsprozess starten.
Die von Ihnen in diesem Antrag aufgeführten Weiterbildungen müssen Sie belegen. Scannen Sie die Belege (maximal 1 Seite pro Beleg) bitte ein, nummerieren Sie diese analog der Nummern in diesem Antrag, führen Sie alle Belege </t>
    </r>
    <r>
      <rPr>
        <sz val="9"/>
        <color rgb="FFC00000"/>
        <rFont val="Verdana"/>
        <family val="2"/>
      </rPr>
      <t>in einer einzigen PDF-Datei</t>
    </r>
    <r>
      <rPr>
        <sz val="9"/>
        <rFont val="Verdana"/>
        <family val="2"/>
      </rPr>
      <t xml:space="preserve"> zusammen (</t>
    </r>
    <r>
      <rPr>
        <sz val="9"/>
        <color rgb="FFC00000"/>
        <rFont val="Verdana"/>
        <family val="2"/>
      </rPr>
      <t>kein ZIP-File</t>
    </r>
    <r>
      <rPr>
        <sz val="9"/>
        <rFont val="Verdana"/>
        <family val="2"/>
      </rPr>
      <t xml:space="preserve">) und laden Sie diese mit folgendem Namen im Portal hoch: </t>
    </r>
    <r>
      <rPr>
        <sz val="9"/>
        <color rgb="FFC00000"/>
        <rFont val="Verdana"/>
        <family val="2"/>
      </rPr>
      <t xml:space="preserve">Ihr Name_Ihr Vorname_Belege
</t>
    </r>
    <r>
      <rPr>
        <sz val="9"/>
        <rFont val="Verdana"/>
        <family val="2"/>
      </rPr>
      <t xml:space="preserve">
Bitte reichen Sie kein eigenes CV ein, sondern füllen Sie die Tabellen in diesem Antragsformular korrekt und vollständig aus.</t>
    </r>
  </si>
  <si>
    <t>Antrag einreichen</t>
  </si>
  <si>
    <r>
      <t>Der</t>
    </r>
    <r>
      <rPr>
        <sz val="9"/>
        <color rgb="FFC00000"/>
        <rFont val="Verdana"/>
        <family val="2"/>
      </rPr>
      <t xml:space="preserve"> vollständige Antrag auf Rezertifizierung</t>
    </r>
    <r>
      <rPr>
        <sz val="9"/>
        <rFont val="Verdana"/>
        <family val="2"/>
      </rPr>
      <t xml:space="preserve"> setzt sich aus den nachstehenden Dokumenten zusammen:
1) Antrag auf Rezertifizierung (vorliegende Excel-Datei)
2) Dokument mit allen Belegen
Der Antrag auf Rezertifizierung wird Ihnen im Zertifizierungsportal zur Verfügung gestellt.
</t>
    </r>
  </si>
  <si>
    <t>Rezertifizierungsantrag</t>
  </si>
  <si>
    <r>
      <t xml:space="preserve">Kern Ihres Antrags auf Rezertifizierung ist die vorliegende Excel-Datei. Füllen Sie die verschiedenen Tabellenblätter sorgfältig und vollständig aus und speichern Sie die Datei im Excel-Format unter dem vorgegebenen Namen.
Beginnen Sie unbedingt mit dem </t>
    </r>
    <r>
      <rPr>
        <sz val="9"/>
        <color rgb="FFC00000"/>
        <rFont val="Verdana"/>
        <family val="2"/>
      </rPr>
      <t>Tabellenblatt 'Pers' (Personalien)</t>
    </r>
    <r>
      <rPr>
        <sz val="9"/>
        <rFont val="Verdana"/>
        <family val="2"/>
      </rPr>
      <t xml:space="preserve">.
Dokumentieren Sie bitte die von Ihnen geforderte, </t>
    </r>
    <r>
      <rPr>
        <sz val="9"/>
        <color rgb="FFC00000"/>
        <rFont val="Verdana"/>
        <family val="2"/>
      </rPr>
      <t>fachliche Weiterbildung</t>
    </r>
    <r>
      <rPr>
        <sz val="9"/>
        <rFont val="Verdana"/>
        <family val="2"/>
      </rPr>
      <t xml:space="preserve"> mittels der Tabellenblätter 'Edu1' bis 'Edu7' (Education) sowie Ihre </t>
    </r>
    <r>
      <rPr>
        <sz val="9"/>
        <color rgb="FFC00000"/>
        <rFont val="Verdana"/>
        <family val="2"/>
      </rPr>
      <t>praktische Erfahrung</t>
    </r>
    <r>
      <rPr>
        <sz val="9"/>
        <rFont val="Verdana"/>
        <family val="2"/>
      </rPr>
      <t xml:space="preserve"> mittels der Tabellenblätter 'PM' für Projektmanagement, 'PgM' für Programmmanagement, 'PfM' für Portfoliomanagement, 'Agil' oder 'AgilPfM' für Agile Leadership. Ein Kalendermonat wird dann als </t>
    </r>
    <r>
      <rPr>
        <sz val="9"/>
        <color rgb="FFC00000"/>
        <rFont val="Verdana"/>
        <family val="2"/>
      </rPr>
      <t>Erfahrungsmonat</t>
    </r>
    <r>
      <rPr>
        <sz val="9"/>
        <rFont val="Verdana"/>
        <family val="2"/>
      </rPr>
      <t xml:space="preserve"> angerechnet, wenn Sie in diesem mindestens 75 Stunden entsprechende Leistungen erbracht haben. Als fachliche Weiterbildungen werden all jene akzeptiert, welche einen inhaltlichen Bezug zur swiss.ICB4 bzw. zur swiss.ICB4agile aufweisen.
In den oben erwähnten Tabellenblättern müssen Sie u.a. die </t>
    </r>
    <r>
      <rPr>
        <sz val="9"/>
        <color rgb="FFC00000"/>
        <rFont val="Verdana"/>
        <family val="2"/>
      </rPr>
      <t>Komplexität</t>
    </r>
    <r>
      <rPr>
        <sz val="9"/>
        <rFont val="Verdana"/>
        <family val="2"/>
      </rPr>
      <t xml:space="preserve"> Ihrer Vorhaben einstufen. Die detaillierte Beschreibung der diesbezüglichen Indikatoren und Kriterien finden Sie in den Tabellenblättern </t>
    </r>
    <r>
      <rPr>
        <sz val="9"/>
        <color rgb="FFC00000"/>
        <rFont val="Verdana"/>
        <family val="2"/>
      </rPr>
      <t>'CXPM'</t>
    </r>
    <r>
      <rPr>
        <sz val="9"/>
        <rFont val="Verdana"/>
        <family val="2"/>
      </rPr>
      <t xml:space="preserve"> für Projektmanagement, </t>
    </r>
    <r>
      <rPr>
        <sz val="9"/>
        <color rgb="FFC00000"/>
        <rFont val="Verdana"/>
        <family val="2"/>
      </rPr>
      <t>'CXPgM'</t>
    </r>
    <r>
      <rPr>
        <sz val="9"/>
        <rFont val="Verdana"/>
        <family val="2"/>
      </rPr>
      <t xml:space="preserve"> für Programmmanagement, </t>
    </r>
    <r>
      <rPr>
        <sz val="9"/>
        <color rgb="FFC00000"/>
        <rFont val="Verdana"/>
        <family val="2"/>
      </rPr>
      <t>'CXPfM'</t>
    </r>
    <r>
      <rPr>
        <sz val="9"/>
        <rFont val="Verdana"/>
        <family val="2"/>
      </rPr>
      <t xml:space="preserve"> für Portfoliomanagement sowie </t>
    </r>
    <r>
      <rPr>
        <sz val="9"/>
        <color rgb="FFC00000"/>
        <rFont val="Verdana"/>
        <family val="2"/>
      </rPr>
      <t>'CXagil'</t>
    </r>
    <r>
      <rPr>
        <sz val="9"/>
        <rFont val="Verdana"/>
        <family val="2"/>
      </rPr>
      <t xml:space="preserve"> für Agile Leadership. Der von Ihnen anzugebende Wert für den Indikator berechnet sich aus dem Mittel der Werte der entsprechenden Einzelkriterien.
Die weiss hinterlegten Felder stehen Ihnen zum Ausfüllen zur Verfügung. In einigen Zellen finden Sie Pull-down-Menüs. Sollte Ihnen der zur Verfügung gestellte Platz nicht ausreichen, bitten wir Sie, sich mit unserer Geschäftsstelle in Glattbrugg in Verbindung zu setzen.</t>
    </r>
  </si>
  <si>
    <t>Selbstbeurteilung</t>
  </si>
  <si>
    <r>
      <t xml:space="preserve">Füllen Sie bitte das Formular 'Selbstbeurteilung' </t>
    </r>
    <r>
      <rPr>
        <sz val="9"/>
        <color rgb="FFC00000"/>
        <rFont val="Verdana"/>
        <family val="2"/>
      </rPr>
      <t>ganz am Schluss</t>
    </r>
    <r>
      <rPr>
        <sz val="9"/>
        <rFont val="Verdana"/>
        <family val="2"/>
      </rPr>
      <t xml:space="preserve"> aus, wenn Sie wissen, für welche Domäne Sie Ihren Antrag einreichen werden. Dazu dienen Ihnen die Tabellenblätter '</t>
    </r>
    <r>
      <rPr>
        <sz val="9"/>
        <color rgb="FFC00000"/>
        <rFont val="Verdana"/>
        <family val="2"/>
      </rPr>
      <t>SAPM</t>
    </r>
    <r>
      <rPr>
        <sz val="9"/>
        <rFont val="Verdana"/>
        <family val="2"/>
      </rPr>
      <t>' für Projektmanagement, '</t>
    </r>
    <r>
      <rPr>
        <sz val="9"/>
        <color rgb="FFC00000"/>
        <rFont val="Verdana"/>
        <family val="2"/>
      </rPr>
      <t>SAPgM</t>
    </r>
    <r>
      <rPr>
        <sz val="9"/>
        <rFont val="Verdana"/>
        <family val="2"/>
      </rPr>
      <t>' für Programmmanagement, '</t>
    </r>
    <r>
      <rPr>
        <sz val="9"/>
        <color rgb="FFC00000"/>
        <rFont val="Verdana"/>
        <family val="2"/>
      </rPr>
      <t>SAPfM</t>
    </r>
    <r>
      <rPr>
        <sz val="9"/>
        <rFont val="Verdana"/>
        <family val="2"/>
      </rPr>
      <t xml:space="preserve">' für Portfoliomanagement sowie </t>
    </r>
    <r>
      <rPr>
        <sz val="9"/>
        <color rgb="FFC00000"/>
        <rFont val="Verdana"/>
        <family val="2"/>
      </rPr>
      <t>'SAagil'</t>
    </r>
    <r>
      <rPr>
        <sz val="9"/>
        <rFont val="Verdana"/>
        <family val="2"/>
      </rPr>
      <t xml:space="preserve"> für Agile Leadership. Sie brauchen nur eine Selbstbeurteilung auszufüllen.</t>
    </r>
  </si>
  <si>
    <t>Überblick</t>
  </si>
  <si>
    <r>
      <t xml:space="preserve">Das </t>
    </r>
    <r>
      <rPr>
        <sz val="9"/>
        <color rgb="FFC00000"/>
        <rFont val="Verdana"/>
        <family val="2"/>
      </rPr>
      <t>Tabellenblatt 'Sum' (Summary)</t>
    </r>
    <r>
      <rPr>
        <sz val="9"/>
        <rFont val="Verdana"/>
        <family val="2"/>
      </rPr>
      <t xml:space="preserve"> zeigt die von Ihnen im vorliegenden Rezertifizierungsantrag gemachten Angaben im Überblick. Es dient Ihnen zur Kontrolle, ob Sie genügend Weiterbildung und praktische Erfahrung dokumentiert haben.</t>
    </r>
  </si>
  <si>
    <t>Einverständnis</t>
  </si>
  <si>
    <t xml:space="preserve">Bei der Einreichung des Antrags auf Rezertifizierung werden Sie aufgefordert, Ihr Einverständnis zu den Regelungen des Rezertifizierungsverfahres abzugeben. Zudem können Sie Ihr Einverständnis zu weiteren Themen wie beispielsweise zur Publikation des erhaltenen Zertifikates geben. </t>
  </si>
  <si>
    <t>Persönliche Angaben</t>
  </si>
  <si>
    <t>Lesen Sie bitte vorgängig die Hinweise im Tabellenblatt 'Tips'! Geben Sie unbedingt vor dem Ausfüllen der Tabellenblätter 'PM', 'PgM', 'PfM', 'Agil' und 'AgilPfM' in der Zeile 9 das Verfalldatum Ihres Zertifikats sowie in Zeile 13 das angestrebte Zertifikat ein. BITTE LÖSCHEN SIE KEINE TABELLENBLÄTTER!</t>
  </si>
  <si>
    <r>
      <t xml:space="preserve">Vorhandenes Zertifikat </t>
    </r>
    <r>
      <rPr>
        <sz val="9"/>
        <color rgb="FFC00000"/>
        <rFont val="Verdana"/>
        <family val="2"/>
      </rPr>
      <t>(bitte bei ausländischem Zertifikat einen Scan in Belegdatei mitliefern)</t>
    </r>
  </si>
  <si>
    <t>Nummer</t>
  </si>
  <si>
    <t>Zertifikat</t>
  </si>
  <si>
    <t>Gültig bis</t>
  </si>
  <si>
    <t>Antrag auf Rezertifizierung</t>
  </si>
  <si>
    <t>Level</t>
  </si>
  <si>
    <t>Zertifikatssprache</t>
  </si>
  <si>
    <t>Antragsdatum</t>
  </si>
  <si>
    <t>Sie können den Rezertifizierungsantrag frühestens 6 Monate vor Ablauf des Zertifikats einreichen.</t>
  </si>
  <si>
    <t>Start Erfahrungszeitraum</t>
  </si>
  <si>
    <t>Ihr Zertifikat ist vor mehr als 6 Monaten abgelaufen. Nehmen Sie bitte mit uns Kontakt auf.</t>
  </si>
  <si>
    <t>Ende Erfahrungszeitraum</t>
  </si>
  <si>
    <t>Ihr Zertifikat ist vor mehr als 12 Monaten abgelaufen und kann nicht verlängert werden.</t>
  </si>
  <si>
    <t>Personalien</t>
  </si>
  <si>
    <t>Anrede</t>
  </si>
  <si>
    <t>Titel (für Zertifikat)</t>
  </si>
  <si>
    <t>Name</t>
  </si>
  <si>
    <t>Vorname</t>
  </si>
  <si>
    <t>Geburtsdatum</t>
  </si>
  <si>
    <t>Nationalität</t>
  </si>
  <si>
    <t>Heimat- oder Geburtsort</t>
  </si>
  <si>
    <t>Private Adresse</t>
  </si>
  <si>
    <t>Für die Aufforderung zur nächsten Rezertifizierung bitte unbedingt private Mailadresse angeben</t>
  </si>
  <si>
    <t>Adresszusatz</t>
  </si>
  <si>
    <t>Strasse + Nummer</t>
  </si>
  <si>
    <t>Postfach</t>
  </si>
  <si>
    <t>PLZ</t>
  </si>
  <si>
    <t>Ort</t>
  </si>
  <si>
    <t>Land</t>
  </si>
  <si>
    <t>Telefon Festnetz</t>
  </si>
  <si>
    <t>Telefon mobil</t>
  </si>
  <si>
    <t>E-Mail</t>
  </si>
  <si>
    <t>Arbeitgeber</t>
  </si>
  <si>
    <t>Branche</t>
  </si>
  <si>
    <t>Firma</t>
  </si>
  <si>
    <t>Bereich/Organisationseinheit</t>
  </si>
  <si>
    <t>Ihr persönliches E-Mail</t>
  </si>
  <si>
    <t>Rechnung</t>
  </si>
  <si>
    <t>an</t>
  </si>
  <si>
    <t>Angaben in Rechnung</t>
  </si>
  <si>
    <t>Falls andere Rechnungsadresse, bitte Angaben erfassen:</t>
  </si>
  <si>
    <t>Organisation/Name</t>
  </si>
  <si>
    <t>Zusatz</t>
  </si>
  <si>
    <t>Kontaktperson</t>
  </si>
  <si>
    <t>Bemerkungen</t>
  </si>
  <si>
    <t>Diesem Tabellenblatt können Sie nach dem Ausfüllen Ihrer Erfahrung in den Tabellenblättern 'PM', 'PgM', 'PfM', 'Agil' und 'AgilPfM' sowie der Weiterbildung in den Tabellenblättern 'Edu1' bis 'Edu7' entnehmen, ob Sie die Voraussetzungen für eine Verlängerung Ihres Zertifikats nachgewiesen haben.</t>
  </si>
  <si>
    <t>Voraussetzungen</t>
  </si>
  <si>
    <r>
      <t xml:space="preserve">Sie weisen nach, dass Sie …
- über ein </t>
    </r>
    <r>
      <rPr>
        <sz val="9"/>
        <color rgb="FFC00000"/>
        <rFont val="Verdana"/>
        <family val="2"/>
      </rPr>
      <t>Zertifikat</t>
    </r>
    <r>
      <rPr>
        <sz val="9"/>
        <color indexed="8"/>
        <rFont val="Verdana"/>
        <family val="2"/>
      </rPr>
      <t xml:space="preserve"> des entsprechenden Levels verfügen, welches nicht länger als 6 Monate verfallen sein darf, in Ausnahmefällen und mit nachvollziehbarer Begründung maximal 12 Monate.
- in den 5 Jahren seit der Erstzertifizierung bzw. der letzten Rezertifizierung mindestens 30 Monate praktische </t>
    </r>
    <r>
      <rPr>
        <sz val="9"/>
        <color rgb="FFC00000"/>
        <rFont val="Verdana"/>
        <family val="2"/>
      </rPr>
      <t>Erfahrungen</t>
    </r>
    <r>
      <rPr>
        <sz val="9"/>
        <color indexed="8"/>
        <rFont val="Verdana"/>
        <family val="2"/>
      </rPr>
      <t xml:space="preserve"> im Projekt-, Programm-, Portfoliomanagement und/oder in Agile Leadership gemacht haben.
- in den 5 Jahren seit der Erstzertifizierung bzw. der letzten Rezertifizierung mindestens 175 Stunden </t>
    </r>
    <r>
      <rPr>
        <sz val="9"/>
        <color rgb="FFC00000"/>
        <rFont val="Verdana"/>
        <family val="2"/>
      </rPr>
      <t>Weiterbildung</t>
    </r>
    <r>
      <rPr>
        <sz val="9"/>
        <color indexed="8"/>
        <rFont val="Verdana"/>
        <family val="2"/>
      </rPr>
      <t xml:space="preserve"> im Projekt-, Programm-, Portfoliomanagement und/oder in Agile Leadership absolviert haben.
Mindestens 15 der 30 Monate praktischer Erfahrung müssen domänenkonform sein. Die restlichen 15 Monate können mit Erfahrungen aus den anderen Domänen kompensiert werden.</t>
    </r>
  </si>
  <si>
    <t>Nachweis der fachlichen Weiterbildungen</t>
  </si>
  <si>
    <t xml:space="preserve">Nachgewiesene fachliche Weiterbildung in Stunden </t>
  </si>
  <si>
    <t>Einheit</t>
  </si>
  <si>
    <t>Antrag</t>
  </si>
  <si>
    <t>Stunden</t>
  </si>
  <si>
    <t>Weiterbildungsmassnahmen</t>
  </si>
  <si>
    <t>Eigene Seminare und Präsentationen</t>
  </si>
  <si>
    <t>Veröffentlichung von Büchern, Artikeln, White Papers, Blogs, Anweisungen</t>
  </si>
  <si>
    <t>Seiten</t>
  </si>
  <si>
    <t>Selbststudium</t>
  </si>
  <si>
    <t>Fachlich verwandte Zertifizierungen</t>
  </si>
  <si>
    <t>Leitende Position in fachlicher Vereinigung, die dem PM nahe steht</t>
  </si>
  <si>
    <t>Assessorentätigkeit beim VZPM (nur IPMA)</t>
  </si>
  <si>
    <t>Weitere fachliche Aktivitäten und Weiterbildungen</t>
  </si>
  <si>
    <t>Nachweis der Erfahrung</t>
  </si>
  <si>
    <t>Monate</t>
  </si>
  <si>
    <t>A</t>
  </si>
  <si>
    <t>B</t>
  </si>
  <si>
    <t>C</t>
  </si>
  <si>
    <r>
      <t xml:space="preserve">Insgesamt im </t>
    </r>
    <r>
      <rPr>
        <sz val="9"/>
        <color rgb="FFC00000"/>
        <rFont val="Verdana"/>
        <family val="2"/>
      </rPr>
      <t>Projekt-, Programm-, Portfoliomanagement</t>
    </r>
    <r>
      <rPr>
        <sz val="9"/>
        <color indexed="8"/>
        <rFont val="Verdana"/>
        <family val="2"/>
      </rPr>
      <t xml:space="preserve"> und in </t>
    </r>
    <r>
      <rPr>
        <sz val="9"/>
        <color rgb="FFC00000"/>
        <rFont val="Verdana"/>
        <family val="2"/>
      </rPr>
      <t>Agile Leadership</t>
    </r>
    <r>
      <rPr>
        <sz val="9"/>
        <color indexed="8"/>
        <rFont val="Verdana"/>
        <family val="2"/>
      </rPr>
      <t xml:space="preserve"> nachgewiesene Erfahrung</t>
    </r>
  </si>
  <si>
    <t>davon auf dem geforderten Komplexitätslevel</t>
  </si>
  <si>
    <r>
      <t xml:space="preserve">Insgesamt im </t>
    </r>
    <r>
      <rPr>
        <sz val="9"/>
        <color rgb="FFC00000"/>
        <rFont val="Verdana"/>
        <family val="2"/>
      </rPr>
      <t>Projektmanagement</t>
    </r>
    <r>
      <rPr>
        <sz val="9"/>
        <color indexed="8"/>
        <rFont val="Verdana"/>
        <family val="2"/>
      </rPr>
      <t xml:space="preserve"> nachgewiesene Erfahrung</t>
    </r>
  </si>
  <si>
    <t>davon auf dem geforderten Komplexitätslevel und in leitender Rolle</t>
  </si>
  <si>
    <r>
      <t xml:space="preserve">Insgesamt im </t>
    </r>
    <r>
      <rPr>
        <sz val="9"/>
        <color rgb="FFC00000"/>
        <rFont val="Verdana"/>
        <family val="2"/>
      </rPr>
      <t>Programmmanagement</t>
    </r>
    <r>
      <rPr>
        <sz val="9"/>
        <color indexed="8"/>
        <rFont val="Verdana"/>
        <family val="2"/>
      </rPr>
      <t xml:space="preserve"> nachgewiesene Erfahrung</t>
    </r>
  </si>
  <si>
    <r>
      <t xml:space="preserve">Insgesamt im </t>
    </r>
    <r>
      <rPr>
        <sz val="9"/>
        <color rgb="FFC00000"/>
        <rFont val="Verdana"/>
        <family val="2"/>
      </rPr>
      <t>Portfoliomanagement</t>
    </r>
    <r>
      <rPr>
        <sz val="9"/>
        <color indexed="8"/>
        <rFont val="Verdana"/>
        <family val="2"/>
      </rPr>
      <t xml:space="preserve"> nachgewiesene Erfahrung</t>
    </r>
  </si>
  <si>
    <r>
      <t xml:space="preserve">Insgesamt in </t>
    </r>
    <r>
      <rPr>
        <sz val="9"/>
        <color rgb="FFC00000"/>
        <rFont val="Verdana"/>
        <family val="2"/>
      </rPr>
      <t>Agile Leadership</t>
    </r>
    <r>
      <rPr>
        <sz val="9"/>
        <color indexed="8"/>
        <rFont val="Verdana"/>
        <family val="2"/>
      </rPr>
      <t xml:space="preserve"> nachgewiesene Erfahrung</t>
    </r>
  </si>
  <si>
    <t>Die Summe der einzelnen Domänen können höher sein als die Gesamtsumme.</t>
  </si>
  <si>
    <t>Formale Prüfung der Nachweise</t>
  </si>
  <si>
    <t>Gewünschte Zertifikatsverlängerung</t>
  </si>
  <si>
    <t>Weiterbildungen</t>
  </si>
  <si>
    <t>Wurde die geforderte praktische Erfahrung für das gewünschte Zertifikat nachgewiesen?</t>
  </si>
  <si>
    <t>Diese Angaben können von denjenigen nach der Prüfung durch die im VZPM zuständigen Personen abweichen.</t>
  </si>
  <si>
    <t>Von Geschäftsstelle des VZPM auszufüllen</t>
  </si>
  <si>
    <t>Hinweise für
Assessoren</t>
  </si>
  <si>
    <t>Referenz einholen</t>
  </si>
  <si>
    <t>nein</t>
  </si>
  <si>
    <t>Antrag von 2. AssessorIn prüfen lassen</t>
  </si>
  <si>
    <t>Interview durchführen</t>
  </si>
  <si>
    <t>Empfehlung der Assessorin/des Assessors</t>
  </si>
  <si>
    <t>Begründung der
Empfehlung</t>
  </si>
  <si>
    <t>AssessorIn</t>
  </si>
  <si>
    <t xml:space="preserve">Ort  </t>
  </si>
  <si>
    <t>Glattbrugg</t>
  </si>
  <si>
    <t xml:space="preserve">Datum  </t>
  </si>
  <si>
    <t>Beschluss der Geschäftsleitung</t>
  </si>
  <si>
    <t>Mitglied der Geschäftsleitung</t>
  </si>
  <si>
    <t>Stellen in den letzten 5 Jahren</t>
  </si>
  <si>
    <t>Diese Tabelle ist unbedingt auszufüllen. Das Beilegen eines CVs wird nicht akzeptiert.</t>
  </si>
  <si>
    <t>von (MM/JJJJ)</t>
  </si>
  <si>
    <t>bis (MM/JJJJ)</t>
  </si>
  <si>
    <t>Rolle/Funktion</t>
  </si>
  <si>
    <t>% in Rolle</t>
  </si>
  <si>
    <t>Besuch von Weiterbildungen</t>
  </si>
  <si>
    <t>Führen Sie in dieser Tabelle externe Lehrgänge, Seminare, Tagungen, Symposien und eLearnings (auch Online-Weiterbildungen, begleitet wie unbegleitet) sowie innerbetriebliche Weiterbildungen und interne Erfahrungsaustausche auf, an welchen Sie teilgenommen haben. Wählen Sie den betroffenen Kompetenzbereich oder die betroffene Kompetenz aus. Geben Sie die Präsenzzeit in Stunden an. Für eine Stunde Präsenzzeit wird eine Stunde Weiterbildung angerechnet.
Ganz unten im Tabellenblatt müssen Sie zwingend die Ergebnisse Ihrer Reflexion beschreiben.</t>
  </si>
  <si>
    <t>Datum eingeben</t>
  </si>
  <si>
    <t>Bezeichnung der Veranstaltung</t>
  </si>
  <si>
    <t xml:space="preserve">von </t>
  </si>
  <si>
    <t xml:space="preserve">Anzahl 
Stunden </t>
  </si>
  <si>
    <t xml:space="preserve">Beleg 
Nummer </t>
  </si>
  <si>
    <t>Veranstalter</t>
  </si>
  <si>
    <t xml:space="preserve">bis </t>
  </si>
  <si>
    <t>Zuordnung zu Kompetenzen</t>
  </si>
  <si>
    <t xml:space="preserve">Total der aufgeführten Stunden   </t>
  </si>
  <si>
    <t>Reflexion über den Nutzen der besuchten Weiterbildungen für die eigene Praxis</t>
  </si>
  <si>
    <t>Formulieren Sie in ein paar Sätzen, welchen Nutzen Ihnen die besuchten Weiterbildungen für die eigene berufliche Praxis im Projekt-, Programm-, Portfoliomanagement und/oder in Agile Leadership gebracht hat. Beziehen Sie dazu auch Ihre Angaben aus den Tabellenblättern 'Edu2' bis 'Edu7' mit ein.</t>
  </si>
  <si>
    <t>Führen Sie in dieser Tabelle eigene Seminare oder Präsentationen auf, für welche Sie die Unterlagen selbst erstellt haben. Wählen Sie den betroffenen Kompetenzbereich oder die betroffene Kompetenz aus. Geben Sie die Zeit des Seminars bzw. der Präsentation in Stunden an, ohne den Vorbereitungsaufwand. Pro Seminarstunde werden 2 Stunden angerechnet, insgesamt maximal 60 Stunden.</t>
  </si>
  <si>
    <t>Thema/Inhalt</t>
  </si>
  <si>
    <t>Unternehmen/Organisation</t>
  </si>
  <si>
    <t>Publikation von Büchern, Artikeln, White Papers, Blogs und internen Anweisungen</t>
  </si>
  <si>
    <t>Führen Sie in dieser Tabelle diejenigen fachspezifischen Dokumente auf, welche Sie persönlich verfasst und einem entsprechenden Zielpublikum zugängig gemacht haben. Wählen Sie den betroffenen Kompetenzbereich oder die betroffene Kompetenz aus. Angerechnet wird 1 Stunde pro 3 verfassten Seiten, insgesamt maximal 60 Stunden.</t>
  </si>
  <si>
    <t>Titel</t>
  </si>
  <si>
    <t>Datum</t>
  </si>
  <si>
    <t>Anzahl 
Seiten</t>
  </si>
  <si>
    <t>Ort und Art der Publikation</t>
  </si>
  <si>
    <t xml:space="preserve">Total der aufgeführten Seiten   </t>
  </si>
  <si>
    <t>Führen Sie in dieser Tabelle diejenigen fachspezifischen Dokumente (Literatur, etc., auch elektronische Dokumente) auf, welche Sie studiert haben. Wählen Sie den betroffenen Kompetenzbereich oder die betroffene Kompetenz aus. Angerechnet werden 3 Minuten pro gelesene Seite, insgesamt maximal 75 Stunden.</t>
  </si>
  <si>
    <t>AutorIn</t>
  </si>
  <si>
    <t>Art</t>
  </si>
  <si>
    <t>Kompetenz</t>
  </si>
  <si>
    <t>Titel des Zertifikats</t>
  </si>
  <si>
    <t>Aussteller des Zertifikats</t>
  </si>
  <si>
    <t>Leitende Positionen in fachlichen Vereinigungen</t>
  </si>
  <si>
    <t>Führen Sie in dieser Tabelle von Ihnen wahrgenommene leitende Positionen in fachlichen Vereinigungen, die dem Projekt-, Programm-, Portfoliomanagement oder Agile Leadership nahe stehen, auf. Angerechnet werden 30 Stunden pro Position und Jahr, insgesamt maximal 100 Stunden.</t>
  </si>
  <si>
    <t>Position</t>
  </si>
  <si>
    <t>Vereinigung/Organisation</t>
  </si>
  <si>
    <r>
      <t>Assessorentätigkeiten für den VZPM (nur IPMA</t>
    </r>
    <r>
      <rPr>
        <b/>
        <sz val="9"/>
        <color indexed="8"/>
        <rFont val="Verdana"/>
        <family val="2"/>
      </rPr>
      <t>)</t>
    </r>
  </si>
  <si>
    <r>
      <t>Führen Sie in dieser Tabelle Assessorentätigkeiten für den VZPM (nur Zertifizierungen IPMA</t>
    </r>
    <r>
      <rPr>
        <sz val="9"/>
        <color rgb="FFC00000"/>
        <rFont val="Verdana"/>
        <family val="2"/>
      </rPr>
      <t>) auf. Pro Assessment werden 5 Stunden (Personenzertifizierung) bzw. 30 Stunden (Organisationszertifizierung) angerechnet, insgesamt maximal 80 Stunden.</t>
    </r>
  </si>
  <si>
    <t>Personenzertifizierungen IPMA Level A, B und C</t>
  </si>
  <si>
    <t xml:space="preserve">Anzahl </t>
  </si>
  <si>
    <t>Organisationszertifizierungen IPMA Delta</t>
  </si>
  <si>
    <t>Weitere fachliche Aktivitäten</t>
  </si>
  <si>
    <t>Aktivität</t>
  </si>
  <si>
    <t>Im Projektmanagement nachgewiesene Erfahrung</t>
  </si>
  <si>
    <r>
      <rPr>
        <sz val="9"/>
        <rFont val="Verdana"/>
        <family val="2"/>
      </rPr>
      <t xml:space="preserve">Die unten einzugebenden Informationen müssen sich auf die </t>
    </r>
    <r>
      <rPr>
        <sz val="9"/>
        <color rgb="FFC00000"/>
        <rFont val="Verdana"/>
        <family val="2"/>
      </rPr>
      <t xml:space="preserve">von Ihnen persönlich verantworteten Bereiche </t>
    </r>
    <r>
      <rPr>
        <sz val="9"/>
        <rFont val="Verdana"/>
        <family val="2"/>
      </rPr>
      <t>(Projekt, Teilprojekt) beziehen. Geben Sie bitte in den Zahlenfeldern nur Zahlen ein!</t>
    </r>
  </si>
  <si>
    <t>Projekt Nr. 1</t>
  </si>
  <si>
    <t>Name des Projekts</t>
  </si>
  <si>
    <t>Projektkunde (Unternehmen)</t>
  </si>
  <si>
    <t>Projektart</t>
  </si>
  <si>
    <t>Projektscope</t>
  </si>
  <si>
    <t>Informationen zum Projekt</t>
  </si>
  <si>
    <t>Projektdauer</t>
  </si>
  <si>
    <t>Projektumfang geplant</t>
  </si>
  <si>
    <t xml:space="preserve">Personentage </t>
  </si>
  <si>
    <t>Cash-out 
in CHF</t>
  </si>
  <si>
    <t>Projektumfang realisiert</t>
  </si>
  <si>
    <t xml:space="preserve">Anzahl im Projekt direkt und indirekt geführte Personen </t>
  </si>
  <si>
    <t>Projekt ist abgeschlossen</t>
  </si>
  <si>
    <t>Personentage</t>
  </si>
  <si>
    <t>Projektleitung</t>
  </si>
  <si>
    <t>Anzahl geführte Personen</t>
  </si>
  <si>
    <t>Levelkonformität</t>
  </si>
  <si>
    <t>Rolle</t>
  </si>
  <si>
    <t>Minimal-
anforderung</t>
  </si>
  <si>
    <t>Dauer
in Rolle</t>
  </si>
  <si>
    <t>Projekt mit strategischer Bedeutung</t>
  </si>
  <si>
    <t>Ihre Rolle(n) im Projekt</t>
  </si>
  <si>
    <t>Std/Monat</t>
  </si>
  <si>
    <r>
      <t xml:space="preserve">Komplexitätsbeurteilung des Projekts </t>
    </r>
    <r>
      <rPr>
        <sz val="9"/>
        <color rgb="FFC00000"/>
        <rFont val="Verdana"/>
        <family val="2"/>
      </rPr>
      <t>(s. Hinweise im Tabellenblatt 'Tips')</t>
    </r>
  </si>
  <si>
    <t>01 Ziele und Ergebnisbeurteilung</t>
  </si>
  <si>
    <t>02 Prozesse, Methoden, Tools und Techniken des PP&amp;PM</t>
  </si>
  <si>
    <t>03 Ressourcen und Finanzierung</t>
  </si>
  <si>
    <t>04 Chancen und Risiken</t>
  </si>
  <si>
    <t>05 Stakeholder und Integration</t>
  </si>
  <si>
    <t>06 Beziehungen zur Stammorganisation</t>
  </si>
  <si>
    <t>07 Kultureller und sozialer Kontext</t>
  </si>
  <si>
    <t>08 Führung, Teamarbeit und Entscheidungen</t>
  </si>
  <si>
    <t>09 Innovationsgrad und Rahmenbedingungen</t>
  </si>
  <si>
    <t>10 Koordinationsbedarf</t>
  </si>
  <si>
    <r>
      <t xml:space="preserve">Referenzperson </t>
    </r>
    <r>
      <rPr>
        <sz val="9"/>
        <color theme="0" tint="-0.499984740745262"/>
        <rFont val="Verdana"/>
        <family val="2"/>
      </rPr>
      <t>(üblicherweise Auftraggeber oder Arbeitgeber)</t>
    </r>
  </si>
  <si>
    <t>Vorname Name</t>
  </si>
  <si>
    <t>Rolle im Projekt/Unternehmen</t>
  </si>
  <si>
    <t>Telefon</t>
  </si>
  <si>
    <t>Projekt Nr. 2</t>
  </si>
  <si>
    <t>Projekt Nr. 3</t>
  </si>
  <si>
    <t>Projekt Nr. 4</t>
  </si>
  <si>
    <t>Projekt Nr. 5</t>
  </si>
  <si>
    <t>Projekt Nr. 6</t>
  </si>
  <si>
    <t>Projekt Nr. 7</t>
  </si>
  <si>
    <t>Projekt Nr. 8</t>
  </si>
  <si>
    <t>Projekt Nr. 9</t>
  </si>
  <si>
    <t>Projekt Nr. 10</t>
  </si>
  <si>
    <t>Vorgaben für Berechnung der Levelkonformität</t>
  </si>
  <si>
    <t>Projektleitung in Stunden</t>
  </si>
  <si>
    <t>Komplexität</t>
  </si>
  <si>
    <t>Einsatzdauer</t>
  </si>
  <si>
    <t>Minimalanforderungen für Projekterfahrung</t>
  </si>
  <si>
    <t>PT</t>
  </si>
  <si>
    <t>PL</t>
  </si>
  <si>
    <t>Personen</t>
  </si>
  <si>
    <t>Dauer</t>
  </si>
  <si>
    <t>Im Programmmanagement nachgewiesene Erfahrung</t>
  </si>
  <si>
    <r>
      <rPr>
        <sz val="9"/>
        <rFont val="Verdana"/>
        <family val="2"/>
      </rPr>
      <t xml:space="preserve">Die unten einzugebenden Information müssen sich auf den </t>
    </r>
    <r>
      <rPr>
        <sz val="9"/>
        <color rgb="FFC00000"/>
        <rFont val="Verdana"/>
        <family val="2"/>
      </rPr>
      <t>von Ihnen persönlich verantworteten Bereich</t>
    </r>
    <r>
      <rPr>
        <sz val="9"/>
        <rFont val="Verdana"/>
        <family val="2"/>
      </rPr>
      <t xml:space="preserve"> beziehen. Geben Sie bitte in den Zahlenfeldern nur Zahlen ein!</t>
    </r>
  </si>
  <si>
    <t>Programm Nr. 1</t>
  </si>
  <si>
    <t>Name des Programms</t>
  </si>
  <si>
    <t>Programmkunde (Unternehmen)</t>
  </si>
  <si>
    <t>Programmscope</t>
  </si>
  <si>
    <t>Informationen zum Programm</t>
  </si>
  <si>
    <t>Effektive Programmdauer</t>
  </si>
  <si>
    <t>Investition in TCHF</t>
  </si>
  <si>
    <t>direkt</t>
  </si>
  <si>
    <t>indirekt</t>
  </si>
  <si>
    <t>geplant</t>
  </si>
  <si>
    <t>realisiert</t>
  </si>
  <si>
    <t>Programmumfang und Anzahl geführte Personen</t>
  </si>
  <si>
    <t>Start</t>
  </si>
  <si>
    <t>Ende</t>
  </si>
  <si>
    <t>Dauer?</t>
  </si>
  <si>
    <t>Jährliches Investitionsvolumen (berechnet aus untenstehender Projektliste)</t>
  </si>
  <si>
    <t>Anzahl verschiedene Projektarten</t>
  </si>
  <si>
    <t>Programm mit strategischer Bedeutung</t>
  </si>
  <si>
    <t xml:space="preserve">Anzahl Projekte mit strategischer Bedeutung </t>
  </si>
  <si>
    <t>Jährl. Investitionsvolumen</t>
  </si>
  <si>
    <t>Programmleitung in Stunden</t>
  </si>
  <si>
    <t>Direkt geführte Personen</t>
  </si>
  <si>
    <t>Indirekt geführte Personen</t>
  </si>
  <si>
    <t>Projektarten</t>
  </si>
  <si>
    <t>Anzahl (komplexe) Projekte</t>
  </si>
  <si>
    <t>Programm ist abgeschlossen</t>
  </si>
  <si>
    <t>Ihre Rolle(n) im Programm</t>
  </si>
  <si>
    <r>
      <t xml:space="preserve">Komplexitätsbeurteilung des Programms </t>
    </r>
    <r>
      <rPr>
        <sz val="9"/>
        <color rgb="FFC00000"/>
        <rFont val="Verdana"/>
        <family val="2"/>
      </rPr>
      <t>(s. Hinweise im Tabellenblatt 'Tips')</t>
    </r>
  </si>
  <si>
    <t>Projektliste</t>
  </si>
  <si>
    <r>
      <rPr>
        <sz val="9"/>
        <rFont val="Verdana"/>
        <family val="2"/>
      </rPr>
      <t>Geben Sie unter '</t>
    </r>
    <r>
      <rPr>
        <sz val="9"/>
        <color rgb="FFC00000"/>
        <rFont val="Verdana"/>
        <family val="2"/>
      </rPr>
      <t>geplant</t>
    </r>
    <r>
      <rPr>
        <sz val="9"/>
        <rFont val="Verdana"/>
        <family val="2"/>
      </rPr>
      <t xml:space="preserve">' die bis zum Ende des Programms geplanten Umfänge und unter </t>
    </r>
    <r>
      <rPr>
        <sz val="9"/>
        <color rgb="FFC00000"/>
        <rFont val="Verdana"/>
        <family val="2"/>
      </rPr>
      <t>'realisiert'</t>
    </r>
    <r>
      <rPr>
        <sz val="9"/>
        <rFont val="Verdana"/>
        <family val="2"/>
      </rPr>
      <t xml:space="preserve"> die bis zur Einreichung des Zertifizierungsantrags geleisteten Umfänge an.</t>
    </r>
    <r>
      <rPr>
        <sz val="9"/>
        <color indexed="8"/>
        <rFont val="Verdana"/>
        <family val="2"/>
      </rPr>
      <t xml:space="preserve"> Bei den Personentagen ist der gesamte Aufwand des Projekts anzugeben, also sowohl derjenige von anderen Personen als auch Ihr eigener Aufwand.</t>
    </r>
  </si>
  <si>
    <t>Nr</t>
  </si>
  <si>
    <t>strate-
gisch</t>
  </si>
  <si>
    <t>Projektgrösse</t>
  </si>
  <si>
    <t>von</t>
  </si>
  <si>
    <t>bis</t>
  </si>
  <si>
    <t>≥ 1 PT</t>
  </si>
  <si>
    <t>≥ 250 PT</t>
  </si>
  <si>
    <t>≥ 700 PT</t>
  </si>
  <si>
    <t>Aufwände im Programm ausserhalb der Projekte</t>
  </si>
  <si>
    <t xml:space="preserve">Total </t>
  </si>
  <si>
    <t>Rolle im Programm/Unternehmen</t>
  </si>
  <si>
    <t>Programm Nr. 2</t>
  </si>
  <si>
    <t>Programm Nr. 3</t>
  </si>
  <si>
    <t>Minimalanforderungen für Programmerfahrung</t>
  </si>
  <si>
    <t>Summe PT</t>
  </si>
  <si>
    <t>Investition</t>
  </si>
  <si>
    <t>PgL</t>
  </si>
  <si>
    <t># Projekte</t>
  </si>
  <si>
    <t>Im Portfoliomanagement nachgewiesene Erfahrung</t>
  </si>
  <si>
    <t>Portfolio Nr. 1</t>
  </si>
  <si>
    <t>Name des Portfolios</t>
  </si>
  <si>
    <t>Portfoliokunde (Unternehmen)</t>
  </si>
  <si>
    <t>Portfolioscope</t>
  </si>
  <si>
    <t>Informationen zum Portfolio</t>
  </si>
  <si>
    <t>Effektive Portfoliodauer</t>
  </si>
  <si>
    <t>Portfolioumfang und Anzahl geführte Personen</t>
  </si>
  <si>
    <t>Portfolio mit strategischer Bedeutung</t>
  </si>
  <si>
    <t>Portfolioleitung in Stunden</t>
  </si>
  <si>
    <t>Portfolio ist abgeschlossen</t>
  </si>
  <si>
    <t>Ihre Rolle(n) im Portfolio</t>
  </si>
  <si>
    <r>
      <t xml:space="preserve">Komplexitätsbeurteilung des Portfolios </t>
    </r>
    <r>
      <rPr>
        <sz val="9"/>
        <color rgb="FFC00000"/>
        <rFont val="Verdana"/>
        <family val="2"/>
      </rPr>
      <t>(s. Hinweise im Tabellenblatt 'Tips')</t>
    </r>
  </si>
  <si>
    <t>Aufwände im Portfolio ausserhalb der Projekte</t>
  </si>
  <si>
    <t>Rolle im Portfolio/Unternehmen</t>
  </si>
  <si>
    <t>Portfolio Nr. 2</t>
  </si>
  <si>
    <r>
      <t xml:space="preserve">Portfolio ist abgeschlossen </t>
    </r>
    <r>
      <rPr>
        <sz val="9"/>
        <color rgb="FFC00000"/>
        <rFont val="Verdana"/>
        <family val="2"/>
      </rPr>
      <t>(massgebend ist das Datum der Einreichung des Antrags)</t>
    </r>
  </si>
  <si>
    <t>Portfolio Nr. 3</t>
  </si>
  <si>
    <t>Minimalanforderungen für Portfolioerfahrung</t>
  </si>
  <si>
    <t>In Agile Leadership nachgewiesene Erfahrung</t>
  </si>
  <si>
    <r>
      <rPr>
        <sz val="9"/>
        <rFont val="Verdana"/>
        <family val="2"/>
      </rPr>
      <t>Benutzen Sie für den Nachweis von praktischer Erfahrung in der Führung von agilen Portfolios das Tabellenblatt '</t>
    </r>
    <r>
      <rPr>
        <sz val="9"/>
        <color rgb="FFC00000"/>
        <rFont val="Verdana"/>
        <family val="2"/>
      </rPr>
      <t>AgilPfM</t>
    </r>
    <r>
      <rPr>
        <sz val="9"/>
        <rFont val="Verdana"/>
        <family val="2"/>
      </rPr>
      <t>'
Die unten einzugebenden Informationen müssen sich explizit auf die Vorhaben bzw. Teile eines Vorhabens beziehen, in welchen Sie in den jeweils angegebenen Rollen tätig waren. Geben Sie bitte in den Zahlenfeldern nur Zahlen ein!</t>
    </r>
    <r>
      <rPr>
        <sz val="9"/>
        <color rgb="FFC00000"/>
        <rFont val="Verdana"/>
        <family val="2"/>
      </rPr>
      <t xml:space="preserve">
</t>
    </r>
    <r>
      <rPr>
        <sz val="9"/>
        <rFont val="Verdana"/>
        <family val="2"/>
      </rPr>
      <t xml:space="preserve">
Wählen Sie bei der Angabe Ihrer jeweiligen </t>
    </r>
    <r>
      <rPr>
        <sz val="9"/>
        <color rgb="FFC00000"/>
        <rFont val="Verdana"/>
        <family val="2"/>
      </rPr>
      <t>Rollen</t>
    </r>
    <r>
      <rPr>
        <sz val="9"/>
        <rFont val="Verdana"/>
        <family val="2"/>
      </rPr>
      <t xml:space="preserve"> diejenige aus, welche Ihrer Tätigkeit am meisten entspricht. Weicht Ihre Rolle stark davon ab, geben Sie dies bitte unter Scope an.</t>
    </r>
  </si>
  <si>
    <t>Vorhaben Nr. 1</t>
  </si>
  <si>
    <t>Referenzvorhaben</t>
  </si>
  <si>
    <t>Name des Vorhabens</t>
  </si>
  <si>
    <t>Kunde (Unternehmen)</t>
  </si>
  <si>
    <t>Art des Vorhabens</t>
  </si>
  <si>
    <t>Scope</t>
  </si>
  <si>
    <t>Informationen zum Vorhaben</t>
  </si>
  <si>
    <t>Umfang geplant</t>
  </si>
  <si>
    <t>Umfang realisiert</t>
  </si>
  <si>
    <t xml:space="preserve">Anzahl beteiligte Personen </t>
  </si>
  <si>
    <r>
      <t xml:space="preserve">Vorhaben ist abgeschlossen </t>
    </r>
    <r>
      <rPr>
        <sz val="9"/>
        <color rgb="FFC00000"/>
        <rFont val="Verdana"/>
        <family val="2"/>
      </rPr>
      <t>(massgebend ist das Datum der Einreichung des Berichts)</t>
    </r>
  </si>
  <si>
    <t>Mitwirkung</t>
  </si>
  <si>
    <t>Anzahl beteiligte Personen</t>
  </si>
  <si>
    <t>Vorhaben mit strategischer Bedeutung</t>
  </si>
  <si>
    <t>Ihre Rolle(n) im Vorhaben</t>
  </si>
  <si>
    <r>
      <t xml:space="preserve">Komplexitätsbeurteilung des Vorhabens </t>
    </r>
    <r>
      <rPr>
        <sz val="9"/>
        <color rgb="FFC00000"/>
        <rFont val="Verdana"/>
        <family val="2"/>
      </rPr>
      <t>(s. Hinweise im Tabellenblatt 'Tips')</t>
    </r>
  </si>
  <si>
    <t>02 Prozesse, Methoden, Tools und Techniken</t>
  </si>
  <si>
    <t>Rolle im Vorhaben/Unternehmen</t>
  </si>
  <si>
    <t>Vorhaben Nr. 2</t>
  </si>
  <si>
    <t>Vorhaben Nr. 3</t>
  </si>
  <si>
    <t>Vorhaben Nr. 4</t>
  </si>
  <si>
    <t>Mitwirkung in Stunden</t>
  </si>
  <si>
    <t>Minimalanforderungen für Erfahrung</t>
  </si>
  <si>
    <t>In einem agilen Portfolio nachgewiesene Erfahrung</t>
  </si>
  <si>
    <r>
      <rPr>
        <sz val="9"/>
        <rFont val="Verdana"/>
        <family val="2"/>
      </rPr>
      <t xml:space="preserve">Nur die Rollen </t>
    </r>
    <r>
      <rPr>
        <sz val="9"/>
        <color rgb="FFC00000"/>
        <rFont val="Verdana"/>
        <family val="2"/>
      </rPr>
      <t>Agile(r) Portfoliomanager*in</t>
    </r>
    <r>
      <rPr>
        <sz val="9"/>
        <rFont val="Verdana"/>
        <family val="2"/>
      </rPr>
      <t xml:space="preserve"> und </t>
    </r>
    <r>
      <rPr>
        <sz val="9"/>
        <color rgb="FFC00000"/>
        <rFont val="Verdana"/>
        <family val="2"/>
      </rPr>
      <t>Mitglied Portfolioteam</t>
    </r>
    <r>
      <rPr>
        <sz val="9"/>
        <rFont val="Verdana"/>
        <family val="2"/>
      </rPr>
      <t xml:space="preserve"> werden als levelkonforme Rollen angerechnet.
Die unten einzugebenden Informationen müssen sich auf denjenigen </t>
    </r>
    <r>
      <rPr>
        <sz val="9"/>
        <color rgb="FFC00000"/>
        <rFont val="Verdana"/>
        <family val="2"/>
      </rPr>
      <t>Bereich</t>
    </r>
    <r>
      <rPr>
        <sz val="9"/>
        <rFont val="Verdana"/>
        <family val="2"/>
      </rPr>
      <t xml:space="preserve"> beziehen, </t>
    </r>
    <r>
      <rPr>
        <sz val="9"/>
        <color rgb="FFC00000"/>
        <rFont val="Verdana"/>
        <family val="2"/>
      </rPr>
      <t>an welchem Sie beteiligt waren</t>
    </r>
    <r>
      <rPr>
        <sz val="9"/>
        <rFont val="Verdana"/>
        <family val="2"/>
      </rPr>
      <t>. Geben Sie bitte in den Zahlenfeldern nur Zahlen ein!</t>
    </r>
  </si>
  <si>
    <t>Referenzportfolio</t>
  </si>
  <si>
    <t>Portfolioumfang und Anzahl beteiligte Personen</t>
  </si>
  <si>
    <t>Jährliches Investitionsvolumen (berechnet aus untenstehender Liste der Vorhaben)</t>
  </si>
  <si>
    <t>Anzahl verschiedene Arten der Vorhaben</t>
  </si>
  <si>
    <t xml:space="preserve">Anzahl Vorhaben mit strategischer Bedeutung </t>
  </si>
  <si>
    <t>03 Ressourcen</t>
  </si>
  <si>
    <t>Liste der Vorhaben</t>
  </si>
  <si>
    <r>
      <rPr>
        <sz val="9"/>
        <rFont val="Verdana"/>
        <family val="2"/>
      </rPr>
      <t>Geben Sie unter '</t>
    </r>
    <r>
      <rPr>
        <sz val="9"/>
        <color rgb="FFC00000"/>
        <rFont val="Verdana"/>
        <family val="2"/>
      </rPr>
      <t>geplant</t>
    </r>
    <r>
      <rPr>
        <sz val="9"/>
        <rFont val="Verdana"/>
        <family val="2"/>
      </rPr>
      <t xml:space="preserve">' die bis zum Ende des Portfolios geplanten Umfänge und unter </t>
    </r>
    <r>
      <rPr>
        <sz val="9"/>
        <color rgb="FFC00000"/>
        <rFont val="Verdana"/>
        <family val="2"/>
      </rPr>
      <t>'realisiert'</t>
    </r>
    <r>
      <rPr>
        <sz val="9"/>
        <rFont val="Verdana"/>
        <family val="2"/>
      </rPr>
      <t xml:space="preserve"> die bis zur Einreichung des Zertifizierungsantrags geleisteten Umfänge an.</t>
    </r>
  </si>
  <si>
    <t>Grösse des Vorhabens</t>
  </si>
  <si>
    <t>Aufwände im Portfolioausserhalb der Vorhaben</t>
  </si>
  <si>
    <t>PfL</t>
  </si>
  <si>
    <t>Selbstbeurteilung Projektmanagement</t>
  </si>
  <si>
    <r>
      <t xml:space="preserve">Füllen Sie bitte die Selbstbeurteilung für diejenige </t>
    </r>
    <r>
      <rPr>
        <sz val="9"/>
        <color rgb="FFC00000"/>
        <rFont val="Verdana"/>
        <family val="2"/>
      </rPr>
      <t>Domäne</t>
    </r>
    <r>
      <rPr>
        <sz val="9"/>
        <rFont val="Verdana"/>
        <family val="2"/>
      </rPr>
      <t xml:space="preserve"> - Projekt-, Programm- oder Portfoliomanagement - </t>
    </r>
    <r>
      <rPr>
        <sz val="9"/>
        <color rgb="FFC00000"/>
        <rFont val="Verdana"/>
        <family val="2"/>
      </rPr>
      <t>vollständig</t>
    </r>
    <r>
      <rPr>
        <sz val="9"/>
        <rFont val="Verdana"/>
        <family val="2"/>
      </rPr>
      <t xml:space="preserve"> aus, für welche Sie den Rezertifizierungsantrag einreichen.</t>
    </r>
  </si>
  <si>
    <t>Kap. in swiss.ICB4</t>
  </si>
  <si>
    <r>
      <t xml:space="preserve">Beurteilen Sie für jeden Kompetenzindikator Ihren Stand mit den folgenden Werten:
</t>
    </r>
    <r>
      <rPr>
        <sz val="9"/>
        <color rgb="FFC00000"/>
        <rFont val="Verdana"/>
        <family val="2"/>
      </rPr>
      <t>3 = Fähigkeiten vorhanden      2 = Fertigkeiten vorhanden      1 = Wissen vorhanden      0 = nicht vorhanden</t>
    </r>
  </si>
  <si>
    <t>4.3</t>
  </si>
  <si>
    <r>
      <t>Kontext (</t>
    </r>
    <r>
      <rPr>
        <b/>
        <i/>
        <sz val="9"/>
        <color rgb="FFC00000"/>
        <rFont val="Verdana"/>
        <family val="2"/>
      </rPr>
      <t>perspective</t>
    </r>
    <r>
      <rPr>
        <b/>
        <sz val="9"/>
        <color rgb="FFC00000"/>
        <rFont val="Verdana"/>
        <family val="2"/>
      </rPr>
      <t>)</t>
    </r>
  </si>
  <si>
    <t>4.3.1</t>
  </si>
  <si>
    <t>Strategie</t>
  </si>
  <si>
    <t>4.3.1.1</t>
  </si>
  <si>
    <t>Das Projekt mit der Mission und der Vision der Organisation in Einklang bringen</t>
  </si>
  <si>
    <t>4.3.1.2</t>
  </si>
  <si>
    <t>Chancen identifizieren und ausschöpfen, die die Strategie der Organisation beeinflussen</t>
  </si>
  <si>
    <t>4.3.1.3</t>
  </si>
  <si>
    <t>Rechtfertigung für das Projekt entwickeln und sicherstellen, dass die betriebswirtschaftlichen und/oder organisationalen Gründe, die zum Projekt geführt haben, weiterhin bestehen</t>
  </si>
  <si>
    <t>4.3.1.4</t>
  </si>
  <si>
    <t>Kritische Erfolgsfaktoren bestimmen, beurteilen und überprüfen</t>
  </si>
  <si>
    <t>4.3.1.5</t>
  </si>
  <si>
    <t>Key Performance Indicators (KPI) bestimmen, beurteilen und überprüfen</t>
  </si>
  <si>
    <t>4.3.2</t>
  </si>
  <si>
    <t>Governance, Strukturen und Prozesse</t>
  </si>
  <si>
    <t>4.3.2.1</t>
  </si>
  <si>
    <t>Die Grundlagen des Projektmanagements und deren Einführung kennen</t>
  </si>
  <si>
    <t>4.3.2.2</t>
  </si>
  <si>
    <t>Die Grundlagen des Programmmanagements und deren Einführung kennen</t>
  </si>
  <si>
    <t>4.3.2.3</t>
  </si>
  <si>
    <t>Die Grundlagen des Portfoliomanagements und deren Einführung kennen</t>
  </si>
  <si>
    <t>4.3.2.4</t>
  </si>
  <si>
    <t>Das Projekt mit den Supportfunktionen in Einklang bringen</t>
  </si>
  <si>
    <t>4.3.2.5</t>
  </si>
  <si>
    <t>Das Projekt mit den Entscheidungs- und Berichterstattungsstrukturen sowie den Qualitätsanforderungen der Organisation in Einklang bringen</t>
  </si>
  <si>
    <t>4.3.2.6</t>
  </si>
  <si>
    <t>Das Projekt mit den Prozessen und Funktionen des HR in Einklang bringen</t>
  </si>
  <si>
    <t>4.3.2.7</t>
  </si>
  <si>
    <t>Das Projekt mit den Finanz- und Controlling-Prozessen in Einklang bringen</t>
  </si>
  <si>
    <t>4.3.3</t>
  </si>
  <si>
    <t>Compliance, Standards und Regulationen</t>
  </si>
  <si>
    <t>4.3.3.1</t>
  </si>
  <si>
    <t>Die für das Projekt gültigen Rechtsvorschriften identifizieren und einhalten</t>
  </si>
  <si>
    <t>4.3.3.2</t>
  </si>
  <si>
    <t>Alle für das Projekt relevanten Vorschriften für Sicherheit, Gesundheit und Umweltschutz (SGU) identifizieren und einhalten</t>
  </si>
  <si>
    <t>4.3.3.3</t>
  </si>
  <si>
    <t>Alle für das Projekt relevanten Verhaltensregeln und Berufsvorschriften identifizieren und einhalten</t>
  </si>
  <si>
    <t>4.3.3.4</t>
  </si>
  <si>
    <t>Für das Projekt relevante Prinzipien und Ziele der Nachhaltigkeit identifizieren und einhalten</t>
  </si>
  <si>
    <t>4.3.3.5</t>
  </si>
  <si>
    <t>Für das Projekt relevante professionelle Standards und Tools bewerten, nutzen und weiterentwickeln</t>
  </si>
  <si>
    <t>4.3.3.6</t>
  </si>
  <si>
    <t>Die Projektmanagementkompetenz der Organisation beurteilen, vergleichen und verbessern</t>
  </si>
  <si>
    <t>4.3.4</t>
  </si>
  <si>
    <t>Macht und Interessen</t>
  </si>
  <si>
    <t>4.3.4.1</t>
  </si>
  <si>
    <t>Persönliche Ambitionen und Interessen Dritter und deren potenzielle Auswirkungen auf das Projekt beurteilen sowie diese Kenntnisse zum Nutzen des Projekts verwenden</t>
  </si>
  <si>
    <t>4.3.4.2</t>
  </si>
  <si>
    <t>Informellen Einfluss von Einzelpersonen und Personengruppen und deren potenzielle Auswirkungen auf das Projekt beurteilen sowie diese Kenntnisse zum Nutzen des Projekts verwenden</t>
  </si>
  <si>
    <t>4.3.4.3</t>
  </si>
  <si>
    <t>Persönlichkeiten und Arbeitsstile Dritter beurteilen und zum Nutzen des Projekts einsetzen</t>
  </si>
  <si>
    <t>4.3.5</t>
  </si>
  <si>
    <t>Kultur und Werte</t>
  </si>
  <si>
    <t>4.3.5.1</t>
  </si>
  <si>
    <t>Kultur und Werte der Gesellschaft und deren Auswirkungen auf das Projekt beurteilen</t>
  </si>
  <si>
    <t>4.3.5.2</t>
  </si>
  <si>
    <t>Das Projekt mit der formellen Kultur und den Werten der Organisation in Einklang bringen</t>
  </si>
  <si>
    <t>4.3.5.3</t>
  </si>
  <si>
    <t>Die Informelle Kultur und Werte der Organisation und deren Auswirkungen auf das Projekt beurteilen</t>
  </si>
  <si>
    <t>4.4</t>
  </si>
  <si>
    <r>
      <t>Menschen (</t>
    </r>
    <r>
      <rPr>
        <b/>
        <i/>
        <sz val="9"/>
        <color rgb="FFC00000"/>
        <rFont val="Verdana"/>
        <family val="2"/>
      </rPr>
      <t>people</t>
    </r>
    <r>
      <rPr>
        <b/>
        <sz val="9"/>
        <color rgb="FFC00000"/>
        <rFont val="Verdana"/>
        <family val="2"/>
      </rPr>
      <t>)</t>
    </r>
  </si>
  <si>
    <t>4.4.1</t>
  </si>
  <si>
    <t>Selbstreflexion und Selbstmanagement</t>
  </si>
  <si>
    <t>4.4.1.1</t>
  </si>
  <si>
    <t>Einfluss der eigenen Werte und persönlichen Erfahrungen auf die Arbeit identifizieren und reflektieren</t>
  </si>
  <si>
    <t>4.4.1.2</t>
  </si>
  <si>
    <t>Selbstvertrauen auf der Basis von persönlichen Stärken und Schwächen aufbauen</t>
  </si>
  <si>
    <t>4.4.1.3</t>
  </si>
  <si>
    <t>Persönliche Motivationen identifizieren und reflektieren, um persönliche Ziele zu setzen und darauf zu fokussieren</t>
  </si>
  <si>
    <t>4.4.1.4</t>
  </si>
  <si>
    <t>Eigene Arbeit abhängig von der Situation und den eigenen Ressourcen organisieren</t>
  </si>
  <si>
    <t>4.4.1.5</t>
  </si>
  <si>
    <t>Verantwortung für das persönliche Lernen und die persönliche Weiterentwicklung übernehmen</t>
  </si>
  <si>
    <t>4.4.2</t>
  </si>
  <si>
    <t>Persönliche Integrität und Verlässlichkeit</t>
  </si>
  <si>
    <t>4.4.2.1</t>
  </si>
  <si>
    <t>Ethische Werte bei allen Entscheidungen und Handlungen anerkennen und anwenden</t>
  </si>
  <si>
    <t>4.4.2.2</t>
  </si>
  <si>
    <t>Die Nachhaltigkeit von Leistungen und Ergebnissen fördern</t>
  </si>
  <si>
    <t>4.4.2.3</t>
  </si>
  <si>
    <t>Verantwortung für die eigenen Entscheidungen und Handlungen übernehmen</t>
  </si>
  <si>
    <t>4.4.2.4</t>
  </si>
  <si>
    <t>Widerspruchsfrei handeln, Entscheidungen treffen und kommunizieren</t>
  </si>
  <si>
    <t>4.4.2.5</t>
  </si>
  <si>
    <t>4.4.3</t>
  </si>
  <si>
    <t>Persönliche Kommunikation</t>
  </si>
  <si>
    <t>4.4.3.1</t>
  </si>
  <si>
    <t>Eindeutige und strukturierte Informationen an andere weitergeben und deren gleiches Verständnis sicherstellen</t>
  </si>
  <si>
    <t>4.4.3.2</t>
  </si>
  <si>
    <t>Offene Kommunikation ermöglichen und fördern</t>
  </si>
  <si>
    <t>4.4.3.3</t>
  </si>
  <si>
    <t>Kommunikationsarten und -kanäle auswählen, um die Bedürfnisse der Zielgruppe, der Situation und der Führungsebene zu erfüllen</t>
  </si>
  <si>
    <t>4.4.3.4</t>
  </si>
  <si>
    <t>Mit virtuellen Teams effektiv kommunizieren</t>
  </si>
  <si>
    <t>4.4.3.5</t>
  </si>
  <si>
    <t xml:space="preserve">Humor und Perspektivenwechsel angemessen anwenden </t>
  </si>
  <si>
    <t>4.4.4</t>
  </si>
  <si>
    <t>Beziehungen und Engagement</t>
  </si>
  <si>
    <t>4.4.4.1</t>
  </si>
  <si>
    <t>Persönliche und berufliche Beziehungen aufbauen und pflegen</t>
  </si>
  <si>
    <t>4.4.4.2</t>
  </si>
  <si>
    <t>Soziale Netzwerke aufbauen, moderieren und an ihnen teilnehmen</t>
  </si>
  <si>
    <t>4.4.4.3</t>
  </si>
  <si>
    <t>Durch Zuhören, Verständnis und Unterstützung Empathie zeigen</t>
  </si>
  <si>
    <t>4.4.4.4</t>
  </si>
  <si>
    <t>Vertrauen und Respekt zeigen, indem andere ermutigt werden ihre Meinungen und Bedenken zu äussern</t>
  </si>
  <si>
    <t>4.4.4.5</t>
  </si>
  <si>
    <t>Eigene Visionen und Ziele kommunizieren, um Engagement und Commitment Dritter zu erreichen</t>
  </si>
  <si>
    <t>4.4.5</t>
  </si>
  <si>
    <t>Führung</t>
  </si>
  <si>
    <t>4.4.5.1</t>
  </si>
  <si>
    <t>Initiative ergreifen und proaktiv mit Rat und Tat zur Seite stehen</t>
  </si>
  <si>
    <t>4.4.5.2</t>
  </si>
  <si>
    <t>Ownership übernehmen und Committment zeigen</t>
  </si>
  <si>
    <t>4.4.5.3</t>
  </si>
  <si>
    <t>Durch Vorgeben der Richtung, durch Coaching und Mentoring die Arbeit von Einzelpersonen und Teams leiten und verbessern</t>
  </si>
  <si>
    <t>4.4.5.4</t>
  </si>
  <si>
    <t>Macht und Einfluss angemessen auf Dritte ausüben, um die Ziele zu erreichen</t>
  </si>
  <si>
    <t>4.4.5.5</t>
  </si>
  <si>
    <t>Entscheidungen treffen, durchsetzen und überprüfen</t>
  </si>
  <si>
    <t>4.4.6</t>
  </si>
  <si>
    <t>Teamarbeit</t>
  </si>
  <si>
    <t>4.4.6.1</t>
  </si>
  <si>
    <t>Das Team zusammenstellen und entwickeln</t>
  </si>
  <si>
    <t>4.4.6.2</t>
  </si>
  <si>
    <t>Zusammenarbeit und Netzwerken zwischen Teammitgliedern fördern</t>
  </si>
  <si>
    <t>4.4.6.3</t>
  </si>
  <si>
    <t>Die Entwicklung des Teams und der Teammitglieder ermöglichen, unterstützen und überprüfen</t>
  </si>
  <si>
    <t>4.4.6.4</t>
  </si>
  <si>
    <t>Teams durch das Delegieren von Aufgaben und Verantwortlichkeiten stärken</t>
  </si>
  <si>
    <t>4.4.6.5</t>
  </si>
  <si>
    <t>Fehler erkennen, um das Lernen aus Fehlern zu ermöglichen</t>
  </si>
  <si>
    <t>4.4.7</t>
  </si>
  <si>
    <t>Konflikte und Krisen</t>
  </si>
  <si>
    <t>4.4.7.1</t>
  </si>
  <si>
    <t>Konflikte und Krisen antizipieren und wenn möglich verhindern</t>
  </si>
  <si>
    <t>4.4.7.2</t>
  </si>
  <si>
    <t>Ursachen und Auswirkungen von Konflikten und Krisen analysieren und angemessene Reaktionen auswählen</t>
  </si>
  <si>
    <t>4.4.7.3</t>
  </si>
  <si>
    <t>Konflikte und Krisen und/oder deren Auswirkungen lösen bzw. in ihnen vermitteln</t>
  </si>
  <si>
    <t>4.4.7.4</t>
  </si>
  <si>
    <t>Lernergebnisse aus Konflikten und Krisen identifizieren und weitergeben, um die zukünftige Arbeit zu verbessern</t>
  </si>
  <si>
    <t>4.4.8</t>
  </si>
  <si>
    <t>Vielseitigkeit</t>
  </si>
  <si>
    <t>4.4.8.1</t>
  </si>
  <si>
    <t>Ein offenes und kreatives Umfeld schaffen und unterstützen</t>
  </si>
  <si>
    <t>4.4.8.2</t>
  </si>
  <si>
    <t>Konzeptionelles Denken anwenden, um Situationen zu analysieren und Lösungsstrategien zu definieren</t>
  </si>
  <si>
    <t>4.4.8.3</t>
  </si>
  <si>
    <t>Analytische Techniken anwenden, um Situationen, Informationen und Trends zu analysieren</t>
  </si>
  <si>
    <t>4.4.8.4</t>
  </si>
  <si>
    <t>Kreative Techniken fördern und anwenden, um Alternativen und Lösungen zu finden</t>
  </si>
  <si>
    <t>4.4.8.5</t>
  </si>
  <si>
    <t>Ganzheitliche Sicht auf das Projekt und seinen Kontext fördern, um den Entscheidungsprozess zu verbessern</t>
  </si>
  <si>
    <t>4.4.9</t>
  </si>
  <si>
    <t>Verhandlungen</t>
  </si>
  <si>
    <t>4.4.9.1</t>
  </si>
  <si>
    <t>Interessen aller Parteien, die an den Verhandlungen beteiligt sind, identifizieren und analysieren</t>
  </si>
  <si>
    <t>4.4.9.2</t>
  </si>
  <si>
    <t>Optionen und Alternativen entwickeln und evaluieren, die das Potenzial haben, die Bedürfnisse aller Beteiligten zu erfüllen</t>
  </si>
  <si>
    <t>4.4.9.3</t>
  </si>
  <si>
    <t>Verhandlungsstrategie definieren, die mit den eigenen Zielen übereinstimmt und für alle beteiligten Parteien akzeptabel ist</t>
  </si>
  <si>
    <t>4.4.9.4</t>
  </si>
  <si>
    <t>Einigungen mit anderen Parteien erzielen, die mit den eigenen Zielen übereinstimmen</t>
  </si>
  <si>
    <t>4.4.9.5</t>
  </si>
  <si>
    <t>Zusätzliche Verkaufs- und Akquisitionsmöglichkeiten entdecken und ausschöpfen</t>
  </si>
  <si>
    <t>4.4.10</t>
  </si>
  <si>
    <t>Ergebnisorientierung</t>
  </si>
  <si>
    <t>4.4.10.1</t>
  </si>
  <si>
    <t>Alle Entscheidungen und Handlungen hinsichtlich ihrer Auswirkung auf den Projekterfolg und die Ziele der Organisation evaluieren</t>
  </si>
  <si>
    <t>4.4.10.2</t>
  </si>
  <si>
    <t>Bedürfnisse und Mittel aufeinander abstimmen, um Ergebnisse und Erfolge zu optimieren</t>
  </si>
  <si>
    <t>4.4.10.3</t>
  </si>
  <si>
    <t>Gesunde, sichere und produktive Arbeitsumgebung schaffen und aufrecht zu erhalten</t>
  </si>
  <si>
    <t>4.4.10.4</t>
  </si>
  <si>
    <t>Das Projekt, seine Prozesse und Ergebnisse promoten und 'verkaufen'</t>
  </si>
  <si>
    <t>4.4.10.5</t>
  </si>
  <si>
    <t>Ergebnisse liefern und Akzeptanz erhalten</t>
  </si>
  <si>
    <t>4.5</t>
  </si>
  <si>
    <r>
      <t>Praktiken (</t>
    </r>
    <r>
      <rPr>
        <b/>
        <i/>
        <sz val="9"/>
        <color rgb="FFC00000"/>
        <rFont val="Verdana"/>
        <family val="2"/>
      </rPr>
      <t>practice</t>
    </r>
    <r>
      <rPr>
        <b/>
        <sz val="9"/>
        <color rgb="FFC00000"/>
        <rFont val="Verdana"/>
        <family val="2"/>
      </rPr>
      <t>)</t>
    </r>
  </si>
  <si>
    <t>4.5.1</t>
  </si>
  <si>
    <t>Projektdesign</t>
  </si>
  <si>
    <t>4.5.1.1</t>
  </si>
  <si>
    <t>Erfolgskriterien anerkennen, priorisieren und überprüfen</t>
  </si>
  <si>
    <t>4.5.1.2</t>
  </si>
  <si>
    <t>Lessons Learned aus und mit anderen Projekten überprüfen, anwenden und austauschen</t>
  </si>
  <si>
    <t>4.5.1.3</t>
  </si>
  <si>
    <t>Projektkomplexität und ihre Konsequenzen für den Projektmanagementansatz bestimmen</t>
  </si>
  <si>
    <t>4.5.1.4</t>
  </si>
  <si>
    <t>Generellen Projektmanagement-Ansatz auswählen und anpassen</t>
  </si>
  <si>
    <t>4.5.1.5</t>
  </si>
  <si>
    <r>
      <t xml:space="preserve">Konzept für die Projektdurchführung entwerfen, überwachen und </t>
    </r>
    <r>
      <rPr>
        <sz val="9"/>
        <color indexed="8"/>
        <rFont val="Verdana"/>
        <family val="2"/>
      </rPr>
      <t>anpassen</t>
    </r>
  </si>
  <si>
    <t>4.5.2</t>
  </si>
  <si>
    <t>Anforderungen und Ziele</t>
  </si>
  <si>
    <t>4.5.2.1</t>
  </si>
  <si>
    <t>Hierarchie der Projektziele definieren und entwickeln</t>
  </si>
  <si>
    <t>4.5.2.2</t>
  </si>
  <si>
    <t>Bedürfnisse und Anforderungen der Projekt-Stakeholder identifizieren und analysieren</t>
  </si>
  <si>
    <t>4.5.2.3</t>
  </si>
  <si>
    <t>Anforderungen und Abnahmekriterien priorisieren und entscheiden</t>
  </si>
  <si>
    <t>4.5.3</t>
  </si>
  <si>
    <t>Leistungsumfang und Lieferobjekte</t>
  </si>
  <si>
    <t>4.5.3.1</t>
  </si>
  <si>
    <t>Lieferobjekte definieren</t>
  </si>
  <si>
    <t>4.5.3.2</t>
  </si>
  <si>
    <t>Leistungsumfang strukturieren</t>
  </si>
  <si>
    <t>4.5.3.3</t>
  </si>
  <si>
    <t>Arbeitspakete definieren</t>
  </si>
  <si>
    <t>4.5.3.4</t>
  </si>
  <si>
    <t xml:space="preserve">Konfiguration des Leistungsumfangs erstellen und aufrechterhalten </t>
  </si>
  <si>
    <t>4.5.4</t>
  </si>
  <si>
    <t>Ablauf und Termine</t>
  </si>
  <si>
    <t>4.5.4.1</t>
  </si>
  <si>
    <t xml:space="preserve">Aktivitäten definieren, die nötig sind, um das Projekt (ab)liefern zu können </t>
  </si>
  <si>
    <t>4.5.4.2</t>
  </si>
  <si>
    <t>Arbeitsaufwand und Dauer von Aktivitäten festlegen</t>
  </si>
  <si>
    <t>4.5.4.3</t>
  </si>
  <si>
    <t>Vorgehensweise für Termine und Phasen respektive Sprints festlegen</t>
  </si>
  <si>
    <t>4.5.4.4</t>
  </si>
  <si>
    <t>Abfolge der Projektaktivitäten bestimmen und einen Ablauf- und Terminplan erstellen</t>
  </si>
  <si>
    <t>4.5.4.5</t>
  </si>
  <si>
    <t>Fortschritt anhand des Terminplans überwachen und notwendige Anpassungen vornehmen</t>
  </si>
  <si>
    <t>4.5.5</t>
  </si>
  <si>
    <t>Organisation, Information und Dokumentation</t>
  </si>
  <si>
    <t>4.5.5.1</t>
  </si>
  <si>
    <t>Bedürfnisse der Stakeholder bezüglich Information und Dokumentation beurteilen und bestimmen</t>
  </si>
  <si>
    <t>4.5.5.2</t>
  </si>
  <si>
    <t>Struktur, Rollen und Verantwortlichkeiten im Projekt definieren</t>
  </si>
  <si>
    <t>4.5.5.3</t>
  </si>
  <si>
    <t>Infrastruktur, Prozesse und Informationssysteme aufbauen</t>
  </si>
  <si>
    <t>4.5.5.4</t>
  </si>
  <si>
    <t>Organisation des Projekts implementieren, überwachen und gegebenenfalls anpassen</t>
  </si>
  <si>
    <t>4.5.6</t>
  </si>
  <si>
    <t>Qualität</t>
  </si>
  <si>
    <t>4.5.6.1</t>
  </si>
  <si>
    <t>Qualitätsmanagementplan für das Projekt entwickeln, die Implementierung überwachen und gegebenenfalls überarbeiten</t>
  </si>
  <si>
    <t>4.5.6.2</t>
  </si>
  <si>
    <t>Projekt mit seinen Lieferobjekten überprüfen um sicherzustellen, dass sie die Anforderungen des Qualitätsmanagementplans weiterhin erfüllen</t>
  </si>
  <si>
    <t>4.5.6.3</t>
  </si>
  <si>
    <t>Erreichung der Qualitätsziele des Projekts verifizieren und erforderliche korrektive und/oder präventive Massnahmen empfehlen</t>
  </si>
  <si>
    <t>4.5.6.4</t>
  </si>
  <si>
    <t>Validierung von Projektergebnissen planen und organisieren</t>
  </si>
  <si>
    <t>4.5.6.5</t>
  </si>
  <si>
    <t>Qualität im Verlauf des Projekts sicherstellen</t>
  </si>
  <si>
    <t>4.5.7</t>
  </si>
  <si>
    <t>Kosten und Finanzierung</t>
  </si>
  <si>
    <t>4.5.7.1</t>
  </si>
  <si>
    <t>Projektkosten abschätzen</t>
  </si>
  <si>
    <t>4.5.7.2</t>
  </si>
  <si>
    <t>Projektbudget erstellen</t>
  </si>
  <si>
    <t>4.5.7.3</t>
  </si>
  <si>
    <t>Projektfinanzierung sichern</t>
  </si>
  <si>
    <t>4.5.7.4</t>
  </si>
  <si>
    <t>Finanzmanagement- und Berichtssystem für das Projekt entwickeln, einrichten und aufrechterhalten</t>
  </si>
  <si>
    <t>4.5.7.5</t>
  </si>
  <si>
    <t>Finanzen überwachen, um Abweichungen vom Projektplan zu  identifizieren und zu korrigieren</t>
  </si>
  <si>
    <t>4.5.8</t>
  </si>
  <si>
    <t>Ressourcen</t>
  </si>
  <si>
    <t>4.5.8.1</t>
  </si>
  <si>
    <t>Strategische Ressourcenplanung entwickeln, um die Projektergebnisse liefern zu können</t>
  </si>
  <si>
    <t>4.5.8.2</t>
  </si>
  <si>
    <t>Qualität und Menge der benötigten Ressourcen definieren</t>
  </si>
  <si>
    <t>4.5.8.3</t>
  </si>
  <si>
    <t>Potenzielle  Ressourcenquellen identifizieren und ihre Beschaffung verhandeln</t>
  </si>
  <si>
    <t>4.5.8.4</t>
  </si>
  <si>
    <t>Ressourcen gemäss dem festgelegten Bedarf zuweisen und verteilen</t>
  </si>
  <si>
    <t>4.5.8.5</t>
  </si>
  <si>
    <t>Ressourcenverbrauch evaluieren und erforderliche Korrekturmassnahmen ergreifen</t>
  </si>
  <si>
    <t>4.5.9</t>
  </si>
  <si>
    <t>Beschaffung</t>
  </si>
  <si>
    <t>4.5.9.1</t>
  </si>
  <si>
    <t>Beschaffungsbedarf, Optionen und Prozesse vereinbaren</t>
  </si>
  <si>
    <t>4.5.9.2</t>
  </si>
  <si>
    <t>Zu Evaluation und Auswahl von Lieferanten und Partnern beitragen</t>
  </si>
  <si>
    <t>4.5.9.3</t>
  </si>
  <si>
    <t>Zu Verhandlungen und Vereinbarungen von Vertragsbestimmungen beitragen, um diese in Einklang mit den Projektzielen zu bringen</t>
  </si>
  <si>
    <t>4.5.9.4</t>
  </si>
  <si>
    <t>Vertragsausführung überwachen, Probleme ansprechen und falls notwendig Entschädigungen verlangen</t>
  </si>
  <si>
    <t>4.5.10</t>
  </si>
  <si>
    <t>Planung und Steuerung</t>
  </si>
  <si>
    <t>4.5.10.1</t>
  </si>
  <si>
    <t>Projekt starten, Projektmanagement-Plan entwickeln und Zustimmung einholen</t>
  </si>
  <si>
    <t>4.5.10.2</t>
  </si>
  <si>
    <t>Übergang in eine neue Projektphase einleiten und managen</t>
  </si>
  <si>
    <t>4.5.10.3</t>
  </si>
  <si>
    <t>Projektleistung mit dem Projektplan abgleichen und gegebenenfalls Korrekturmassnahmen treffen</t>
  </si>
  <si>
    <t>4.5.10.4</t>
  </si>
  <si>
    <t>Bericht über den Projektfortschritt erstatten</t>
  </si>
  <si>
    <t>4.5.10.5</t>
  </si>
  <si>
    <r>
      <t xml:space="preserve">Projektänderungen beurteilen, Zustimmung für diese einholen und </t>
    </r>
    <r>
      <rPr>
        <sz val="9"/>
        <color indexed="8"/>
        <rFont val="Verdana"/>
        <family val="2"/>
      </rPr>
      <t>implementieren</t>
    </r>
  </si>
  <si>
    <t>4.5.10.6</t>
  </si>
  <si>
    <t>Eine Phase oder das Projekt abschliessen und evaluieren</t>
  </si>
  <si>
    <t>4.5.11</t>
  </si>
  <si>
    <t>Chancen und Risiken</t>
  </si>
  <si>
    <t>4.5.11.1</t>
  </si>
  <si>
    <t>Chancen- und Risikomanagementstruktur entwickeln und implementieren</t>
  </si>
  <si>
    <t>4.5.11.2</t>
  </si>
  <si>
    <t>Chancen und Risiken identifizieren</t>
  </si>
  <si>
    <t>4.5.11.3</t>
  </si>
  <si>
    <t>Wahrscheinlichkeit und Auswirkungen von Chancen und Risiken analysieren</t>
  </si>
  <si>
    <t>4.5.11.4</t>
  </si>
  <si>
    <t>Strategien auswählen und Massnahmen implementieren, um Chancen und Risiken zu adressieren</t>
  </si>
  <si>
    <t>4.5.11.5</t>
  </si>
  <si>
    <t>Chancen, Risiken und implementierte Massnahmen evaluieren und überwachen</t>
  </si>
  <si>
    <t>4.5.12</t>
  </si>
  <si>
    <t>Stakeholder</t>
  </si>
  <si>
    <t>4.5.12.1</t>
  </si>
  <si>
    <t>Stakeholder identifizieren und ihre Interessen und ihren Einfluss analysieren</t>
  </si>
  <si>
    <t>4.5.12.2</t>
  </si>
  <si>
    <t>Stakeholderstrategie und Kommunikationsplan entwickeln und aufrechterhalten</t>
  </si>
  <si>
    <t>4.5.12.3</t>
  </si>
  <si>
    <t>Geschäftsleitung, Auftraggeber und höheres Management einbinden, um Commitment zu erreichen und um Interessen und Erwartungen zu managen</t>
  </si>
  <si>
    <t>4.5.12.4</t>
  </si>
  <si>
    <t>Benutzer, Partner und  Lieferanten einbinden, um Kooperation und Commitment zu erreichen</t>
  </si>
  <si>
    <t>4.5.12.5</t>
  </si>
  <si>
    <t>Netzwerke und Allianzen aufbauen, aufrechterhalten und beenden</t>
  </si>
  <si>
    <t>4.5.13</t>
  </si>
  <si>
    <t>Change und Transformation</t>
  </si>
  <si>
    <t>4.5.13.1</t>
  </si>
  <si>
    <t>Adaptationsfähigkeit der Organisation(en) zu Veränderung beurteilen</t>
  </si>
  <si>
    <t>4.5.13.2</t>
  </si>
  <si>
    <t>Veränderungsanforderungen und Transformationschancen identifizieren</t>
  </si>
  <si>
    <t>4.5.13.3</t>
  </si>
  <si>
    <r>
      <t xml:space="preserve">Veränderungs- oder Transformationsstrategie </t>
    </r>
    <r>
      <rPr>
        <sz val="9"/>
        <color indexed="8"/>
        <rFont val="Verdana"/>
        <family val="2"/>
      </rPr>
      <t>entwickeln</t>
    </r>
  </si>
  <si>
    <t>4.5.13.4</t>
  </si>
  <si>
    <t>Veränderungs- oder Transformationsmanagement implementieren</t>
  </si>
  <si>
    <t>Anzahl Kompetenzen mit Fähigkeiten</t>
  </si>
  <si>
    <t>Anzahl Kompetenzen mit Fertigkeiten</t>
  </si>
  <si>
    <t>Anzahl Kompetenzen mit Wissen</t>
  </si>
  <si>
    <t>Anzahl Kompetenzen ohne Fähigkeiten, Fertigkeiten oder Wissen</t>
  </si>
  <si>
    <t>Selbstbeurteilung Programmmanagement</t>
  </si>
  <si>
    <t>Das Programm mit der Mission und der Vision der Organisation in Einklang bringen</t>
  </si>
  <si>
    <t>Rechtfertigung für das Programm entwickeln und sicherstellen, dass die betriebswirtschaftlichen und/oder organisationalen Gründe, die zum Programm geführt haben, weiterhin bestehen</t>
  </si>
  <si>
    <t>Die Grundlagen des Portfoliomanagements, deren Bedeutung für das Programmmanagement sowie deren Einführung kennen</t>
  </si>
  <si>
    <t>Das Programm mit den Supportfunktionen in Einklang bringen</t>
  </si>
  <si>
    <t>Das Programm mit den Entscheidungs- und Berichterstattungsstrukturen sowie den Qualitätsanforderungen der Organisation in Einklang bringen</t>
  </si>
  <si>
    <t>Das Programm mit den Prozessen und Funktionen des HR in Einklang bringen</t>
  </si>
  <si>
    <t>Das Programm mit den Finanz- und Controlling-Prozessen in Einklang bringen</t>
  </si>
  <si>
    <t>Die für das Programm und dessen Komponenten gültigen Rechtsvorschriften identifizieren und einhalten</t>
  </si>
  <si>
    <t>Alle für das Programm und dessen Komponenten relevanten Vorschriften für Sicherheit, Gesundheit und Umweltschutz (SGU) identifizieren und einhalten</t>
  </si>
  <si>
    <t>Alle für das Programm und dessen Komponenten relevanten Verhaltensregeln und Berufsvorschriften identifizieren und einhalten</t>
  </si>
  <si>
    <t>Für das Programm relevante Prinzipien und Ziele der Nachhaltigkeit identifizieren und einhalten</t>
  </si>
  <si>
    <t>Für das Programm und dessen Komponenten relevante professionelle Standards und Tools beurteilen, nutzen und weiterentwickeln</t>
  </si>
  <si>
    <t>Die Programmmanagementkompetenz der Organisation beurteilen, vergleichen und verbessern</t>
  </si>
  <si>
    <t>Persönliche Ambitionen und Interessen Dritter und deren potenzielle Auswirkungen auf das Programm und dessen Komponenten beurteilen sowie diese Kenntnisse zum Nutzen des Programms verwenden</t>
  </si>
  <si>
    <t>Informellen Einfluss von Einzelpersonen und Personengruppen und deren potenzielle Auswirkungen auf das Programm und dessen Komponenten beurteilen sowie diese Kenntnisse zum Nutzen des Programms verwenden</t>
  </si>
  <si>
    <t>Persönlichkeiten und Arbeitsstile Dritter beurteilen und zum Nutzen des Programms einsetzen</t>
  </si>
  <si>
    <t>Kultur und Werte der Gesellschaft und deren Auswirkungen auf das Programm und dessen Komponenten beurteilen</t>
  </si>
  <si>
    <t>Das Programm und dessen Komponenten mit der formellen Kultur und den Werten der Organisation(en) in Einklang bringen</t>
  </si>
  <si>
    <t>Die informelle Kultur und Werte der Organisation(en) und deren Auswirkungen auf das Programm und dessen Komponenten bewerten</t>
  </si>
  <si>
    <t>Analytische Techniken anwenden, um Situationen, Daten und Trends zu analysieren</t>
  </si>
  <si>
    <t>Ganzheitliche Sicht auf das Programm und dessen Kontext fördern, um den Entscheidungsprozess zu verbessern</t>
  </si>
  <si>
    <t>Alle Entscheidungen und Handlungen hinsichtlich ihrer Auswirkung auf den Programmerfolg und die Ziele der Organisation evaluieren</t>
  </si>
  <si>
    <t>Das Programm, dessen Prozesse und Ergebnisse promoten und 'verkaufen'</t>
  </si>
  <si>
    <t>Programmdesign</t>
  </si>
  <si>
    <t>Lessons Learned aus und mit anderen Programmen und deren Komponenten überprüfen, anwenden und austauschen</t>
  </si>
  <si>
    <t>Programmkomplexität und ihre Konsequenzen für den Programmmanagementansatz bestimmen</t>
  </si>
  <si>
    <t>Programmvision erstellen</t>
  </si>
  <si>
    <t>Veränderungsstrategie entwickeln und anpassen</t>
  </si>
  <si>
    <t>4.5.1.6</t>
  </si>
  <si>
    <t>Generellen Programmmanagement-Ansatz auswählen und anpassen</t>
  </si>
  <si>
    <t>4.5.1.7</t>
  </si>
  <si>
    <t>Konzept für die Programmdurchführung entwerfen, überwachen und gegebenenfalls anpassen</t>
  </si>
  <si>
    <t>4.5.1.8</t>
  </si>
  <si>
    <t>Lieferstrategie für das Programm entwerfen</t>
  </si>
  <si>
    <t>Nutzen und Ziele</t>
  </si>
  <si>
    <t>Hierarchie der Programmziele definieren und entwickeln</t>
  </si>
  <si>
    <t>Programmnutzen identifizieren und wenn möglich quantifizieren</t>
  </si>
  <si>
    <t>Strategie der Nutzenrealisierung entwickeln</t>
  </si>
  <si>
    <t>4.5.2.4</t>
  </si>
  <si>
    <t>Programmkomponenten mit ihren Ergebnissen und Schnittstellen definieren</t>
  </si>
  <si>
    <t>4.5.2.5</t>
  </si>
  <si>
    <t>Nutzenrealisierung sicherstellen</t>
  </si>
  <si>
    <t>Leistungsumfang</t>
  </si>
  <si>
    <t>Leistungsumfang definieren</t>
  </si>
  <si>
    <t>Leistungsumfang des Programms strukturieren</t>
  </si>
  <si>
    <t>Leistungsumfang der Komponenten managen</t>
  </si>
  <si>
    <t xml:space="preserve">Konfiguration des Leistungsumfangs herstellen und aufrechterhalten </t>
  </si>
  <si>
    <t>Abfolge der Programmkomponenten erstellen und einen Masterplan entwickeln</t>
  </si>
  <si>
    <t>Konsistenz der Tranchen sicherstellen</t>
  </si>
  <si>
    <t>Übergang zwischen Tranchen managen</t>
  </si>
  <si>
    <t>Governance-Rahmen und Regeln für das Programm entwerfen und einführen</t>
  </si>
  <si>
    <t>Struktur, Rollen und Verantwortlichkeiten im Programm definieren</t>
  </si>
  <si>
    <t>Organisation des Programms implementieren, überwachen und ggf. anpassen</t>
  </si>
  <si>
    <t>Qualität im Verlauf des Programms sicherstellen</t>
  </si>
  <si>
    <t>Qualitätssicherung im Programm organisieren</t>
  </si>
  <si>
    <t>Finanzierungsmöglichkeiten analysieren und Finanzierungsstrategie festlegen</t>
  </si>
  <si>
    <t>Programmbudget festlegen und erstellen</t>
  </si>
  <si>
    <t>Rahmenbedingungen für das Finanzierungs- und Kostenmanagement etablieren und lenken</t>
  </si>
  <si>
    <t>Finanzen auf der Basis der Bedürfnisse der Komponenten und unter Berücksichtigung der vertraglichen Bedingungen mit den Finanzgebern verteilen</t>
  </si>
  <si>
    <t>Berichte für Finanzierungsorganisationen bereitstellen</t>
  </si>
  <si>
    <t>Strategische Ressourcenplanung entwickeln, um die Programmergebnisse liefern zu können</t>
  </si>
  <si>
    <t>Beschaffung und Partnerschaft</t>
  </si>
  <si>
    <t>Beschaffungssystem für das Programm aufrecht erhalten und lenken</t>
  </si>
  <si>
    <t>Partnerschaften entwickeln</t>
  </si>
  <si>
    <t>Partnerschaften beenden</t>
  </si>
  <si>
    <t>Das Programm etablieren</t>
  </si>
  <si>
    <t>Schnittstellen und Synergien zwischen Komponenten managen</t>
  </si>
  <si>
    <t>Status der Komponenten messen und evaluieren sowie deren Fortschritt beeinflussen</t>
  </si>
  <si>
    <t>Den Komponentenmanagern die Richtung vorgeben</t>
  </si>
  <si>
    <t>Das Programm abschliessen</t>
  </si>
  <si>
    <t>Stakeholder identifizieren und ihre Interessen sowie ihren Einfluss analysieren</t>
  </si>
  <si>
    <t>Stakeholdern involvieren, um deren Kooperation und Verpflichtung zu gewinnen</t>
  </si>
  <si>
    <t>Netzwerke und Allianzen organisieren, aufrechterhalten und beenden</t>
  </si>
  <si>
    <t>Adaptationsfähigkeit der Organisation(en) zu Veränderung (Change) bewerten</t>
  </si>
  <si>
    <t>Veränderungs- oder Transformationsstrategie entwickeln</t>
  </si>
  <si>
    <t>4.5.14</t>
  </si>
  <si>
    <t>Projektselektion und Portfoliobalance</t>
  </si>
  <si>
    <t>4.5.14.1</t>
  </si>
  <si>
    <t>Komponentenmerkmale analysieren</t>
  </si>
  <si>
    <t>4.5.14.2</t>
  </si>
  <si>
    <t>Komponenten anhand der Programmprioritäten priorisieren</t>
  </si>
  <si>
    <t>4.5.14.3</t>
  </si>
  <si>
    <t>Zukünftige Programmleistung analysieren und prognostizieren</t>
  </si>
  <si>
    <t>4.5.14.4</t>
  </si>
  <si>
    <t>Programmentscheidungen vorbereiten und moderieren</t>
  </si>
  <si>
    <t>Selbstbeurteilung Portfoliomanagement</t>
  </si>
  <si>
    <t>Das Portfolio mit der Mission und der Vision der Organisation in Einklang bringen</t>
  </si>
  <si>
    <t>Rechtfertigung für das Portfolio entwickeln und sicherstellen, dass die betriebswirtschaftlichen und/oder organisationalen Gründe, die zum Portfolio geführt haben, weiterhin bestehen</t>
  </si>
  <si>
    <t>Die Grundlagen des Projekt- und Programmmanagements und deren Einführung kennen und anwenden</t>
  </si>
  <si>
    <t>Das Portfolio mit den Entscheidungs- und Berichterstattungsstrukturen sowie den Qualitätsanforderungen der Organisation in Einklang bringen</t>
  </si>
  <si>
    <t>Das Portfolio mit den Prozessen und Funktionen des HR in Einklang bringen</t>
  </si>
  <si>
    <t>Das Portfolio mit den Finanz- und Controlling-Prozessen in Einklang bringen</t>
  </si>
  <si>
    <t>Die für das Portfolio und dessen Komponenten gültigen Rechtsvorschriften identifizieren und einhalten</t>
  </si>
  <si>
    <t>Alle für das Portfolio und dessen Komponenten relevanten Vorschriften für Sicherheit, Gesundheit und Umweltschutz (SGU) identifizieren und einhalten</t>
  </si>
  <si>
    <t>Alle für das Portfolio und dessen Komponenten relevanten Verhaltensregeln und Berufsvorschriften identifizieren und einhalten</t>
  </si>
  <si>
    <t>Für das Portfolio relevante Prinzipien und Ziele der Nachhaltigkeit identifizieren und einhalten</t>
  </si>
  <si>
    <t>Für das Portfolio und dessen Komponenten relevante professionelle Standards und Tools beurteilen, nutzen und weiterentwickeln</t>
  </si>
  <si>
    <t>Die Portfoliomanagementkompetenz der Organisation beurteilen, vergleichen und verbessern</t>
  </si>
  <si>
    <t>Persönliche Ambitionen und Interessen Dritter und deren potenzielle Auswirkungen auf das Portfolio und dessen Komponenten beurteilen sowie diese Kenntnisse zum Nutzen des Portfolios verwenden</t>
  </si>
  <si>
    <t>Informellen Einfluss von Einzelpersonen und Personengruppen und deren potenzielle Auswirkungen auf das Portfolio und dessen Komponenten bewerten</t>
  </si>
  <si>
    <t>Persönlichkeiten und Arbeitsstile Dritter beurteilen und zum Nutzen des Portfolios einsetzen</t>
  </si>
  <si>
    <t>Kultur und Werte der Gesellschaft und deren Auswirkungen auf das Portfolio und dessen Komponenten beurteilen</t>
  </si>
  <si>
    <t>Das Portfolio und dessen Komponenten mit der formellen Kultur und den Werten der Organisation in Einklang bringen</t>
  </si>
  <si>
    <t>Die informelle Kultur und Werte der Organisation und deren Auswirkungen auf das Portfolio und dessen Komponenten beurteilen</t>
  </si>
  <si>
    <t>Ganzheitliche Sicht auf das Portfolio und seinen Kontext fördern, um den Entscheidungsprozess zu verbessern</t>
  </si>
  <si>
    <t>Alle Entscheidungen und Handlungen hinsichtlich ihrer Auswirkung auf den Portfolioerfolg und die Ziele der Organisation evaluieren</t>
  </si>
  <si>
    <t>Das Portfolio, seine Prozesse und Ergebnisse promoten und 'verkaufen'</t>
  </si>
  <si>
    <t>Portfoliodesign</t>
  </si>
  <si>
    <t>Lessons Learned aus und mit anderen Portfolios und deren Komponenten überprüfen, anwenden und austauschen</t>
  </si>
  <si>
    <t>Nutzen</t>
  </si>
  <si>
    <t>Hierarchie der Ziele der Organisation definieren und entwickeln</t>
  </si>
  <si>
    <t>Leistungsumfang des Portfolios etablieren und unterhalten</t>
  </si>
  <si>
    <t>Konfiguration des Leistungsumfangs der Komponenten überwachen und steuern</t>
  </si>
  <si>
    <t>Termine</t>
  </si>
  <si>
    <t>Entscheidungszyklus für das Portfolio aufbauen und weiterentwickeln</t>
  </si>
  <si>
    <t>Struktur, Rollen und Verantwortlichkeiten im Portfolio und dessen Komponenten definieren</t>
  </si>
  <si>
    <t>Organisation des Portfolios implementieren, überwachen und anpassen</t>
  </si>
  <si>
    <t>Qualität im Portfolio und dessen Komponenten sicherstellen</t>
  </si>
  <si>
    <t>Portfoliobudget festlegen und erstellen</t>
  </si>
  <si>
    <t>Finanzmanagement- und Berichtssystem für das Portfolio und dessen Komponente entwickeln, einrichten und aufrechterhalten</t>
  </si>
  <si>
    <t>Strategische Ressourcenplanung um sicherzustellen, dass die Komponenten (Programme und Projekte) liefern können</t>
  </si>
  <si>
    <t>Kompetenzen der für die Komponenten des Portfolios benötigten Ressourcen ermitteln</t>
  </si>
  <si>
    <t>Beschaffungssystem für das Portfolio aufrecht erhalten und lenken</t>
  </si>
  <si>
    <t>Das Portfoliosystem einrichten</t>
  </si>
  <si>
    <t>Portfoliozyklus einrichten und aufrechterhalten</t>
  </si>
  <si>
    <t>Über das Portfolio Bericht erstatten</t>
  </si>
  <si>
    <t>Benutzer, Partner und Lieferanten einbinden, um Kooperation und Commitment zu erreichen</t>
  </si>
  <si>
    <t>Adaptationsfähigkeit der Organisation(en) zu Veränderung (Change) beurteilen</t>
  </si>
  <si>
    <t>Veränderungs- oder Transformationsstrategie für das Portfolio entwickeln</t>
  </si>
  <si>
    <t>Den Veränderungsprozess aufrechterhalten</t>
  </si>
  <si>
    <t>Komponenten (Programme, Projekte oder Ideen) identifizieren, die in das Portfolio aufgenommen werden könnten</t>
  </si>
  <si>
    <t>Komponenten anhand der Portfolioprioritäten priorisieren</t>
  </si>
  <si>
    <t>Überblick über die Leistungen der Komponenten sicherstellen</t>
  </si>
  <si>
    <t>4.5.14.5</t>
  </si>
  <si>
    <t>Zukünftige Portfolioleistung analysieren und prognostizieren</t>
  </si>
  <si>
    <t>4.5.14.6</t>
  </si>
  <si>
    <t>Portfolioentscheidungen vorbereiten und moderieren</t>
  </si>
  <si>
    <t>Selbstbeurteilung Agile Leadership</t>
  </si>
  <si>
    <r>
      <t xml:space="preserve">Füllen Sie bitte die Selbstbeurteilung für diejenige </t>
    </r>
    <r>
      <rPr>
        <sz val="9"/>
        <color rgb="FFC00000"/>
        <rFont val="Verdana"/>
        <family val="2"/>
      </rPr>
      <t>Domäne</t>
    </r>
    <r>
      <rPr>
        <sz val="9"/>
        <rFont val="Verdana"/>
        <family val="2"/>
      </rPr>
      <t xml:space="preserve"> - Projekt-, Programm- oder Portfoliomanagement bzw. Agile Leadership - </t>
    </r>
    <r>
      <rPr>
        <sz val="9"/>
        <color rgb="FFC00000"/>
        <rFont val="Verdana"/>
        <family val="2"/>
      </rPr>
      <t>vollständig</t>
    </r>
    <r>
      <rPr>
        <sz val="9"/>
        <rFont val="Verdana"/>
        <family val="2"/>
      </rPr>
      <t xml:space="preserve"> aus, für welche Sie den Zertifizierungsantrag einreichen.</t>
    </r>
  </si>
  <si>
    <t>4.K</t>
  </si>
  <si>
    <t>4.K1</t>
  </si>
  <si>
    <t>4.K1.1</t>
  </si>
  <si>
    <t>Agile Teams mit der Mission und der Vision der Organisation in Einklang bringen</t>
  </si>
  <si>
    <t>4.K1.2</t>
  </si>
  <si>
    <t>4.K1.3</t>
  </si>
  <si>
    <t>Rechtfertigung für die Veränderung entwickeln und sicherstellen, dass die betriebswirtschaftlichen und/oder organisationalen Gründe, die dazu geführt haben, weiterhin bestehen</t>
  </si>
  <si>
    <t>4.K1.4</t>
  </si>
  <si>
    <t>4.K1.5</t>
  </si>
  <si>
    <t>4.K2</t>
  </si>
  <si>
    <t>4.K2.1</t>
  </si>
  <si>
    <t>Prinzipien der agilen Arbeit und deren Einführung kennen</t>
  </si>
  <si>
    <t>4.K2.2</t>
  </si>
  <si>
    <t>Prinzipien des agilen Programmmanagements und deren Einführung kennen</t>
  </si>
  <si>
    <t>4.K2.3</t>
  </si>
  <si>
    <t>Prinzipien des agilen Portfoliomanagements und deren Einführung kennen</t>
  </si>
  <si>
    <t>4.K2.4</t>
  </si>
  <si>
    <t>Agile Arbeit mit den Supportfunktionen in Einklang bringen</t>
  </si>
  <si>
    <t>4.K2.5</t>
  </si>
  <si>
    <t>Agile Arbeit mit den Entscheidungs- und Berichterstattungsstrukturen sowie den Qualitätsanforderungen der Organisation in Einklang bringen</t>
  </si>
  <si>
    <t>4.K2.6</t>
  </si>
  <si>
    <t>Agile Arbeit mit den Prozessen und Funktionen des HR in Einklang bringen</t>
  </si>
  <si>
    <t>4.K2.7</t>
  </si>
  <si>
    <t>Agile Arbeit mit den Finanz- und Controlling-Prozessen in Einklang bringen</t>
  </si>
  <si>
    <t>4.K2.8</t>
  </si>
  <si>
    <t>Prinzipien des klassischen Managements und der agilen Arbeit verbinden</t>
  </si>
  <si>
    <t>4.K3</t>
  </si>
  <si>
    <t>4.K3.1</t>
  </si>
  <si>
    <t>Die für die agile Arbeit gültigen Rechtsvorschriften identifizieren und einhalten</t>
  </si>
  <si>
    <t>4.K3.2</t>
  </si>
  <si>
    <t>Alle für die agile Arbeit relevanten Vorschriften für Sicherheit, Gesundheit und Umweltschutz (SGU) identifizieren und einhalten</t>
  </si>
  <si>
    <t>4.K3.3</t>
  </si>
  <si>
    <t>Alle für die agile Arbeit relevanten Verhaltensregeln und Berufsvorschriften identifizieren und einhalten</t>
  </si>
  <si>
    <t>4.K3.4</t>
  </si>
  <si>
    <t>Für die agile Arbeit relevante Prinzipien und Ziele der Nachhaltigkeit identifizieren und einhalten</t>
  </si>
  <si>
    <t>4.K3.5</t>
  </si>
  <si>
    <t>Für die agile Arbeit relevante professionelle Standards und Tools beurteilen, nutzen und weiterentwickeln</t>
  </si>
  <si>
    <t>4.K3.6</t>
  </si>
  <si>
    <t>Agilität der Organisation beurteilen, vergleichen und verbessern</t>
  </si>
  <si>
    <t>4.K4</t>
  </si>
  <si>
    <t>4.K4.1</t>
  </si>
  <si>
    <t>Persönliche Ambitionen und Interessen Dritter und deren potenzielle Auswirkungen auf die agile Arbeit beurteilen sowie diese Kenntnisse zum Nutzen der agilen Arbeit verwenden</t>
  </si>
  <si>
    <t>4.K4.2</t>
  </si>
  <si>
    <t>Informellen Einfluss von Einzelpersonen und Personengruppen und deren potenzielle Auswirkungen auf die agile Arbeit beurteilen sowie diese Kenntnisse zum Nutzen der agilen Arbeit verwenden</t>
  </si>
  <si>
    <t>4.K4.3</t>
  </si>
  <si>
    <t>Persönlichkeiten und Arbeitsstile Dritter beurteilen und zum Nutzen der agilen Arbeit einsetzen</t>
  </si>
  <si>
    <t>4.K5</t>
  </si>
  <si>
    <t>4.K5.1</t>
  </si>
  <si>
    <t>Kultur und Werte der Gesellschaft und deren Auswirkungen auf die agile Arbeit beurteilen</t>
  </si>
  <si>
    <t>4.K5.2</t>
  </si>
  <si>
    <t>Organisationskultur zur besseren Abstimmung mit agilen Werten fördern</t>
  </si>
  <si>
    <t>4.K5.3</t>
  </si>
  <si>
    <t>Informelle Kultur und Werte der Organisation und deren Auswirkungen auf das agile Arbeiten beurteilen</t>
  </si>
  <si>
    <t>4.M</t>
  </si>
  <si>
    <t>4.M1</t>
  </si>
  <si>
    <t>4.M1.1</t>
  </si>
  <si>
    <t>4.M1.2</t>
  </si>
  <si>
    <t>4.M1.3</t>
  </si>
  <si>
    <t>4.M1.4</t>
  </si>
  <si>
    <t>Eigene Arbeit abhängig von der Situation, den eigenen Ressourcen und der Gesamtsituation des Teams organisieren</t>
  </si>
  <si>
    <t>4.M1.5</t>
  </si>
  <si>
    <t>4.M2</t>
  </si>
  <si>
    <t>4.M2.1</t>
  </si>
  <si>
    <t>4.M2.2</t>
  </si>
  <si>
    <t>Nachhaltigkeit von Leistungen und Ergebnissen fördern</t>
  </si>
  <si>
    <t>4.M2.3</t>
  </si>
  <si>
    <t>4.M2.4</t>
  </si>
  <si>
    <t>4.M2.5</t>
  </si>
  <si>
    <t>Aufgaben sorgfältig erfüllen, um Vertrauen bei anderen zu schaffen</t>
  </si>
  <si>
    <t>4.M3</t>
  </si>
  <si>
    <t>4.M3.1</t>
  </si>
  <si>
    <t>4.M3.2</t>
  </si>
  <si>
    <t>4.M3.3</t>
  </si>
  <si>
    <t>4.M3.4</t>
  </si>
  <si>
    <t>4.M3.5</t>
  </si>
  <si>
    <t>4.M4</t>
  </si>
  <si>
    <t>4.M4.1</t>
  </si>
  <si>
    <t>4.M4.2</t>
  </si>
  <si>
    <t>4.M4.3</t>
  </si>
  <si>
    <t>4.M4.4</t>
  </si>
  <si>
    <t>4.M4.5</t>
  </si>
  <si>
    <t>4.M4.6</t>
  </si>
  <si>
    <t>Im Netzwerk vorhandenes Sozialkapital nutzen und zu seiner Vergrösserung beitragen</t>
  </si>
  <si>
    <t>4.M5</t>
  </si>
  <si>
    <t>4.M5.1</t>
  </si>
  <si>
    <t>4.M5.2</t>
  </si>
  <si>
    <t>Verantwortung übernehmen und Engagement zeigen</t>
  </si>
  <si>
    <t>4.M5.3</t>
  </si>
  <si>
    <t>4.M5.4</t>
  </si>
  <si>
    <t>4.M5.5</t>
  </si>
  <si>
    <t>4.M6</t>
  </si>
  <si>
    <t>4.M6.1</t>
  </si>
  <si>
    <t>Zusammenstellung und Entwicklung des Teams unterstützen</t>
  </si>
  <si>
    <t>4.M6.2</t>
  </si>
  <si>
    <t>4.M6.3</t>
  </si>
  <si>
    <t>Entwicklung des Teams und der Teammitglieder ermöglichen, unterstützen und überprüfen</t>
  </si>
  <si>
    <t>4.M6.4</t>
  </si>
  <si>
    <t>4.M6.5</t>
  </si>
  <si>
    <t>Fehler erkennen und das kontinuierliche Lernen aus Fehlern zu ermöglichen</t>
  </si>
  <si>
    <t>4.M7</t>
  </si>
  <si>
    <t>4.M7.1</t>
  </si>
  <si>
    <t>4.M7.2</t>
  </si>
  <si>
    <t>Ursachen und Auswirkungen von Konflikten und Krisen analysieren und mit dem Team angemessene Reaktionen auswählen</t>
  </si>
  <si>
    <t>4.M7.3</t>
  </si>
  <si>
    <t>Konflikte und Krisen und/oder deren Auswirkungen mit dem Team lösen bzw. in ihnen vermitteln</t>
  </si>
  <si>
    <t>4.M7.4</t>
  </si>
  <si>
    <t>4.M8</t>
  </si>
  <si>
    <t>4.M8.1</t>
  </si>
  <si>
    <t>Einen offenen und kreativen Kontext schaffen und unterstützen</t>
  </si>
  <si>
    <t>4.M8.2</t>
  </si>
  <si>
    <t>4.M8.3</t>
  </si>
  <si>
    <t>4.M8.4</t>
  </si>
  <si>
    <t>4.M8.5</t>
  </si>
  <si>
    <t>Ganzheitliche Sicht auf die Situation und den Kontext fördern, um den Entscheidungsprozess zu verbessern</t>
  </si>
  <si>
    <t>4.M9</t>
  </si>
  <si>
    <t>4.M9.1</t>
  </si>
  <si>
    <t>4.M9.2</t>
  </si>
  <si>
    <t>4.M9.3</t>
  </si>
  <si>
    <t>4.M9.4</t>
  </si>
  <si>
    <t>4.M9.5</t>
  </si>
  <si>
    <t>4.M10</t>
  </si>
  <si>
    <t>4.M10.1</t>
  </si>
  <si>
    <t>Alle Entscheidungen und Handlungen hinsichtlich ihrer Auswirkung auf den Kundennutzen und die Ziele der Organisation evaluieren</t>
  </si>
  <si>
    <t>4.M10.2</t>
  </si>
  <si>
    <t>4.M10.3</t>
  </si>
  <si>
    <t>Gesunde, sichere und produktive Arbeitsumgebung schaffen und aufrecht erhalten</t>
  </si>
  <si>
    <t>4.M10.4</t>
  </si>
  <si>
    <t>Agile Arbeit und ihre Ergebnisse fördern und «verkaufen»</t>
  </si>
  <si>
    <t>4.M10.5</t>
  </si>
  <si>
    <t>4.P</t>
  </si>
  <si>
    <t>4.P1</t>
  </si>
  <si>
    <t>Design</t>
  </si>
  <si>
    <t>4.P1.1</t>
  </si>
  <si>
    <t>Gemeinsames Verständnis der Erfolgskriterien ermöglichen und sicherstellen, dass diese in der Vision dokumentiert sind</t>
  </si>
  <si>
    <t>4.P1.2</t>
  </si>
  <si>
    <t>Lessons learned aus der eigenen agilen Arbeit sowie diejenigen anderer Teams und relevanter Communities überprüfen, anwenden und austauschen</t>
  </si>
  <si>
    <t>4.P1.3</t>
  </si>
  <si>
    <t>Komplexität und ihre Auswirkungen auf die Arbeitsweise des Teams bestimmen</t>
  </si>
  <si>
    <t>4.P1.4</t>
  </si>
  <si>
    <t>Agile Arbeitsweise im Dialog mit den Teams wählen und prüfen</t>
  </si>
  <si>
    <t>4.P1.5</t>
  </si>
  <si>
    <t>Initiale Arbeitsweise gestalten sowie anschliessend überwachen und aktualisieren</t>
  </si>
  <si>
    <t>4.P2</t>
  </si>
  <si>
    <t>4.P2.1</t>
  </si>
  <si>
    <t>Vision definieren, Geschäftsziele priorisieren und agile Arbeit entsprechend ausrichten</t>
  </si>
  <si>
    <t>4.P2.2</t>
  </si>
  <si>
    <t>Bedürfnisse und Anforderungen der Stakeholder identifizieren und analysieren</t>
  </si>
  <si>
    <t>4.P2.3</t>
  </si>
  <si>
    <t>Lieferobjekte (Backlog Items) kontinuierlich priorisieren zwecks Maximierung des gelieferten Wertes</t>
  </si>
  <si>
    <t>4.P3</t>
  </si>
  <si>
    <t>4.P3.1</t>
  </si>
  <si>
    <t>Lösung oder Ergebnis definieren, beginnend mit einem MVP oder MMP</t>
  </si>
  <si>
    <t>4.P3.2</t>
  </si>
  <si>
    <t>Praxis- bzw. Markttauglichkeit der Lieferobjekte sicherstellen</t>
  </si>
  <si>
    <t>4.P3.3</t>
  </si>
  <si>
    <t>Lieferstruktur für die aufeinanderfolgenden iterativen Lieferungen definieren</t>
  </si>
  <si>
    <t>4.P3.4</t>
  </si>
  <si>
    <t>Konfiguration der Lieferungen und Lieferobjekte erstellen und pflegen</t>
  </si>
  <si>
    <t>4.P4</t>
  </si>
  <si>
    <t>4.P4.1</t>
  </si>
  <si>
    <t>Lieferobjekte für die nächste Lieferung festlegen</t>
  </si>
  <si>
    <t>4.P4.2</t>
  </si>
  <si>
    <t>Aufwand und Anzahl der Iterationen (oder Sprints) schätzen</t>
  </si>
  <si>
    <t>4.P4.3</t>
  </si>
  <si>
    <t>Roadmap festlegen (einschliesslich Inkremente, Ergebnisse, etc.)</t>
  </si>
  <si>
    <t>4.P4.4</t>
  </si>
  <si>
    <t>Abfolge von Lieferobjekten erstellen und inkrementelle Lieferungen planen</t>
  </si>
  <si>
    <t>4.P4.5</t>
  </si>
  <si>
    <t>Ergebnisse anhand des Release-Zeitplans überwachen und auf Änderungen reagieren</t>
  </si>
  <si>
    <t>4.P5</t>
  </si>
  <si>
    <t>4.P5.1</t>
  </si>
  <si>
    <t>4.P5.2</t>
  </si>
  <si>
    <t>Struktur, Rollen und Verantwortlichkeiten innerhalb der agilen Arbeit definieren</t>
  </si>
  <si>
    <t>4.P5.3</t>
  </si>
  <si>
    <t>4.P5.4</t>
  </si>
  <si>
    <t>Agile Teams moderieren, validieren und coachen</t>
  </si>
  <si>
    <t>4.P6</t>
  </si>
  <si>
    <t>4.P6.1</t>
  </si>
  <si>
    <t>Qualitätsregeln für die agile Arbeit entwickeln, umsetzen, überwachen und überarbeiten, so dass die Qualität keines Inkrements beeinträchtigt wird</t>
  </si>
  <si>
    <t>4.P6.2</t>
  </si>
  <si>
    <t>Agile Arbeit und ihre Ergebnisse überprüfen um sicherzustellen, dass sie weiterhin den Qualitätsanforderungen für jedes Inkrement entsprechen</t>
  </si>
  <si>
    <t>4.P6.3</t>
  </si>
  <si>
    <t>Erreichung der Qualitätsziele überprüfen und notwendige Verbesserungen empfehlen</t>
  </si>
  <si>
    <t>4.P6.4</t>
  </si>
  <si>
    <t>Validierung der Lieferobjekte planen und organisieren</t>
  </si>
  <si>
    <t>4.P6.5</t>
  </si>
  <si>
    <t>Qualität während der agilen Arbeit sicherstellen</t>
  </si>
  <si>
    <t>4.P7</t>
  </si>
  <si>
    <t>4.P7.1</t>
  </si>
  <si>
    <t>Lösungs- oder Ergebniskosten schätzen</t>
  </si>
  <si>
    <t>4.P7.2</t>
  </si>
  <si>
    <t>Budget für die agile Arbeit erstellen</t>
  </si>
  <si>
    <t>4.P7.3</t>
  </si>
  <si>
    <t>Finanzierung der agilen Arbeit sicherstellen</t>
  </si>
  <si>
    <t>4.P7.4</t>
  </si>
  <si>
    <t>Finanzmanagement und Berichtssystem für die agile Arbeit entwickeln, einrichten und aufrechterhalten</t>
  </si>
  <si>
    <t>4.P7.5</t>
  </si>
  <si>
    <t>Kosten und Finanzen überwachen, um Abweichungen zu identifizieren und zu korrigieren</t>
  </si>
  <si>
    <t>4.P8</t>
  </si>
  <si>
    <t>4.P8.1</t>
  </si>
  <si>
    <t>Strategischen Ressourcenplan entwickeln, um den Kundennutzen zu steigern</t>
  </si>
  <si>
    <t>4.P8.2</t>
  </si>
  <si>
    <t>4.P8.3</t>
  </si>
  <si>
    <t>Potenzielle Ressourcenquellen identifizieren und ihre Beschaffung verhandeln</t>
  </si>
  <si>
    <t>4.P8.4</t>
  </si>
  <si>
    <t>4.P8.5</t>
  </si>
  <si>
    <t>4.P9</t>
  </si>
  <si>
    <t>4.P9.1</t>
  </si>
  <si>
    <t>4.P9.2</t>
  </si>
  <si>
    <t>4.P9.3</t>
  </si>
  <si>
    <t>Zu Verhandlungen und Vereinbarungen von Vertragsbestimmungen beitragen, die alle beteiligten Parteien zufrieden stellen</t>
  </si>
  <si>
    <t>4.P9.4</t>
  </si>
  <si>
    <t>4.P10</t>
  </si>
  <si>
    <t>4.P10.1</t>
  </si>
  <si>
    <t>Agile Arbeit starten, Gesamtplan entwickeln und Zustimmung einholen</t>
  </si>
  <si>
    <t>4.P10.2</t>
  </si>
  <si>
    <t>Übergang zu einem neuen Release einleiten und managen</t>
  </si>
  <si>
    <t>4.P10.3</t>
  </si>
  <si>
    <t>Agile Arbeitsleistung anhand des Kundennutzens steuern und bei Bedarf anpassen</t>
  </si>
  <si>
    <t>4.P10.4</t>
  </si>
  <si>
    <t>Fortschritte transparent machen</t>
  </si>
  <si>
    <t>4.P10.5</t>
  </si>
  <si>
    <t>Sich ändernde Anforderungen begrüssen und verwerten, wenn sie dem Wettbewerbsvorteil des Kunden zugutekommen</t>
  </si>
  <si>
    <t>4.P11</t>
  </si>
  <si>
    <t>4.P11.1</t>
  </si>
  <si>
    <t>Chancen- und Risikomanagement für agiles Arbeiten entwickeln und umsetzen</t>
  </si>
  <si>
    <t>4.P11.2</t>
  </si>
  <si>
    <t>4.P11.3</t>
  </si>
  <si>
    <t>4.P11.4</t>
  </si>
  <si>
    <t>4.P11.5</t>
  </si>
  <si>
    <t>4.P12</t>
  </si>
  <si>
    <t>4.P12.1</t>
  </si>
  <si>
    <t>4.P12.2</t>
  </si>
  <si>
    <t>4.P12.3</t>
  </si>
  <si>
    <t>Kunden, Geschäftsleitungen und Kapitalgeber einbinden</t>
  </si>
  <si>
    <t>4.P12.4</t>
  </si>
  <si>
    <t>Anwender, Partner, Lieferanten und andere Stakeholder einbinden, um sie für Zusammenarbeit und Commitment zu gewinnen</t>
  </si>
  <si>
    <t>4.P12.5</t>
  </si>
  <si>
    <t>4.P13</t>
  </si>
  <si>
    <t>Veränderungs- oder Transformationsstrategie für die agile Arbeit entwickeln</t>
  </si>
  <si>
    <t>4.P14</t>
  </si>
  <si>
    <t>Selektion und Balance</t>
  </si>
  <si>
    <t>4.P14.1</t>
  </si>
  <si>
    <t>Kundennutzen von Lieferobjekten, Iterationen und Releases identifizieren und analysieren</t>
  </si>
  <si>
    <t>4.P14.2</t>
  </si>
  <si>
    <t>Lieferobjekte, Iterationen und Releases im Portfolio priorisieren</t>
  </si>
  <si>
    <t>4.P14.3</t>
  </si>
  <si>
    <t>Beurteilung und Lieferung der Lieferobjekte, Iterationen und Releases an strategischen Zielen ausrichten</t>
  </si>
  <si>
    <t>4.P14.4</t>
  </si>
  <si>
    <t>Entscheidungen zur Priorisierung wichtiger Lieferobjekte vorbereiten und unterstützen</t>
  </si>
  <si>
    <t>4.P14.5</t>
  </si>
  <si>
    <t>Verbesserungen in der gesamten Organisation ermöglichen</t>
  </si>
  <si>
    <t>Beschreibung der Komplexitätsindikatoren des Projektmanagements</t>
  </si>
  <si>
    <t>Bewertungsstufen</t>
  </si>
  <si>
    <t>Indikator</t>
  </si>
  <si>
    <t>Kriterium</t>
  </si>
  <si>
    <t>Ziele und Ergebnisbeurteilung</t>
  </si>
  <si>
    <t>Auftragsklärung und -abgrenzung</t>
  </si>
  <si>
    <t>Auftrag und dessen Abgrenzung sowie Projektziele sind von Beginn an eindeutig und vollständig durch Dritte vorgegeben.</t>
  </si>
  <si>
    <t>Auftrag und dessen Abgrenzung sowie Projektziele sind von Beginn an im Wesentlichen klar und mehrheitlich durch Dritte vorgegeben.</t>
  </si>
  <si>
    <t>Auftrag ist zu Beginn teilweise unklar, dessen Abgrenzung und einige bedeutende Ziele wurden im Verlauf des Projekts unter Leitung/Moderation des Kandidaten definiert/erarbeitet.</t>
  </si>
  <si>
    <t>Auftrag und dessen Abgrenzung ist zu Beginn sehr vage, fast alle wesentlichen Ziele wurden im Verlauf des Projekts unter Leitung/
Moderation des Kandidaten definiert/erarbeitet.</t>
  </si>
  <si>
    <t>Zielkonflikte und -abhängigkeiten</t>
  </si>
  <si>
    <t>Keine Konflikte und Abhängigkeiten zwischen Projektzielen</t>
  </si>
  <si>
    <t>Konflikte und Abhänggikeiten zwischen Projektzielen sind in normalem Rahmen, Prioritäten relativ leicht bestimmbar.</t>
  </si>
  <si>
    <t>Beachtliche Konflikte oder Abhängigkeiten zwischen Projektzielen, situative Priorisierung teilweise nötig.</t>
  </si>
  <si>
    <t>Ausserordentlich grosse Konflikte und Abhängigkeiten zwischen Projektzeilen, situative Priorisierung oft notwendig.</t>
  </si>
  <si>
    <t>Wirkungs- und Nutzenpotenzial</t>
  </si>
  <si>
    <t>Projekt bezweckt im Bereich bzw. für Produkt beschränkten Nutzen und führt zu eindimensionaler Wirkung.</t>
  </si>
  <si>
    <t>Projekt bezweckt überschaubaren Nutzen und führt kaum zu mehrdimensionaler Wirkung.</t>
  </si>
  <si>
    <t>Projekt bezweckt bedeutenden Nutzen und führt zu teilweise mehrdimensionaler Wirkung.</t>
  </si>
  <si>
    <t>Projekt bezweckt strategischen Nutzen und führt zu ausgeprägt mehrdimensionaler Wirkung.</t>
  </si>
  <si>
    <t>Änderungen</t>
  </si>
  <si>
    <t>Projekt weist keine Änderungen auf.</t>
  </si>
  <si>
    <t>Projekt weist wenige Änderungen mit geringen Auswirkungen auf Projektinhalt, Kosten und Termine auf.</t>
  </si>
  <si>
    <t>Projekt weist einige Änderungen auf, welche sich auf mindestens eine der drei Grössen 'Projektinhalt', 'Kosten' oder 'Termine' bedeutend auswirken.</t>
  </si>
  <si>
    <t>Projekt weist eine Vielzahl von Änderungen mit bedeutenden Auswirkungen auf Projektinhalt, Kosten und Termine auf.</t>
  </si>
  <si>
    <t>Prozesse, Methoden, Tools
und Techniken des PP&amp;PM</t>
  </si>
  <si>
    <t>Verfügbarkeit und Freiheitsgrad</t>
  </si>
  <si>
    <t>Projektteam verfügt über standardisierte Prozesse, Methoden, Tools und Techniken und muss sich strikt an die Vorgaben halten.</t>
  </si>
  <si>
    <t>Projektteam verfügt über standardisierte Prozesse, Methoden, Tools und Techniken und kann diese in einem gewissen Ausmass an die situativen Bedingungen anpassen.</t>
  </si>
  <si>
    <t>Projektteam verfügt über wesentliche Freiheiten in der Auswahl der Prozesse, Methoden, Tools und Techniken. Standardisierte Vorgaben sind nur bedingt anwendbar.</t>
  </si>
  <si>
    <t>Projektteam verfügt über vollständige Freiheiten in der Auswahl der Prozesse, Methoden, Tools und Techniken. Standards und Erfahrungswerte sind praktisch nicht verfügbar.</t>
  </si>
  <si>
    <t>Support</t>
  </si>
  <si>
    <t>Weitgehende Erledigung administrativer und koordinativer Tätigkeiten durch PMO</t>
  </si>
  <si>
    <t>Kandidat wird wiederholt durch PMO oder Administrations- bzw. Koordinationspersonal unterstützt.</t>
  </si>
  <si>
    <t>Kandidat kann Administrations- bzw. Koordinationsaufgaben nur vereinzelt an Dritte delegieren.</t>
  </si>
  <si>
    <t>Keine Unterstützung durch PMO bzw. Kandidat unterstützt eigene und/oder fremde Teams bei der Ausübung administrativer und koordinativer Tätigkeiten.</t>
  </si>
  <si>
    <t>Ressourcen und Finanzierung</t>
  </si>
  <si>
    <t>Personelle Mittel</t>
  </si>
  <si>
    <t>Anzahl Personentage: &lt; 250</t>
  </si>
  <si>
    <t>Anzahl Personentage: 250 - 699</t>
  </si>
  <si>
    <t>Anzahl Personentage: 700 - 2'999</t>
  </si>
  <si>
    <t>Anzahl Personentage: ≥ 3'000</t>
  </si>
  <si>
    <t>Cash-out</t>
  </si>
  <si>
    <t>Cash-out: &lt; 0.1 Mio CHF</t>
  </si>
  <si>
    <t>Cash-out: 0.1 - 0.5 Mio CHF</t>
  </si>
  <si>
    <t>Cash-out: 0.5 - 2.0 Mio CHF</t>
  </si>
  <si>
    <t>Cash-out: ≥ 2.0 Mio CHF</t>
  </si>
  <si>
    <t>Verfügbarkeit und Qualifikation der personellen Ressourcen</t>
  </si>
  <si>
    <t>Personelle Mittel stehen mit grosser Sicherheit ausreichend und mit der benötigten Qualifikation zur Verfügung.</t>
  </si>
  <si>
    <t>Volumen der personellen Mittel ist eher knapp, jedoch mit relativ grosser Sicherheit und mit der benötigten Qualifikation verfügbar bzw. planbar; Kandidat muss zur Sicherung der Personalressourcen Aufwand bertreiben.</t>
  </si>
  <si>
    <t>Volumen der personellen Mittel ist entweder knapp oder nur sehr bedingt mit der benötigten Qualifikation verfügbar; Kandidat muss zur Sicherung der Personalressourcen hohen Aufwand betreiben.</t>
  </si>
  <si>
    <t>Volumen der personellen Mittel ist äusserst knapp sowie mit grosser Unsicherheit behaftet und es fehlen oftmals die benötigten Qualifikationen; Kandidat muss zur Sicherung der Personalressourcen ausserordentlich hohen Aufwand betreiben.</t>
  </si>
  <si>
    <t>Beitrag zur Finanzierung</t>
  </si>
  <si>
    <t>Finanzierung ist ohne Einwirkung des Kandidaten gesichert.</t>
  </si>
  <si>
    <t>Finanzierung muss durch Kandidaten budgetiert und beantragt werden.</t>
  </si>
  <si>
    <t>Finanzierung durch externe Zahlungen. Zahlungsmeilensteine und Liquidität müssen durch Kandidaten gemanagt/optimiert werden.</t>
  </si>
  <si>
    <t>Zusätzlich zu Wert 3: Absicherung des Zahlungseingangs durch Kandidaten nötig (z.B. Bankgarantien, ERG, Letter of Credit).</t>
  </si>
  <si>
    <t>Auftragserteilung und Ausschreibungsverfahren</t>
  </si>
  <si>
    <t>Aufträge werden ohne Angebotseinholung und Ausschreibung oder vollumfänglich intern vergeben.</t>
  </si>
  <si>
    <t>Einzelne Aufträge werden extern vergeben; dazu werden Angebote eingeholt.</t>
  </si>
  <si>
    <t>Die Mehrheit der Aufträge wird extern vergeben; dazu werden jeweils mehrere Angebote eingeholt.</t>
  </si>
  <si>
    <t>Ein Grossteil der Aufträge wird extern vergeben und muss öffentlich ausgeschrieben werden.</t>
  </si>
  <si>
    <t>Chancen</t>
  </si>
  <si>
    <t>Wahrnehmung von Chancen sowie die daraus resultierende Nutzenrealisierung ist für 
den Auftraggeber eher unbedeutend.</t>
  </si>
  <si>
    <t>Wahrnehmung von Chancen sowie die daraus resultierende Nutzenrealisierung ist für 
den Auftraggeber relativ bedeutend.</t>
  </si>
  <si>
    <t>Wahrnehmung von Chancen sowie die daraus resultierende Nutzenrealisierung ist für 
den Auftraggeber von grosser Bedeutung (Schlüsselprojekt).</t>
  </si>
  <si>
    <t>Wahrnehmung von Chancen sowie die daraus resultierende Nutzenrealisierung ist sowohl für den Auftraggeber als auch für andere Stakeholder von grössster Bedeutung (strategisches Projekt).</t>
  </si>
  <si>
    <t>Risiken</t>
  </si>
  <si>
    <t>Risikolage mit wenigen Risiken mit grossem Schadensausmass oder mit hoher Eintrittswahrscheinlichkeit.</t>
  </si>
  <si>
    <t>Risikolage mit mehreren abschätzbaren Risiken mit grossem Schadensausmass oder mit hoher Eintrittswahrscheinlichkeit.</t>
  </si>
  <si>
    <t>Risikolage mit mehreren abschätzbaren Risiken mit grossem Schadensausmass und mit hoher Eintrittswahrscheinlichkeit.</t>
  </si>
  <si>
    <t>Risikolage mit zahlreichen nur sehr bedingt abschätzbaren Risiken mit potenziell grossem Schadensausmass und mit hoher Eintrittswahrscheinlichkeit.</t>
  </si>
  <si>
    <t>Massnahmen des Risikomanagements</t>
  </si>
  <si>
    <t>Keine oder nur sehr wenige Massnahmen des Risikomanagements mussten umgesetzt werden.</t>
  </si>
  <si>
    <t>Den Risiken konnte mit standardardisierten Massnahmen des Risikomanagements begegnet werden.</t>
  </si>
  <si>
    <t>Zur Reduktion oder Vermeidung der Risiken mussten sowohl standardardisierte als auch situativ entwickelte Massnahmen des Risikomanagements umgesetzt werden.</t>
  </si>
  <si>
    <t>Zur Reduktion oder Vermeidung der Risiken mussten mehrheitlich situativ entwickelte Massnahmen des Risikomanagements umgesetzt werden.</t>
  </si>
  <si>
    <t>Stakeholder und Integration</t>
  </si>
  <si>
    <t>Anzahl Stakeholderkategorien</t>
  </si>
  <si>
    <t>&lt; 4</t>
  </si>
  <si>
    <t>4 - 5</t>
  </si>
  <si>
    <t>6 - 8</t>
  </si>
  <si>
    <t>&gt; 8</t>
  </si>
  <si>
    <t>Interessen der Stakeholder</t>
  </si>
  <si>
    <t>Interessen der Stakeholder decken sich weitgehend mit den Projektzielen.</t>
  </si>
  <si>
    <t>Einige wichtige Stakeholder haben nur schwer vereinbare Interessen.</t>
  </si>
  <si>
    <t>Mehrere wichtige Stakeholder haben stark divergierende Interessen.</t>
  </si>
  <si>
    <t xml:space="preserve">Projektziele bedrohen existenzielle Interessen bedeutender Stakeholder.
</t>
  </si>
  <si>
    <t>Öffentliches Interesse und Umgang mit Regulierungsbehörden</t>
  </si>
  <si>
    <t>Projekt ist grossem öffentlichen Interesse ausgesetzt oder muss den Anforderungen von Regulierungsbehörden genügen.</t>
  </si>
  <si>
    <t>Projekt ist grossem öffentlichen Interesse ausgesetzt und muss den Anforderungen von Regulierungsbehörden genügen.</t>
  </si>
  <si>
    <t>Beziehungen zur Stammorganisation</t>
  </si>
  <si>
    <t>Beeinflussung von Projekt und Stammorganisation</t>
  </si>
  <si>
    <t>Projektergebnisse und Stammorganisation beeinflussen sich gegenseit gar nicht oder nur sehr gering.</t>
  </si>
  <si>
    <t>Projektergebnisse beeinflussen die Stammorganisation und sind von deren Engagement abhängig; Interessen von Projekt und Linie decken sich mehrheitlich.</t>
  </si>
  <si>
    <t>Projektergebnisse beeinflussen die Stammorganisation und sind von deren Engagement abhängig; bedeutende gegenläufige Interessen von Projekt und Linie.</t>
  </si>
  <si>
    <t>Ausgeprägte wechselseitige Beeinflussung von Projektergebnissen und Stammorganisation; vielschichtige starke Interessenskonflikte.</t>
  </si>
  <si>
    <t>Erfahrung der Stammorganisation in ähnlichen Projekten</t>
  </si>
  <si>
    <t>Projektergebnisse sind nicht von der Erfahrung der Stammorganisation in ähnlichen Projekten abhängig.</t>
  </si>
  <si>
    <t>Erfahrung der Stammorganisation in ähnlichen Projekten ist für das Projekt von Nutzen, nicht aber essenziell.</t>
  </si>
  <si>
    <t>Projektergebnisse sind entweder nur mit entsprechender Erfahrung der Stammorganisation in ähnlichen Projekten zu erbringen oder die Wirtschaftlichkeit hängt von der Erfahrung ab.</t>
  </si>
  <si>
    <t>Projektergebnisse sind nur mit entsprechend grosser Erfahrung der Stammorganisation in ähnlichen Projekten zu erbringen und die Wirtschaftlichkeit hängt von der Erfahrung ab.</t>
  </si>
  <si>
    <t>Reporting und Kommunikation</t>
  </si>
  <si>
    <t>Fachliche Problemlösung steht im Zentrum. Aufwand bzgl. Reporting und Kommunikation spielt eine eher untergeordnete Rolle.</t>
  </si>
  <si>
    <t>Reporting und Kommunikation der Projektergebnisse spielen eine nennenswerte Rolle bzgl. des Anteils am Projektaufwand und liefern einen wichtigen Beitrag zum Projekterfolg.</t>
  </si>
  <si>
    <t>Reporting und Kommunikation sind vergleichbar aufwendig wie die fachliche Problemlösung und bilden eine notwendige Voraussetzung für den Projekterfolg.</t>
  </si>
  <si>
    <t>Reporting und Kommunikation sind wichtigster, kritischer Erfolgsfaktor für den Projekterfolg und generieren mehr Aufwand als die fachliche Problemlösung.</t>
  </si>
  <si>
    <t>Kultureller und sozialer Kontext</t>
  </si>
  <si>
    <t>Kulturelle, soziale und sprachliche Vielfalt</t>
  </si>
  <si>
    <t>Keine zu bewältigenden Probleme bzgl. herkunftsbedingter Werte, Sprache oder sozialem Gefälle.</t>
  </si>
  <si>
    <t>Relativ geringe zu bewältigende Probleme bzgl. herkunftsbedingter Werte, Sprache oder sozialem Gefälle.</t>
  </si>
  <si>
    <t>Probleme bzgl. herkunftsbedingter Werte, Sprache und/oder sozialem Gefälle sind für den Kandidaten eine Herausforderung.</t>
  </si>
  <si>
    <t>Substanzielle Probleme bzgl. herkunftsbedingter Werte, Sprache und/oder sozialem Gefälle sind für den Kandidaten eine grosse Herausforderung und Mehrbelastung.</t>
  </si>
  <si>
    <t>Geografische Verteilung der Beteiligten</t>
  </si>
  <si>
    <t>Alle Projektbeteiligten befinden sich am selben Ort (Gebäude, Stadt).</t>
  </si>
  <si>
    <t>Die Mehrheit der Projektbeteiligten befindet sich am selben Ort (Gebäude, Stadt).</t>
  </si>
  <si>
    <t>Die Projektbeteiligten befinden sich an zahlreichen Orten (national, evtl. Teile davon auch international).</t>
  </si>
  <si>
    <t>Die Projektbeteiligten sind international breit gestreut; hoher Reise- und Planungsaufwand, tiefe Meetingflexibilität.</t>
  </si>
  <si>
    <t>Interdisziplinarität</t>
  </si>
  <si>
    <t>Alle Projektbeteiligten stammen aus derselben Fachdisziplin.</t>
  </si>
  <si>
    <t>Die Mehrheit der Projektbeteiligten stammt aus derselben Fachdisziplin.</t>
  </si>
  <si>
    <t>Die Projektbeteiligten stammen aus mehreren Fachdisziplinen, deren Koordination für den Projektleiter herausfordernd ist.</t>
  </si>
  <si>
    <t>Die Projektbeteiligten stammen aus vielen Fachdisziplinen, deren Koordination für den Projektleiter äusserst schwierig ist.</t>
  </si>
  <si>
    <t>Führung, Teamarbeit und Entscheidungen</t>
  </si>
  <si>
    <t>Führungsspanne</t>
  </si>
  <si>
    <t>&lt; 3</t>
  </si>
  <si>
    <t>3 - 4</t>
  </si>
  <si>
    <t>5 - 6</t>
  </si>
  <si>
    <t>&gt; 6</t>
  </si>
  <si>
    <t>Anzahl beteiligte Personen in der Projektorganisation</t>
  </si>
  <si>
    <t>&lt; 6</t>
  </si>
  <si>
    <t>6 - 20</t>
  </si>
  <si>
    <t>21 - 50</t>
  </si>
  <si>
    <t>&gt; 50</t>
  </si>
  <si>
    <t>Teambildung und Personalintegration</t>
  </si>
  <si>
    <t>Teamzusammensetzung ist während des gesamten Projektverlaufs statisch; neues Personal kann ohne Aufwand integriert werden.</t>
  </si>
  <si>
    <t>Veränderungen der Teamzusammensetzung sind planbar; neues Personal kann mit geringem Aufwand und vorbereitet integriert werden.</t>
  </si>
  <si>
    <t>Mehrere, teils kurzfristige und unerwartete Veränderungen der Teamzusammensetzung; neues Personal muss kurzfristig integriert werden.</t>
  </si>
  <si>
    <t>Häufige und bedeutende Wechsel in der Teamzusammensetzung mit entsprechend grossem Integrationsaufwand.</t>
  </si>
  <si>
    <t>Entscheidkompetenz und
-herbeiführung</t>
  </si>
  <si>
    <t>Stark eingeschränkte Entscheidkompetenz, fast alles läuft über die Linie und muss herbeigeführt werden.</t>
  </si>
  <si>
    <t>Eingeschränkte Entscheidkompetenz, wichtige Entscheide laufen über die Linie und müssen herbeigeführt werden.</t>
  </si>
  <si>
    <t>Fachliche Führungskompetenz: Leistungen, Kosten und Termine werden innerhalb des Projekts entschieden und verantwortet.</t>
  </si>
  <si>
    <t>Fachliche und disziplinarische Führungskompetenz: analog Wert 3, zusätzlich volle Personenführungskompetenz.</t>
  </si>
  <si>
    <t>Innovationsgrad und Rahmenbedingungen</t>
  </si>
  <si>
    <t>Innovationsgrad</t>
  </si>
  <si>
    <t>Projekt bewirkt höchstens geringe Produkt- oder Prozessinnovationen.</t>
  </si>
  <si>
    <t>Projekt bewirkt innerhalb des Unternehmens bzw. der Organisation Produkt- oder Prozessinnovationen.</t>
  </si>
  <si>
    <t>Projekt bewirkt innerhalb des Unternehmens bzw. der Organisation Produkt- und Prozessinnovationen</t>
  </si>
  <si>
    <t>Projekt bewirkt bedeutende branchenweite Produkt- und/oder Prozessinnovationen.</t>
  </si>
  <si>
    <t>Bekanntheitsgrad der verwendeten Technologien</t>
  </si>
  <si>
    <t>Verwendete Technologie ist sowohl unternehmensintern als auch auf dem Markt weitgehend bekannt.</t>
  </si>
  <si>
    <t>Verwendete Technologie ist unternehmensintern relativ neu, aber auf dem Markt weitgehend bekannt.</t>
  </si>
  <si>
    <t>Verwendete Technologie ist sowohl unternehmensintern als auch auf dem Markt relativ unbekannt.</t>
  </si>
  <si>
    <t>Wesentliche Teile der verwendeten Technologie wurden für das Projekt neu entwickelt.</t>
  </si>
  <si>
    <t>Gestaltungsspielraum</t>
  </si>
  <si>
    <t>Rahmenbedingungen geben den Problemlösungsansatz eindeutig vor (kein Gestaltungsspielraum).</t>
  </si>
  <si>
    <t>Rahmenbedingungen lassen Raum für mehrere, im Kern ähnliche Problemlösungsvarianten (beschränkter Gestaltungsspielraum).</t>
  </si>
  <si>
    <t>Rahmenbedingungen lassen Raum für mehrere Problemlösungsvarianten, die sich in wesentlichen Punkten unterscheiden (hoher Gestaltungsspielraum).</t>
  </si>
  <si>
    <t>Keine nennenswerten Rahmenbedingungen; denkbar sind unzählige Problemlösungsvarianten (ausserordentlich hoher Gestaltungsspielraum).</t>
  </si>
  <si>
    <t>Koordinationsbedarf</t>
  </si>
  <si>
    <t>Abhängigkeit von anderen Projekten/Programmen</t>
  </si>
  <si>
    <t>Keine bzw. nur unbedeutende Abhängigkeit von anderen Projekten</t>
  </si>
  <si>
    <t>Abhängigkeit von anderen Projekten in gewissen Punkten</t>
  </si>
  <si>
    <t>Starke Abhängigkeit von anderen Projekten, die im selben Programm geführt werden.</t>
  </si>
  <si>
    <t>Starke Abhängigkeit von Projekten ausserhalb des Programms; keine Einflussmöglichkeit über eine gemeinsame Führung.</t>
  </si>
  <si>
    <t>Anzahl Leistungserbringer</t>
  </si>
  <si>
    <t>5 - 8</t>
  </si>
  <si>
    <t>9 - 14</t>
  </si>
  <si>
    <t>&gt; 14</t>
  </si>
  <si>
    <t>Vertragswerk</t>
  </si>
  <si>
    <t>Innenauftrag in der eigenen Organisation bzw. Linie</t>
  </si>
  <si>
    <t>Innenauftrag innerhalb des Unternehmens bzw. Konzerns</t>
  </si>
  <si>
    <t>Mehrschichtiger Vertrag über das eigene Unternehmen bzw. den Konzern hinaus (Inland)</t>
  </si>
  <si>
    <t>Mehrschichtiger Vertrag über das eigene Unternehmen bzw. den Konzern und über Landesgrenzen/Jurisdiktionen hinaus (international)</t>
  </si>
  <si>
    <t>Vertraulichkeit</t>
  </si>
  <si>
    <t>Projekt wurde intern als vertraulich eingestuft; Informationen können nur selektiv beschafft werden.</t>
  </si>
  <si>
    <t>Projekt wurde intern als streng geheim eingestuft; Informationsbeschaffung ist äusserst schwierig.</t>
  </si>
  <si>
    <t>Beschreibung der Komplexitätsindikatoren des Programmmanagements</t>
  </si>
  <si>
    <t xml:space="preserve">Auftragsklärung und -abgrenzung der Projekte innerhalb des Programms </t>
  </si>
  <si>
    <t xml:space="preserve">Auftrag und dessen Abgrenzung sowie Vorgehens- und Systemziele sind von Beginn an eindeutig und vollständig durch Dritte vorgegeben.
</t>
  </si>
  <si>
    <t xml:space="preserve">Auftrag und dessen Abgrenzung sowie Vorgehens- und Systemziele sind von Beginn an im Wesentlichen klar und mehrheitlich durch Dritte vorgegeben.
</t>
  </si>
  <si>
    <t xml:space="preserve">Auftrag ist zu Beginn teilweise unklar, dessen Abgrenzung und einige bedeutende Ziele wurden im Verlauf des Programms unter Leitung/Moderation des Kandidaten definiert/erarbeitet.
</t>
  </si>
  <si>
    <t xml:space="preserve">Auftrag und dessen Abgrenzung ist zu Beginn sehr vage, fast alle wesentlichen Ziele wurden im Verlauf des Programms unter Leitung/Moderation des Kandidaten definiert/erarbeitet.
</t>
  </si>
  <si>
    <t xml:space="preserve">Konflikte und Abhängigkeiten zwischen den einzelnen Projekten im Programm </t>
  </si>
  <si>
    <t xml:space="preserve">Kein Potenzial für Konflikte (Ziel, Inhalt, Zeit, Ressourcen) und Abhängigkeiten vorhanden </t>
  </si>
  <si>
    <t>Potenzial für Konflikte (Ziel, Inhalt, Zeit, Ressourcen) und Abhängigkeiten ist in normalem Rahmen vorhanden</t>
  </si>
  <si>
    <t>Potenzial für beachtliche Konflikte (Ziel, Inhalt, Zeit, Ressourcen) oder Abhängigkeiten ist vorhanden</t>
  </si>
  <si>
    <t>Potenzial für ausserordentlich grosse Konflikte (Ziel, Inhalt, Zeit, Ressourcen) und Abhängigkeiten ist vorhanden</t>
  </si>
  <si>
    <t xml:space="preserve">Wirkungs- und Nutzenpotenzial des Programms, strategische Bedeutung und Ausrichtung des Programms, Einfluss und Wirkung auf die Stammorganisation
</t>
  </si>
  <si>
    <t>Eines von vielen: hat keinen oder einen sehr geringen Einfluss auf die Hauptprozesse und die Ergebnisse des Unternehmens</t>
  </si>
  <si>
    <t>Strategisch relevant: optimiert Teile eines oder mehrerer Hauptprozesse eines Geschäftsprozesses (entweder/oder Management-, Kern- und Supportprozesse) und verbessert dadurch die Leistung zu Gunsten der Kunden und das Resultat nachweisbar</t>
  </si>
  <si>
    <t>Strategisch sehr wichtig (enthält komplexe Schlüsselprojekte): optimiert Teile der Hauptprozesse des Gesamtsystems (Management-, Kern- und Supportprozesse) und verbessert dadurch die Kundenbeziehung und das Resultat</t>
  </si>
  <si>
    <t>Überlebenswichtig: beeinflusst die Geschäftsprozesse und damit das Resultat des Gesamtsystems (Management-, Kern- und Supportprozesse) und somit das Kundenverhalten dergestalt, dass ein Redesign der Prozesse notwendig wird</t>
  </si>
  <si>
    <t xml:space="preserve">Stabilität der Voraussetzungen und Rahmenbedingungen; Änderungen im Programm (strategische Neuausrichtung); Einfluss auf Aufnahme, (Re)priorisierung, Weiterführung; Unterbrechung und Abschluss der einzelnen Projekte im Programm
</t>
  </si>
  <si>
    <t>Programm bewirkt wenige Änderungen und Veränderungen.</t>
  </si>
  <si>
    <t>Programm weist wenige Änderungen mit geringen Auswirkungen auf Inhalt, Kosten und Termine auf. Kandidat arbeitet aktiv an der Projektentwicklung und an Entscheidungsgrundlagen mit; für ganzheitliche Programmbetrachtungen sind jedoch andere im Lead.</t>
  </si>
  <si>
    <t>Programm weist einige Änderungen auf, welche sich auf mindestens eine der drei Grössen 'Inhalt', 'Kosten' oder 'Termine' bedeutend auswirken. Kandidat plant das Programm ganzheitlich; initiert Projektentwicklungen und führt Entscheidungen herbei.</t>
  </si>
  <si>
    <t>Programm weist eine Vielzahl von Änderungen mit bedeutenden Auswirkungen auf Inhalt, Kosten und Termine auf. Kandidat hat die oberste Entscheidkompetenz und volle Profit&amp;Loss-Verantwortung.</t>
  </si>
  <si>
    <t xml:space="preserve">Verfügbarkeit und Freiheitsgrad; Auswahl und Entwicklung der PM-Vorgaben, Prozesse, Standards &amp; Methoden (Programmstrukturplan, Berichtswesen, usw.), Tools &amp; Techniken; Richtlinien 
</t>
  </si>
  <si>
    <t>Wendet existierendes PM-System an; initiert punktuelle Verbesserungen.</t>
  </si>
  <si>
    <t>Ist Prozesseigner für das PM-System. Entwickelt dieses unter Federführung übergeordneter Stellen weiter.</t>
  </si>
  <si>
    <t>Ist Prozesseigner für das PM-System. Agiert in dieser Rolle selbständig. Steuert Spezialisten, die in seinem Auftrag das PM-System (weiter-)entwickeln.</t>
  </si>
  <si>
    <t>Ist im Unternehmen Drehscheibe für die Weiterentwicklung aller mit PM direkt und indirekt zusammenhängenden Prozessen und Systemen. Wirkt unternehmensweit. Hat volle Entscheid- und Anordungsbefugnis.</t>
  </si>
  <si>
    <t>Support im Programm (PMO), Aufbau &amp; Erbringung Support für die einzelnen Projekte</t>
  </si>
  <si>
    <t xml:space="preserve">Weitgehende Erledigung administrativer und koordinativer Tätigkeiten in den Projekten ohne PMO bzw. PPMO
</t>
  </si>
  <si>
    <t>Kandidat unterstützt bei Bedarf die Projektleiter in Aufgaben des PMO oder PPMO.</t>
  </si>
  <si>
    <t>Kandidat hat ein PMO/PPMO zur Unterstützung der Projektleitenden etabliert/delegiert.</t>
  </si>
  <si>
    <t xml:space="preserve">Kandidat unterstützt eigene und/oder fremde Teams bei der Ausübung administrativer und koordinativer Tätigkeiten durch das von ihm geführte PMO/PPMO.
</t>
  </si>
  <si>
    <t>Jährliches Investitionsvolumen, interner und externer Aufwand (finanzwirksam)</t>
  </si>
  <si>
    <t>≤ CHF 1 Mio.</t>
  </si>
  <si>
    <t>&gt; CHF 1 Mio.</t>
  </si>
  <si>
    <t>&gt; CHF 5 Mio.</t>
  </si>
  <si>
    <t>&gt; CHF 30 Mio</t>
  </si>
  <si>
    <t>Verfügbarkeit und Qualifikation der personellen Ressourcen, Einflussnahme des Programmleiters auf die Zuweisung der einzelnen Projektleiter, Einfluss auf Aus- &amp; Weiterbildung der Projektleiter</t>
  </si>
  <si>
    <t>Projektpersonal ist nicht unterstellt. Agiert in einer Matrix. Agiert empfehlend. Machtverhältnisse für Personalbelange sind mehrheitlich in der Linie.</t>
  </si>
  <si>
    <t>Projektpersonal ist nicht unterstellt. Agiert in einer Matrix. Agiert primär weisend. Gibt Rahmen vor. Machtverhältnisse für Personalbelange ca. 50:50</t>
  </si>
  <si>
    <t>Projektleitungspersonal (PL, Project Engineers, Project Office MA, etc.) sind linienmässig unterstellt (Pool). Verantwortet alle HR-Belange in Kooperation mit HR-Management.</t>
  </si>
  <si>
    <t>Zusätzlich zu 3 ist auch ein Grossteil des Projektpersonals (tiefere Hierarchiestufen; z.B. Ingenieure, Projektierer, Inbetriebsetzer, SW-Programmierer) linienmässig unterstellt.</t>
  </si>
  <si>
    <t xml:space="preserve">Budgetierung und Finanzierung des Programms, Mittelsteuerung
</t>
  </si>
  <si>
    <r>
      <t xml:space="preserve">Zusätzlich zu Wert 3: Absicherung des Zahlungseingangs durch Kandidaten nötig (z.B. Bankgarantien, ERG, Letter of Credit)
</t>
    </r>
    <r>
      <rPr>
        <sz val="9"/>
        <color rgb="FFC00000"/>
        <rFont val="Verdana"/>
        <family val="2"/>
      </rPr>
      <t>oder</t>
    </r>
    <r>
      <rPr>
        <sz val="9"/>
        <rFont val="Verdana"/>
        <family val="2"/>
      </rPr>
      <t xml:space="preserve">
Programm generiert seine eigenen Einnahmen, bspw. durch Umsatz oder Kostenreduktion.</t>
    </r>
  </si>
  <si>
    <t>Einfluss auf Vertrags- und Beschaffungswesen, Nachforderungsmanagement (Claim)</t>
  </si>
  <si>
    <t xml:space="preserve">Beschaffungs- und Vertragswesen obliegt der Stammorganisation. </t>
  </si>
  <si>
    <t>Einzelne Aufträge werden durch den Kandidaten extern vergeben. Dazu werden Angebote eingeholt. Im Vertragswesen wird er unterstützt.</t>
  </si>
  <si>
    <t>Mehrheit der Aufträge wird extern vergeben. Dazu werden durch den Kandidaten jeweils mehrere Angebote eingeholt. Auch das Vertragswesen wird von ihm geregelt.</t>
  </si>
  <si>
    <t>Beschaffungs- und Vertragswesen ist im Programm zentralisiert und durch den Kandidaten verantwortet.</t>
  </si>
  <si>
    <t>Langfristige Relevanz &amp; Chancenpotenzial des Programms, Einflussmöglichkeiten des Programmleiters</t>
  </si>
  <si>
    <t>Wahrnehmung von Chancen sowie die daraus resultierende Nutzenrealisierung ist für den Auftraggeber eher unbedeutend.</t>
  </si>
  <si>
    <t>Wahrnehmung von Chancen sowie die daraus resultierende Nutzenrealisierung ist für den Auftraggeber relativ bedeutend.</t>
  </si>
  <si>
    <t>Wahrnehmung von Chancen sowie die daraus resultierende Nutzenrealisierung ist für den Auftraggeber von grosser Bedeutung.
Chancen (bspw. nicht für Risiken benötigte Reserven) werden Effizenz fördernd in den Projekten verwendet.</t>
  </si>
  <si>
    <t>Wahrnehmung von Chancen sowie die daraus resultierende Nutzenrealisierung ist sowohl für den Auftraggeber als auch für andere Stakeholder von grösster Bedeutung. Reserven aus der Risikoprävention (bspw. Ressourcen, Puffer) werden umgehend durch den Kandidaten freigegeben und im Programm eingesetzt.</t>
  </si>
  <si>
    <t>Risiken auf Programmebene, Anzahl der risikobehafteten Projekte im Programm, Gefährdung der Umsetzung der Strategie</t>
  </si>
  <si>
    <t xml:space="preserve">Risikolage mit mehreren abschätzbaren Risiken mit grossem Schadensausmass und mit hoher Eintrittswahrscheinlichkeit. Projekte erfahren hohe Beachtung in Bezug auf einen Abbruch.
</t>
  </si>
  <si>
    <t xml:space="preserve">Risikolage mit zahlreichen nur sehr bedingt abschätzbaren Risiken mit potenziell grossem und latentem Schadensausmass und mit hoher Eintrittswahrscheinlichkeit. Projekte erfahren hohe Beachtung in Bezug auf einen Abbruch.
</t>
  </si>
  <si>
    <t>Definition der Risikokategorien der Projekte, präventive und korrektive Vorgaben/Massnahmen für die einzelnen Projekte</t>
  </si>
  <si>
    <t>Standardmässige Massnahmen des Risikomanagements werden umgesetzt.
Risiken werden von den Projektleitern selbständig und unabhängig gesteuert.</t>
  </si>
  <si>
    <t xml:space="preserve">Den üblichen Risiken wird mit standardardisierten Massnahmen in Absprache mit dem Programmmanager begegnet. </t>
  </si>
  <si>
    <t>Zur Reduktion oder Vermeidung der Risiken mussten sowohl standardardisierte als auch situativ durch den Programmmanager entwickelte Massnahmen des Risikomanagements umgesetzt werden.</t>
  </si>
  <si>
    <t>Zur Reduktion oder Vermeidung der Risiken mussten mehrheitlich durch den Programmmanager situativ entwickelte Massnahmen des Risikomanagements umgesetzt werden. Risiken werden im Programm zentral und projektübergreifend gesteuert.</t>
  </si>
  <si>
    <t>Anzahl Stakeholderkategorien (fördernde und hemmende Interessengruppen) auf Programmebene</t>
  </si>
  <si>
    <t>&lt; 5</t>
  </si>
  <si>
    <t>5 - 7</t>
  </si>
  <si>
    <t>8 - 10</t>
  </si>
  <si>
    <t>&gt; 10</t>
  </si>
  <si>
    <t>Analyse der Interessen der Stakeholder auf Programmebene</t>
  </si>
  <si>
    <t>Interessen der Stakeholder decken sich weitgehend mit den Projekt- und Programmzielen.</t>
  </si>
  <si>
    <t>Projekt- oder Programmziele bedrohen existenzielle Interessen bedeutender Stakeholder.</t>
  </si>
  <si>
    <t xml:space="preserve">Öffentliches Interesse und Umgang mit Regulierungsbehörden, interne und externe Visibilität
</t>
  </si>
  <si>
    <t>Programm ist in der Organisation abgebildet und wird wahrgenommen.</t>
  </si>
  <si>
    <t>Programm ist in der Organisation eine feste Grösse und etabliert/akzeptiert.</t>
  </si>
  <si>
    <t xml:space="preserve">Projekte sind über die Organisation hinaus einem öffentlichen Interesse ausgesetzt oder müssen den Anforderungen von Regulierungsbehörden in der Regel genügen.
Kandidat pflegt gelegentlich Kunden- bzw. Lieferantenbeziehungen und/oder andere wichtige Partnerschaften, tritt manchmal in Fachgruppen, Verbänden oder ähnlichen Gremien auf.
</t>
  </si>
  <si>
    <t>Projekte sind über die Organisation hinaus einem grossen öffentlichen Interesse ausgesetzt oder müssen den Anforderungen von Regulierungsbehörden absolut genügen.
Kandidat pflegt aktiv und regelmässig Kunden- bzw. Lieferantenbeziehungen und/oder andere wichtige Partnerschaften, tritt häufig in Fachgruppen, Verbänden oder ähnlichen Gremien auf, ist in Medien präsent.</t>
  </si>
  <si>
    <t>Beeinflussung von Programm und Stammorganisation; Ausmass der kulturellen, örtlichen und organisatorischen Änderungen in der Stammorganisation, die das Programm bewirkt</t>
  </si>
  <si>
    <t>Projekte bewirken keine kulturellen oder organisatorischen Änderungen in der Organisation.</t>
  </si>
  <si>
    <t>Projektergebnisse beeinflussen die Stammorganisation und sind von deren Engagement abhängig. Interessen von Projekt und Linie decken sich mehrheitlich.</t>
  </si>
  <si>
    <t>Projektergebnisse beeinflussen die Stammorganisation und sind von deren Engagement abhängig. Bedeutende gegenläufige Interessen von Projekt und Linie.</t>
  </si>
  <si>
    <t>Ausgeprägte wechselseitige Beeinflussung von Projektergebnissen und Stammorganisation. Vielschichtige starke Interessenkonflikte. Projekte bewirken eine umfassende Reorganisation inkl. bedeutenden Personalab- und umbau.</t>
  </si>
  <si>
    <t xml:space="preserve">Erfahrung der Stammorganisation in ähnlichen Programmen
</t>
  </si>
  <si>
    <t>Projekt- und Programmergebnisse sind nicht von der Erfahrung der Stammorganisation in ähnlichen Projekten und Programmen abhängig.</t>
  </si>
  <si>
    <t>Erfahrung der Stammorganisation in ähnlichen Projekten und Programmen ist für das Programm von Nutzen, nicht aber essenziell.</t>
  </si>
  <si>
    <t>Projekt- und Programmergebnisse sind entweder nur mit entsprechender Erfahrung der Stammorganisation in ähnlichen Projekten und Programmen zu erbringen oder die Wirtschaftlichkeit hängt von der Erfahrung (Lessons learned) ab.</t>
  </si>
  <si>
    <t>Projekt- und Programmergebnisse sind nur mit entsprechend grosser Erfahrung der Stammorganisation in ähnlichen Programmen zu erbringen und die Wirtschaftlichkeit hängt von der Erfahrung (Lessons learned) ab.</t>
  </si>
  <si>
    <t>Konsolidierte Reportings und antizipative Kommunikation der relevanten Berichtspunkte (harte und weiche Faktoren) an die vorgesetzte Stufe, Management der Eskalation</t>
  </si>
  <si>
    <t>Fachliche Problemlösung steht im Zentrum. Aufwand bzgl. Reporting und Kommunikation spielt eine eher untergeordnete Rolle.
Inhaltliche Wechselwirkungen (vorwiegend harte Faktoren) zwischen weniger als 10% der Projekte im Programm.</t>
  </si>
  <si>
    <t>Reporting und Kommunikation der Projektergebnisse spielen eine nennenswerte Rolle bzgl. des Anteils am Projektaufwand und liefern einen wichtigen Beitrag zum Projekterfolg.
Inhaltliche Wechselwirkungen (vorwiegend harte Faktoren, teilweise weiche Faktoren) zwischen 10-30% der Projekte im Programm.</t>
  </si>
  <si>
    <t>Reporting und Kommunikation sind vergleichbar aufwendig wie die fachliche Problemlösung und bilden eine notwendige Voraussetzung für den Projekterfolg.
Inhaltliche Wechselwirkungen (harte und weiche Faktoren zu gleichen Teilen) zwischen  30-60% der Projekte im Programm.</t>
  </si>
  <si>
    <t>Reporting und Kommunikation sind wichtigste, kritische Erfolgsfaktoren für den Projekterfolg und generieren mehr Aufwand als die fachliche Problemlösung.
Inhaltliche Wechselwirkungen (vorwiegend weiche Faktoren) zwischen über 60% der Projekte im Programm.</t>
  </si>
  <si>
    <t xml:space="preserve">Kulturelle, soziale, geografische und sprachliche Vielfalt
</t>
  </si>
  <si>
    <t>Keine zu bewältigenden Probleme bzgl. herkunftsbedingter Werte, Sprache oder sozialem Gefälle am gleichen Standort.
Nur 1 Sprache &amp; kulturelle/soziale Gruppe</t>
  </si>
  <si>
    <t>Relativ geringe zu bewältigende Probleme bzgl. herkunftsbedingter Werte, Sprache oder sozialem Gefälle an mindestens drei auseinanderliegenden Standorten.
2-3 Sprachen und/oder Gruppen</t>
  </si>
  <si>
    <t>Probleme bzgl. herkunftsbedingter Werte, Sprache und/oder sozialem Gefälle sind für den Kandidaten eine Herausforderung. Projekt- und Programmumsetzung betrifft diverse, landesweite Standorte.
4-5 Sprachen und Gruppen</t>
  </si>
  <si>
    <t>Substanzielle Probleme bzgl. herkunftsbedingter Werte, Sprache und/oder sozialem Gefälle sind für den Kandidaten eine grosse Herausforderung und Mehrbelastung. Projekt- und Programmumsetzung betrifft diverse, landesweite und internationale Standorte.
6 oder mehr Sprachen &amp; Gruppen</t>
  </si>
  <si>
    <t>Anzahl der involvierten Querschnittsbereiche und Abteilungen (IT, Infrastruktur/Immobilien, HR, Marketing/Sales, Sicherheit, Unternehmensentwicklung, usw.) in der Stammorganisation</t>
  </si>
  <si>
    <t xml:space="preserve">Alle Projekt- oder Programmbeteiligten stammen aus derselben Fachdisziplin.
</t>
  </si>
  <si>
    <t>Mehrheit der Projekt- oder Programmbeteiligten stammt aus derselben Fachdisziplin.
≥ 3 Fachdisziplinen in Querschnittsbereichen und/oder Abteilungen</t>
  </si>
  <si>
    <t>Projekt- oder Programmbeteiligte stammen aus mehreren Fachdisziplinen, deren Koordination für den Kandidaten herausfordernd ist.
≥ 6 Fachdisziplinen in Querschnittsbereichen und/oder Abteilungen</t>
  </si>
  <si>
    <t xml:space="preserve">Projekt- oder Programmbeteiligte stammen aus allen Fachdisziplinen, deren Koordination für den Kandidaten äusserst schwierig ist.
≥ 10 Fachdisziplinen in Querschnittsbereichen und Ableitungen </t>
  </si>
  <si>
    <t>Direkte Führungsspanne (Anzahl unterstellte Projektleiter im Programm)</t>
  </si>
  <si>
    <t>3 - 5</t>
  </si>
  <si>
    <t>6 - 9</t>
  </si>
  <si>
    <t xml:space="preserve">Einfluss auf Auswahl, Ausbildung und Einsatz der Projektleiter; informelle und arbeitsfähige Vernetzung der Schlüsselpersonen im Programm
</t>
  </si>
  <si>
    <t>Teamzusammensetzung ist während des gesamten Projekt- und Programmverlaufs statisch; neues Personal kann ohne Aufwand integriert werden.</t>
  </si>
  <si>
    <t xml:space="preserve">Entscheidkompetenz und
-herbeiführung, Autonomie des Programmleiters, Vorgehens- und Ergebnisverantwortung, Koordination und Controlling der Projekte </t>
  </si>
  <si>
    <t>Hat keine Ergebnisverantwortung. Konsolidiert Projekt- und Programmdaten als Entscheidgrundlagen für Andere.</t>
  </si>
  <si>
    <t>Hat eine indirekte Ergebnisverantwortung. Konsolidiert Projekt-und Programmdaten und erarbeitet proaktiv Handlungsempfehlungen als Entscheidgrundlage für Andere. Betreibt Controlling und Frühwarnsysteme.</t>
  </si>
  <si>
    <t>Hat volle Profit&amp;Loss-Verantwortung über eine limitierte Wertschöpfungsphase seiner Projekte und Programme (z.B. Leiter Projektabwicklung in Anlagebauunternehmen).</t>
  </si>
  <si>
    <t>Hat volle Profit&amp;Loss-Verantwortung von der Projektidee über Realisation bis End of Lifetime.</t>
  </si>
  <si>
    <t xml:space="preserve">Anteil der Projekte im Programm, welche Produkt- und/oder Prozessinnovationen bewirken, persönlicher Beitrag zum Ideenmanagement
</t>
  </si>
  <si>
    <t>Programm bewirkt höchstens geringe Produkt- oder Prozessinnovationen.
Programm besteht zu 100% aus Lifecycle-Projekten (z.B. SW-Wartung).</t>
  </si>
  <si>
    <t>Programm bewirkt innerhalb des Unternehmens bzw. der Organisation Produkt- oder Prozessinnovationen.</t>
  </si>
  <si>
    <t>Programm bewirkt innerhalb des Unternehmens bzw. der Organisation Produkt- und Prozessinnovationen.</t>
  </si>
  <si>
    <t>Programm bewirkt bedeutende branchenweite Produkt- und/oder Prozessinnovationen.
Programm besteht zu 100% aus Innovation, Business Development, Forschung &amp; Entwicklung.</t>
  </si>
  <si>
    <t>Bekanntheitsgrad der verwendeten Technologien, Einflussnahme auf Technologiewahl der einzelnen Projekte, Neuartigkeit für die Stammorganisation</t>
  </si>
  <si>
    <t>Verwendete Technologie ist sowohl unternehmensintern als auch auf dem Markt weitgehend bekannt. Projekte sind komplett autonom bezüglich Technologie.</t>
  </si>
  <si>
    <t>Verwendete Technologie ist sowohl unternehmensintern als auch auf dem Markt relativ unbekannt. Stammorganisation wird zu Teilen technisch verändert.</t>
  </si>
  <si>
    <t>Wesentliche Teile der verwendeten Technologie wurden für das Programm neu entwickelt. Technologie wird im Programm entwickelt und den übrigen Projekten und der Stammorganisation zur massiven Veränderung vorgegeben.</t>
  </si>
  <si>
    <t xml:space="preserve">Klärung der Programmabgrenzung (Restriktionen, Rahmenbedingungen, Handlungsrahmen) mit dem Auftraggeber, Akzeptanz der Lösungsvarianten, Delegation gemäss dem Kongruenzprinzip </t>
  </si>
  <si>
    <t>Rahmenbedingungen geben den Problemlösungsansatz eindeutig vor (kein Gestaltungsspielraum). Reine Verwaltung/Koordination des Programms durch den Kandidaten.</t>
  </si>
  <si>
    <t>Rahmenbedingungen lassen Raum für mehrere, im Kern ähnliche Problemlösungsvarianten (beschränkter Gestaltungsspielraum). Kandidat holt Entscheide ab.</t>
  </si>
  <si>
    <t>Rahmenbedingungen lassen Raum für mehrere Problemlösungsvarianten, die sich in wesentlichen Punkten unterscheiden (hoher Gestaltungsspielraum). Kandidat verfügt über die Kompetenz umfassende Varianten und Szenarien zu erarbeiten und zu realisieren.</t>
  </si>
  <si>
    <t>Keine nennenswerten Rahmenbedingungen. Denkbar sind unzählige Problemlösungsvarianten (ausserordentlich hoher Gestaltungsspielraum). Kandidat verfügt über die Kongruenz von Aufgaben, Verantwortung und Kompetenz und nimmt somit aktiv Einfluss auf die Strategie.</t>
  </si>
  <si>
    <t>Anzahl, Relevanz, Unterschiedlichkeit und Komplexität der während der Programmdauer aktiven Projekte</t>
  </si>
  <si>
    <t>&lt; 6 aktive Projekte
Kaum oder keine komplexen Projekte, nur eine Projektart (bspw. alles IT-Projekte)</t>
  </si>
  <si>
    <t>≥ 6 aktive Projekte,
davon mindestens 2 komplexe Projekte und mindestens 2 Projektarten (bspw. Infrastruktur- und Beschaffungsprojekt)</t>
  </si>
  <si>
    <t>≥ 15 aktive Projekte,
davon mindestens 5 komplexe Projekte und mindestens 3 Projektarten (bspw. IT-, Reorganisations-, Immobilenprojekt)</t>
  </si>
  <si>
    <t>≥ 30 aktive Projekte,
davon mindestens 8 komplexe Projekte und mindestens 5 Projektarten (bspw. Infrastruktur-, Ausbildungs-, Reorganisations-, Kultur-, IT-Projekt)</t>
  </si>
  <si>
    <t>Keine redundanten Systemziele zwischen den Projekten im Programm, Grad der Beeinflussung von und zu anderen Projekten und Programmen, aktiver Austausch und Abgleich mit anderen Projekten und Programmen</t>
  </si>
  <si>
    <t>Projekte beeinflussen kaum die übrigen Aktivitäten in den Vorhaben. Die Systemziele wirken sich nur fallweise aus. Die Betroffenheit innerhalb der Stammorganisation ist gering.</t>
  </si>
  <si>
    <t>Abhängigkeit von anderen Projekten bzw. Programmen besteht nachweislich in gewissen Punkten und machen gelegentliche Aussprachen und Abgleiche erforderlich..</t>
  </si>
  <si>
    <t>Starke Abhängigkeit von anderen Projekten bzw. Programmen, die in der selben Business Unit geführt werden. Rahmenbedingungen und Restriktionen müssen durch den Kandidaten konsensuel abgeglichen werden.</t>
  </si>
  <si>
    <t>Starke Abhängigkeit von Projekten bzw. Programmen ausserhalb der Business Unit, keine Einflussmöglichkeit über eine gemeinsame Führung. Vermeintlich redundante Systemziele erfordern spezifische Abklärungen oder gar Eskalationen.</t>
  </si>
  <si>
    <t xml:space="preserve">Wahrung der Bekanntmachung; Veröffentlichung von Informationen und Daten im Rahmen der festgelegten Klassifizierungen; Einhaltung der vereinbarten Kommunikationsmethoden und -kanäle; uneingeschränkter, proaktiver Miteinbezug des Auftraggebers </t>
  </si>
  <si>
    <t>Programm oder einzelne Projekte wurden intern als vertraulich eingestuft. Informationen können nur selektiv beschafft oder veräussert werden. Entsprechende Massnahmen müssen durch den Kandidaten sichergestellt und durchgesetzt werden.</t>
  </si>
  <si>
    <t>Programm oder einzelne Projekte wurden intern als streng geheim eingestuft. Informationsbeschaffung und -fluss sind äusserst schwierig. Der integralen Sicherheit kommt grösste Bedeutung zu und muss durch den Kandidaten unter allen Umständen bei den Projektleitenden durchgesetzt werden. Die Vorhaben beinhalten grosse Reputationsrisiken. Compliance kommt vor Offenheit. Die Interaktion mit dem Auftraggeber und der Aufsicht erfolgt ausschliesslich durch den Kandidaten.</t>
  </si>
  <si>
    <t>Erweiterter Ressourcenbedarf in Absprache mit der Stammorganisation, kontinuierlicher Abgleich mit der Strategie und der Investitionsplanung, Life-Cycle-Analyse</t>
  </si>
  <si>
    <t>Langfristige (überjährige) Projekte werden durch den Kandidaten kontinuierlich mit der geltenden Strategie der Stammorganisation auf Relevanz validiert. Abweichungen werden kommuniziert und allfällige Massnahmen vorgeschlagen.</t>
  </si>
  <si>
    <t xml:space="preserve">Langfristige (überjährige) Projekte werden durch den Kandidaten kontinuierlich entlang der geltenden Strategie der Stammorganisation angepasst. Der Kandidat antizipiert und beeinflusst die Strategieentwicklung und leitet die Massnahmen aus den Entscheiden der Unternehmensleitung selbständig in seinem Verantwortungsbereich ein. </t>
  </si>
  <si>
    <t>Beschreibung der Komplexitätsindikatoren des Portfoliomanagements</t>
  </si>
  <si>
    <t>Auftragsklärung und -abgrenzung der Projekte und Programme innerhalb des Projektportfolios</t>
  </si>
  <si>
    <t>Projekte und Programme sind von Beginn an eindeutig und vollständig durch Dritte zugeteilt.</t>
  </si>
  <si>
    <t>Projekte und Programme sind von Beginn an eindeutig und vollständig durch Dritte beauftragt.</t>
  </si>
  <si>
    <t>Projekte und Programme werden nachweislich durch Einflussnahme des Portfoliomanagers auf die Stammorganisation initialisiert.</t>
  </si>
  <si>
    <t>Projekte und Programme werden nachweislich durch Beauftragung des Portfoliomanagers an die Stammorgansiation initialisiert.</t>
  </si>
  <si>
    <t xml:space="preserve">Konflikte und Abhängigkeiten zwischen den einzelnen Projekten/Programmen im Projektportfolio </t>
  </si>
  <si>
    <t>Wirkungs- und Nutzenpotenzial der Projekte, Einfluss und Wirkung des Portfolios auf die Stammorganisation bzw. deren Strategie</t>
  </si>
  <si>
    <t>Strategisch sehr wichtig (enthält komplexe Schlüsselprojekte und/oder -programme): optimiert Teile der Hauptprozesse des Gesamtsystems (Management-, Kern- und Supportprozesse) und verbessert dadurch die Kundenbeziehung und das Resultat</t>
  </si>
  <si>
    <t xml:space="preserve">Einfluss auf Aufnahme, (Re)priorisierung, Klassifizierung, Weiterführung, Unterbrechung bzw. Sistierung und Abschluss der einzelnen Projekte/Programme im Portfolio, Erweiterungen auf mehrere Portfolios und daraus Neuzuweisungen von Projekten 
</t>
  </si>
  <si>
    <t>Portfolio bewirkt wenige Änderungen und Veränderungen.</t>
  </si>
  <si>
    <t>Portfolio weist wenige Änderungen mit geringen Auswirkungen auf Inhalt, Kosten und Termine auf. Kandidat arbeitet aktiv an der Projektentwicklung und an Entscheidgrundlagen mit; für ganzheitliche Portfoliobetrachtungen sind jedoch andere im Lead.</t>
  </si>
  <si>
    <t>Portfolio weist einige Änderungen auf, welche sich auf mindestens eine der drei Grössen 'Inhalt', 'Kosten' oder 'Termine' bedeutend auswirken. Kandidat plant das Portfolio ganzheitlich; initiert Projektentwicklungen und führt Entscheide herbei.</t>
  </si>
  <si>
    <t>Portfolio weist eine Vielzahl von Änderungen mit bedeutenden Auswirkungen auf Inhalt, Kosten und Termine auf. Kandidat hat die oberste Entscheidkompetenz und volle Profit&amp;Loss-Verantwortung.</t>
  </si>
  <si>
    <t xml:space="preserve">Verfügbarkeit und Freiheitsgrad; Auswahl und Entwicklung der PM-Vorgaben, Prozesse, Standards &amp; Methoden (Relevanzbeurteilung von Projekten und Programmen, Portfolio-Reporting, usw.), Tools &amp; Techniken; Richtlinien 
</t>
  </si>
  <si>
    <t>Support im Portfolio (PPMO), Aufbau &amp; Erbringung Support für die einzelnen Programme und Projekte
(Record Management, PM-Cockpit, Templates, usw.)</t>
  </si>
  <si>
    <t>Einflussnahme des Portfoliomanagers auf die Zuweisung, Umverteilung der personellen Ressourcen, Skillsplanung und Förderung der Projekt- bzw. Programmleiter, Ressourcenplanung mit der Stammorganisation</t>
  </si>
  <si>
    <t>Einflussnahme des Portfoliomanagers auf die Zuweisung bzw. Umverteilung der Budgets</t>
  </si>
  <si>
    <t>Zusätzlich zu Wert 3: Absicherung des Zahlungseingangs durch Kandidaten nötig (z.B. Bankgarantien, ERG, Letter of Credit)</t>
  </si>
  <si>
    <t>Grossteil der Aufträge wird extern vergeben und müssen öffentlich ausgeschrieben werden.</t>
  </si>
  <si>
    <t>Einflussmöglichkeiten des Portfolio-Managers</t>
  </si>
  <si>
    <t>Wahrnehmung von Chancen sowie die daraus resultierende Nutzenrealisierung ist sowohl für den Auftraggeber als auch für andere Stakeholder von grösster Bedeutung. Reserven aus der Risikoprävention (bspw. Ressourcen, Puffer) werden umgehend durch den Kandidaten freigegeben und im Portfolio eingesetzt.</t>
  </si>
  <si>
    <t>Risiken auf Portfolioebene, Anzahl der risikobehafteten Projekte und Programme, Durchsetzen von Abschluss und Übergabe der Projekte und Programme an die Stammorganisation</t>
  </si>
  <si>
    <t>Definition der Risikokategorien der Projekte und Programme, präventive und korrektive Vorgaben/Massnahmen für die einzelnen Projekte und Programme</t>
  </si>
  <si>
    <t xml:space="preserve">Den üblichen Risiken wird mit standardardisierten Massnahmen in Absprache mit dem Portfoliomanager begegnet. </t>
  </si>
  <si>
    <t>Zur Reduktion oder Vermeidung der Risiken mussten sowohl standardardisierte als auch situativ durch den Portfoliomanager entwickelte Massnahmen des Risikomanagements umgesetzt werden.</t>
  </si>
  <si>
    <t>Zur Reduktion oder Vermeidung der Risiken mussten mehrheitlich durch den Portfoliomanager situativ entwickelte Massnahmen des Risikomanagements umgesetzt werden. Risiken werden im Portfolio zentral und projektübergreifend gesteuert.</t>
  </si>
  <si>
    <t>Unterstützung der Projekt- und Programmleiter in Aufsichten (Steering Committee)</t>
  </si>
  <si>
    <t>Kandidat unterstützt methodisch die Projektleiter in ihren Anträgen gegenüber den Aufsichten.</t>
  </si>
  <si>
    <t xml:space="preserve">Kandidat bewirkt proaktiv die Konsensfindung innerhalb der Aufsichten im Vorfeld von Entscheiden.
</t>
  </si>
  <si>
    <t>Portfolio ist in der Organisation abgebildet und wird wahrgenommen.</t>
  </si>
  <si>
    <t>Portfolio ist in der Organisation eine feste Grösse und etabliert/akzeptiert.</t>
  </si>
  <si>
    <t xml:space="preserve">Projekte und Programme sind über die Organisation hinaus einem öffentlichen Interesse ausgesetzt oder müssen den Anforderungen von Regulierungsbehörden in der Regel genügen.
Kandidat pflegt gelegentlich Kunden- bzw. Lieferantenbeziehungen und/oder andere wichtige Partnerschaften, tritt manchmal in Fachgruppen, Verbänden oder ähnlichen Gremien auf.
</t>
  </si>
  <si>
    <t>Projekte und Programme sind über die Organisation hinaus einem grossen öffentlichen Interesse ausgesetzt oder müssen den Anforderungen von Regulierungsbehörden absolut genügen.
Kandidat pflegt aktiv und regelmässig Kunden- bzw. Lieferantenbeziehungen und/oder andere wichtige Partnerschaften, tritt häufig in Fachgruppen, Verbänden oder ähnlichen Gremien auf, ist in Medien präsent.</t>
  </si>
  <si>
    <t>Beeinflussung von Projekten, Programmen und Stammorganisation; Ausmass der kulturellen, örtlichen und organisatorischen Änderungen in der Stammorganisation, die die Projekte und Programme bewirken</t>
  </si>
  <si>
    <t>Projekte und Programme bewirken keine kulturellen oder organisatorischen Änderungen in der Organisation.</t>
  </si>
  <si>
    <t>Projekt- und Programmergebnisse beeinflussen die Stammorganisation und sind von deren Engagement abhängig. Interessen von Projekten, Programmen und Linie decken sich mehrheitlich.</t>
  </si>
  <si>
    <t>Projekt- und Programmergebnisse beeinflussen die Stammorganisation und sind von deren Engagement abhängig. Bedeutende gegenläufige Interessen von Projekten, Programmen und Linie.</t>
  </si>
  <si>
    <t>Ausgeprägte wechselseitige Beeinflussung von Projekt-, Programmergebnissen und Stammorganisation. Vielschichtige starke Interessenkonflikte. Projekte und Programme bewirken eine umfassende Reorganisation inkl. bedeutenden Personalab- und umbau.</t>
  </si>
  <si>
    <t>Erfahrung der Stammorganisation mit Portfolios</t>
  </si>
  <si>
    <t>Erfahrung der Stammorganisation in ähnlichen Projekten und Programmen ist für das Portfolio von Nutzen, nicht aber essenziell.</t>
  </si>
  <si>
    <t>Projekt- und Programmergebnisse sind nur mit entsprechend grosser Erfahrung der Stammorganisation in ähnlichen Portfolios zu erbringen und die Wirtschaftlichkeit hängt von der Erfahrung (Lessons learned) ab.</t>
  </si>
  <si>
    <t>Fachliche Problemlösung steht im Zentrum. Aufwand bzgl. Reporting und Kommunikation spielt eine eher untergeordnete Rolle.
Inhaltliche Wechselwirkungen (vorwiegend harte Faktoren) zwischen weniger als 10% der Projekte im Portfolio.</t>
  </si>
  <si>
    <t>Reporting und Kommunikation der Projektergebnisse spielen eine nennenswerte Rolle bzgl. des Anteils am Projektaufwand und liefern einen wichtigen Beitrag zum Projekterfolg.
Inhaltliche Wechselwirkungen (vorwiegend harte Faktoren, teilweise weiche Faktoren) zwischen 10-30% der Projekte im Portfolio.</t>
  </si>
  <si>
    <t>Reporting und Kommunikation sind vergleichbar aufwendig wie die fachliche Problemlösung und bilden eine notwendige Voraussetzung für den Projekterfolg.
Inhaltliche Wechselwirkungen (harte und weiche Faktoren zu gleichen Teilen) zwischen  30-60% der Projekte im Portfolio.</t>
  </si>
  <si>
    <t>Reporting und Kommunikation sind wichtigste, kritische Erfolgsfaktoren für den Projekterfolg und generieren mehr Aufwand als die fachliche Problemlösung.
Inhaltliche Wechselwirkungen (vorwiegend weiche Faktoren) zwischen über 60% der Projekte im Portfolio.</t>
  </si>
  <si>
    <t>Fachliche und weisungsbefugte Führungsspanne (Anzahl Projekt- und Programmleiter im Portfolio)</t>
  </si>
  <si>
    <t>Integration und Adjourning von Projektteams nach Projektabschluss bzw. Projektstopp oder bei Ressourcenausgleich</t>
  </si>
  <si>
    <t>Entscheidkompetenz und
-herbeiführung, Vorgehens- und Ergebnisverantwortung, Koordination und Controlling der Projekte und Programme</t>
  </si>
  <si>
    <t>Hat keine Ergebnisverantwortung. Konsolidiert Projekt-, Programm- und Portfoliodaten als Entscheidgrundlagen für Andere.</t>
  </si>
  <si>
    <t>Hat eine indirekte Ergebnisverantwortung. Konsolidiert Projekt-, Programm- und Portfoliodaten und erarbeitet proaktiv Handlungsempfehlungen als Entscheidgrundlage für Andere. Betreibt Controlling und Frühwarnsysteme.</t>
  </si>
  <si>
    <t>Hat volle Profit&amp;Loss-Verantwortung über eine limitierte Wertschöpfungsphase seiner Projekte, Programme und Portfolios (z.B. Leiter Projektabwicklung in Anlagebauunternehmen).</t>
  </si>
  <si>
    <t xml:space="preserve">Anteil der Projekte und Programme im Portfolio, die einzigartig oder erstmalig abgewickelt werden </t>
  </si>
  <si>
    <t>Portfolio bewirkt höchstens geringe Produkt- oder Prozessinnovationen.
Portfolio besteht zu 100% aus Lifecycle-Projekten (z.B. SW-Wartung).</t>
  </si>
  <si>
    <t>Portfolio bewirkt innerhalb des Unternehmens bzw. der Organisation Produkt- oder Prozessinnovationen.</t>
  </si>
  <si>
    <t>Portfolio bewirkt innerhalb des Unternehmens bzw. der Organisation Produkt- und Prozessinnovationen.</t>
  </si>
  <si>
    <t>Portfolio bewirkt bedeutende branchenweite Produkt- und/oder Prozessinnovationen.
Portfolio besteht zu 100% aus Innovation, Business Development, Forschung &amp; Entwicklung.</t>
  </si>
  <si>
    <t>Anteil von Entwicklungs- und Forschungsprojekten und -programmen im Portfolio, Neueinführung oder Wechsel von Technologien</t>
  </si>
  <si>
    <t>Wesentliche Teile der verwendeten Technologie wurden für das Portfolio neu entwickelt. Technologie wird in Projekten des Portfolios entwickelt und den übrigen Projekten und der Stammorganisation zur massiven Veränderung vorgegeben.</t>
  </si>
  <si>
    <t>Limitierende Faktoren (Anzahl Projekte und Programme, Ressourcen, Rahmenbedingungen, Restriktionen), Klärung der Ziele/Nichtziele der Projekte und Programme, Wahrung von 'Freiheiten' der Projekt- und Programmleiter, Standards und Methoden schränken Lösungsfindungen nicht ein</t>
  </si>
  <si>
    <t>Rahmenbedingungen geben den Problemlösungsansatz eindeutig vor (kein Gestaltungsspielraum). Reine Verwaltung/Koordination des Portfolios durch den Kandidaten.</t>
  </si>
  <si>
    <t>Anzahl, Relevanz, Unterschiedlichkeit und Komplexität der aktiven (innerhalb von 12 Monaten) Projekte und Programme</t>
  </si>
  <si>
    <t>Keine redundanten Systemziele zwischen den Projekten und Programmen im Portfolio, Grad der Beeinflussung von und zu anderen Projekten und Programmen, aktiver Austausch und Abgleich mit anderen Portfolios</t>
  </si>
  <si>
    <t>Projekte oder Programme beeinflussen kaum die übrigen Aktivitäten in den Vorhaben. Die Systemziele wirken sich nur fallweise aus. Die Betroffenheit innerhalb der Stammorganisation ist gering.</t>
  </si>
  <si>
    <t>Wahrung der Bekanntmachung; Veröffentlichung von Informationen und Daten im Rahmen der festgelegten Klassifizierungen; Einhaltung der vereinbarten Kommunikationsmethoden und -kanäle; wahrheitsgetreue, unverfälschte Reportings; Sicherstellung und Auswertung der Lieferergebnisse (Lessons learned für künftige Vorhaben)</t>
  </si>
  <si>
    <t>Einzelne Programme oder Projekte wurden intern als vertraulich eingestuft. Informationen können nur selektiv beschafft oder veräussert werden. Entsprechende Massnahmen müssen durch den Kandidaten sichergestellt und durchgesetzt werden.</t>
  </si>
  <si>
    <t>Einzelne Programme oder Projekte wurden intern als streng geheim eingestuft. Informationsbeschaffung und -fluss sind äusserst schwierig. Der integralen Sicherheit kommt grösste Bedeutung zu und muss durch den Kandidaten unter allen Umständen bei den Projekt- oder Programmleitenden durchgesetzt werden. Die Vorhaben beinhalten grosse Reputationsrisiken. Compliance kommt vor Offenheit. Die Interaktion mit dem Auftraggeber und der Aufsicht erfolgt ausschliesslich durch den Kandidaten.</t>
  </si>
  <si>
    <t>Beurteilung der langfristigen, aktiven Projekte und Programme in Bezug auf Mehrwert, Bedarf und Notwendigkeit (rechtlich und/oder wirtschaftlich); Empfehlungen über die Priorisierung und Rückstellung von aktiven Projekten und Programmen</t>
  </si>
  <si>
    <t>Langfristige (überjährige) Projekte und Programme werden durch den Kandidaten kontinuierlich mit der geltenden Strategie der Stammorganisation auf Relevanz validiert. Abweichungen werden kommuniziert und allfällige Massnahmen vorgeschlagen.</t>
  </si>
  <si>
    <t xml:space="preserve">Langfristige (überjährige) Projekte und Programme werden durch den Kandidaten kontinuierlich entlang der geltenden Strategie der Stammorganisation angepasst. Der Kandidat antizipiert und beeinflusst die Strategieentwicklung und leitet die Massnahmen aus den Entscheiden der Unternehmensleitung selbständig in seinem Verantwortungsbereich ein. </t>
  </si>
  <si>
    <t>Beschreibung der Komplexitätsindikatoren von agilen Vorhaben</t>
  </si>
  <si>
    <t>Auftrag und dessen Abgrenzung sowie Ziele des agilen Vorhabens sind von Beginn an eindeutig und vollständig durch Dritte vorgegeben.</t>
  </si>
  <si>
    <t>Auftrag und dessen Abgrenzung sowie Ziele des agilen Vorhabens sind von Beginn an im Wesentlichen klar und mehrheitlich durch Dritte vorgegeben.</t>
  </si>
  <si>
    <t>Auftrag ist zu Beginn teilweise unklar, dessen Abgrenzung und einige bedeutende Ziele wurden im Verlauf des agilen Vorhabens unter Leitung/Moderation des Kandidaten definiert/erarbeitet.</t>
  </si>
  <si>
    <t>Auftrag und dessen Abgrenzung ist zu Beginn sehr vage, fast alle wesentlichen Ziele wurden im Verlauf des agilen Vorhabens unter Leitung/Moderation des Kandidaten definiert/erarbeitet.</t>
  </si>
  <si>
    <t>Keine Konflikte und Abhängigkeiten zwischen den unterschiedlichen Zielen</t>
  </si>
  <si>
    <t>Konflikte und Abhänggikeiten zwischen den unterschiedlichen Zielen sind in normalem Rahmen, Prioritäten relativ leicht bestimmbar.</t>
  </si>
  <si>
    <t>Beachtliche Konflikte oder Abhängigkeiten zwischen den unterschiedlichen Zielen, situative Priorisierung teilweise nötig.</t>
  </si>
  <si>
    <t>Ausserordentlich grosse Konflikte und Abhängigkeiten zwischen den unterschiedlichen Zielen, situative Priorisierung oft notwendig.</t>
  </si>
  <si>
    <t>Agiles Vorhaben bezweckt beschränkten Nutzen und wirkt sich nur gering auf das Produkt aus.</t>
  </si>
  <si>
    <t>Agiles Vorhaben bezweckt überschaubaren Nutzen und wirkt sich in einem normalen Rahmen auf das Produkt aus.</t>
  </si>
  <si>
    <t>Agiles Vorhaben bezweckt bedeutenden Nutzen und wirkt sich wesentlich auf das Produkt aus.</t>
  </si>
  <si>
    <t>Agiles Vorhaben bezweckt strategischen Nutzen und wirkt sich sehr stark auf das Produkt aus.</t>
  </si>
  <si>
    <t>Priorisierungen</t>
  </si>
  <si>
    <t>Priorisierung im agilen Vorhaben ist klar gegeben.</t>
  </si>
  <si>
    <t>Priorisierung im agilen Vorhaben ist mehrheitlich gegeben.</t>
  </si>
  <si>
    <t>Priorisierung im agilen Vorhaben ist herausfordernd.</t>
  </si>
  <si>
    <t>Priorisierung im agilen Vorhaben ist unklar.</t>
  </si>
  <si>
    <t>Prozesse, Methoden, Tools
und Techniken</t>
  </si>
  <si>
    <t>Team verfügt über standardisierte Prozesse, Methoden, Tools und Techniken und muss sich strikt an die Vorgaben halten.</t>
  </si>
  <si>
    <t>Teams verfügen über standardisierte Prozesse, Methoden, Tools und Techniken und können diese in einem gewissen Ausmass an die situativen Bedingungen anpassen.</t>
  </si>
  <si>
    <t>Teams verfügen über wesentliche Freiheiten in der Auswahl der Prozesse, Methoden, Tools und Techniken. Standardisierte Vorgaben sind nur bedingt anwendbar.</t>
  </si>
  <si>
    <t>Teams verfügen über vollständige Freiheiten in der Auswahl der Prozesse, Methoden, Tools und Techniken. Standards und Erfahrungswerte sind praktisch nicht verfügbar.</t>
  </si>
  <si>
    <t>Agile Arbeit mit Supportfunktionen</t>
  </si>
  <si>
    <t>Weitgehende Erledigung administrativer und koordinativer Tätigkeiten durch Supportfunktionen.</t>
  </si>
  <si>
    <t>Wiederholte Erledigung administrativer und koordinativer Tätigkeiten durch Supportfunktionen.</t>
  </si>
  <si>
    <t>Vereinzelte Erledigung administrativer und koordinativer Tätigkeiten durch Supportfunktionen.</t>
  </si>
  <si>
    <t>Keine Erledigung administrativer und koordinativer Tätigkeiten durch Supportfunktionen.</t>
  </si>
  <si>
    <t>Wahrnehmung von Chancen sowie die daraus resultierende Nutzenrealisierung ist für 
den Auftraggeber und den Kunden eher unbedeutend.</t>
  </si>
  <si>
    <t>Wahrnehmung von Chancen sowie die daraus resultierende Nutzenrealisierung ist für 
den Auftraggeber und den Kunden relativ bedeutend.</t>
  </si>
  <si>
    <t>Wahrnehmung von Chancen sowie die daraus resultierende Nutzenrealisierung ist für 
den Auftraggeber und den Kunden von grosser Bedeutung.</t>
  </si>
  <si>
    <t>Wahrnehmung von Chancen sowie die daraus resultierende Nutzenrealisierung ist sowohl für den Auftraggeber als auch für den Kunden sowie für andere Stakeholder von strategischer Bedeutung.</t>
  </si>
  <si>
    <t>Risiken, insbesondere auch aus dem Umfeld des agilen Vorhabens</t>
  </si>
  <si>
    <t>Anzahl Stakeholderkategorien, die aufeinander ausgerichtet und/oder integriert werden müssen</t>
  </si>
  <si>
    <t>Integration der Stakeholder</t>
  </si>
  <si>
    <t>Die zu integrierenden Stakeholder stehen zeitnah zur Verfügung und der Aufwand zu deren Integration ist eher gering.</t>
  </si>
  <si>
    <t>Die zu integrierenden Stakeholder stehen zeitnah zur Verfügung und der Aufwand zu deren Integration ist eher gross.</t>
  </si>
  <si>
    <t>Die zu integrierenden Stakeholder stehen nicht zeitnah zur Verfügung und der Aufwand zu deren Integration ist eher gering.</t>
  </si>
  <si>
    <t>Die zu integrierenden Stakeholder stehen nicht zeitnah zur Verfügung und der Aufwand zu deren Integration ist eher gross.</t>
  </si>
  <si>
    <t>Vorhaben ist grossem öffentlichen Interesse ausgesetzt oder muss den Anforderungen von Regulierungsbehörden genügen.</t>
  </si>
  <si>
    <t>Vorhaben ist grossem öffentlichen Interesse ausgesetzt und muss den Anforderungen von Regulierungsbehörden genügen.</t>
  </si>
  <si>
    <t>Beeinflussung von agilem Vorhaben und Stammorganisation</t>
  </si>
  <si>
    <t>Ergebnisse der agilen Arbeit und Stammorganisation beeinflussen sich gegenseitig gar nicht oder nur sehr gering.</t>
  </si>
  <si>
    <t>Ergebnisse der agilen Arbeit beeinflussen die Stammorganisation und sind von deren Engagement abhängig; Interessen von Vorhaben und Linie decken sich mehrheitlich.</t>
  </si>
  <si>
    <t>Ergebnisse der agilen Arbeit beeinflussen die Stammorganisation und sind von deren Engagement abhängig; bedeutende gegenläufige Interessen von Vorhaben und Linie.</t>
  </si>
  <si>
    <t>Ausgeprägte wechselseitige Beeinflussung von Ergebnissen der agilen Arbeit und Stammorganisation; vielschichtige starke Interessenskonflikte.</t>
  </si>
  <si>
    <t>Ressourcenbedarf von ausserhalb der im agilen Vorhaben arbeitenden Teams</t>
  </si>
  <si>
    <t>Es werden keine Ressourcen von ausserhalb der Teams benötigt.</t>
  </si>
  <si>
    <t>Nicht in den Teams vorhandene Ressourcen stehen zeitnah zur Verfügung und können mit geringem Aufwand integriert werden.</t>
  </si>
  <si>
    <t>Nicht in den Teams vorhandene Ressourcen stehen entweder zeitnah zur Verfügung oder können mit geringem Aufwand integriert werden.</t>
  </si>
  <si>
    <t>Nicht in den Teams vorhandene Ressourcen stehen weder zeitnah zur Verfügung, noch können sie mit geringem Aufwand integriert werden.</t>
  </si>
  <si>
    <t>Beitrag zur Konfliktbewältigung sowie zur Verbesserung der Zusammenarbeit</t>
  </si>
  <si>
    <t>Kaum Konfliktsituationen, konnten mit geringem Aufwand bewältigt werden.</t>
  </si>
  <si>
    <t>Für Erfolg des Vorhabens bedingt relevante Konfliktsituationen, die entweder vermieden werden konnten oder in denen mit geringem Aufwand die Zusammenrabeit verbessert werden konnte.</t>
  </si>
  <si>
    <t>Für Erfolg des Vorhabens relevante Konfliktsituationen, die entweder mit grossem Aufwand vermieden werden konnten oder in denen nur mit grossem Aufwand die Zusammenrabeit verbessert werden konnte.</t>
  </si>
  <si>
    <t>Für Erfolg des Vorhabens sehr relevante Konfliktsituationen, die nicht vermieden werden konnten und in denen nur mit sehr grossem Aufwand die Zusammenrabeit verbessert werden konnte.</t>
  </si>
  <si>
    <t>Reporting und Kommunikation der Ergebnisse der agilen Arbeit spielen eine nennenswerte Rolle bzgl. des Anteils am Arbeitsaufwand und liefern einen wichtigen Beitrag zum Erfolg.</t>
  </si>
  <si>
    <t>Reporting und Kommunikation sind vergleichbar aufwendig wie die fachliche Problemlösung und bilden eine notwendige Voraussetzung für den Erfolg.</t>
  </si>
  <si>
    <t>Reporting und Kommunikation sind wichtigster, kritischer Erfolgsfaktor für den Erfolg und generieren mehr Aufwand als die fachliche Problemlösung.</t>
  </si>
  <si>
    <t>Keine zu bewältigenden Probleme bzgl. herkunftsbedingter Werte, Sprache oder sozialem Gefälle, bzw. zur Vermeidung potenzieller Probleme ist kein Aufwand nötig.</t>
  </si>
  <si>
    <t>Relativ geringe zu bewältigende Probleme bzgl. herkunftsbedingter Werte, Sprache oder sozialem Gefälle und/oder die Vermeidung von potenziellen Problemen ist nur mit geringem Aufwand verbunden.</t>
  </si>
  <si>
    <t>Probleme bzgl. herkunftsbedingter Werte, Sprache und/oder sozialem Gefälle sind für den Kandidaten eine Herausforderung und/oder die Vermeidung von potenziellen Problemen ist mit grossem Aufwand verbunden.</t>
  </si>
  <si>
    <t>Substanzielle Probleme bzgl. herkunftsbedingter Werte, Sprache und/oder sozialem Gefälle sowie die Vermeidung potenzieller Probleme sind für den Kandidaten eine grosse Herausforderung und Mehrbelastung.</t>
  </si>
  <si>
    <t>Alle am Vorhaben beteiligten Personen befinden sich am selben Ort (Gebäude, Stadt).</t>
  </si>
  <si>
    <t>Die Mehrheit der am Vorhaben beteiligten Personen befindet sich am selben Ort (Gebäude, Stadt).</t>
  </si>
  <si>
    <t>Die am Vorhaben beteiligten Personen befinden sich an zahlreichen Orten (national, evtl. Teile davon auch international).</t>
  </si>
  <si>
    <t>Die am Vorhaben beteiligten Personen sind international breit gestreut; hoher Reise- und Planungsaufwand, tiefe Meetingflexibilität.</t>
  </si>
  <si>
    <t>Alle am Vorhaben beteiligten Personen stammen aus derselben Fachdisziplin.</t>
  </si>
  <si>
    <t>Die Mehrheit der am Vorhaben beteiligten Personen stammt aus derselben Fachdisziplin.</t>
  </si>
  <si>
    <t>Die am Vorhaben beteiligten Personen stammen aus mehreren Fachdisziplinen, deren Koordination ist für den agilen Leader herausfordernd.</t>
  </si>
  <si>
    <t>Die am Vorhaben beteiligten Personen stammen aus vielen Fachdisziplinen, deren Koordination ist für den agilen Leader äusserst schwierig.</t>
  </si>
  <si>
    <t>Anzahl beteiligte Teams</t>
  </si>
  <si>
    <t>2 - 5</t>
  </si>
  <si>
    <t>≥ 10</t>
  </si>
  <si>
    <t>Teambildung und agiles Coaching</t>
  </si>
  <si>
    <t>Teamzusammensetzung ist während des gesamten Verlaufs des Vorhabens statisch; neues Personal kann ohne Aufwand integriert werden.</t>
  </si>
  <si>
    <t>Dezentrale Entscheidfindung</t>
  </si>
  <si>
    <t>Alle dezentral zu fällende Entscheide können ohne spezielles Verständnis für die Teamgestaltung und ohne zusätzlichen Aufwand gefällt werden.</t>
  </si>
  <si>
    <t>Für die Gestaltung der Teams, so dass möglichst viele Entscheide dezentral gefällt werden können, ist entweder viel Verständnis gefragt oder die Gestaltung ist mit grossem Aufwand verbunden.</t>
  </si>
  <si>
    <t>Für die Gestaltung der Teams, so dass möglichst viele Entscheide dezentral gefällt werden können, ist viel Verständnis gefragt und die Gestaltung ist mit grossem Aufwand verbunden.</t>
  </si>
  <si>
    <t>Für den Kandidaten ist es eine grosse Herausforderung, die Teams so zu gestalten, dass möglichst viele Entscheide dezentral gefällt werden können.</t>
  </si>
  <si>
    <t>Agiles Vorhaben bewirkt höchstens geringe Produkt- oder Prozessinnovationen.</t>
  </si>
  <si>
    <t>Agiles Vorhaben bewirkt innerhalb des Unternehmens bzw. der Organisation Produkt- oder Prozessinnovationen.</t>
  </si>
  <si>
    <t>Agiles Vorhaben bewirkt innerhalb des Unternehmens bzw. der Organisation Produkt- und Prozessinnovationen</t>
  </si>
  <si>
    <t>Agiles Vorhaben bewirkt bedeutende branchenweite Produkt- und/oder Prozessinnovationen.</t>
  </si>
  <si>
    <t>Abhängigkeit von anderen Produkten, Teams, Vorhaben</t>
  </si>
  <si>
    <t>Keine bzw. nur unbedeutende Abhängigkeit von anderen Produkten, Teams oder Vorhaben</t>
  </si>
  <si>
    <t>Abhängigkeit von anderen Produkten, Teams oder Vorhaben in gewissen Punkten</t>
  </si>
  <si>
    <t>Starke Abhängigkeit von anderen Produkten, Teams oder Vorhaben</t>
  </si>
  <si>
    <t>Starke Abhängigkeit von mehreren Produkten, Teams oder Vorhaben ohne Einflussmöglichkeit über eine gemeinsame Führung</t>
  </si>
  <si>
    <t>Verträge mit externen Leistungserbringern</t>
  </si>
  <si>
    <t>Keine Verträge mit externen Leistungserbringern</t>
  </si>
  <si>
    <t>Kandidat muss einzelne Verträge mit externen Leistungserbringern überwachen und steuern.</t>
  </si>
  <si>
    <t>Kandidat muss die Einhaltung einiger Verträge mit externen Leistungserbringern sicherstellen.</t>
  </si>
  <si>
    <t>Kandidat ist in den Abschluss von Verträgen involviert, welche zu einer Neugestaltung der Beziehung zu den Leistungserbringern führt, und deren Überwachung und Steuerung für den Kandidaten aufwändig sind.</t>
  </si>
  <si>
    <t>Vorhaben wurde als vertraulich eingestuft; Informationen können nur selektiv beschafft werden.</t>
  </si>
  <si>
    <t>Vorhaben wurde als streng geheim eingestuft; Informationsbeschaffung ist äusserst schwierig.</t>
  </si>
  <si>
    <t>Autor des Dokuments</t>
  </si>
  <si>
    <t>Jean-Pierre Widmann</t>
  </si>
  <si>
    <t>Klassifikation</t>
  </si>
  <si>
    <t>VZPM, öffentlich</t>
  </si>
  <si>
    <t>Ausgabe und Gültigkeit</t>
  </si>
  <si>
    <t>Version</t>
  </si>
  <si>
    <t>Ersetzt Dokument</t>
  </si>
  <si>
    <t>Dateiname</t>
  </si>
  <si>
    <t>Prüfung und Freigabe</t>
  </si>
  <si>
    <t>Funktion</t>
  </si>
  <si>
    <t>geprüft</t>
  </si>
  <si>
    <t>Q-Leiter</t>
  </si>
  <si>
    <t>Dr. Laurens de Bever</t>
  </si>
  <si>
    <t>freigegeben</t>
  </si>
  <si>
    <t>Geschäftsführer</t>
  </si>
  <si>
    <t>Änderungsübersicht</t>
  </si>
  <si>
    <t>Autor</t>
  </si>
  <si>
    <t>Vorgenommene Änderungen</t>
  </si>
  <si>
    <t>Einbau Agile Leadership</t>
  </si>
  <si>
    <t>Gwendolin Anna Rotach</t>
  </si>
  <si>
    <t>Anpassung an Applikation 'Zert'</t>
  </si>
  <si>
    <t>Anrechnung Personentage</t>
  </si>
  <si>
    <t>Einbau der 75-Stunden-Regel</t>
  </si>
  <si>
    <t>Bezug zu Kompetenz und Möglichkeit der Reflexion eingefügt ('L1' bis 'L4')</t>
  </si>
  <si>
    <t>Erfahrung insgesamt in
Projektmanagement
Programmmanagement
Portfoliomanagement
Agile Leadership
in Stunden pro Monat</t>
  </si>
  <si>
    <t>Projektmanagement</t>
  </si>
  <si>
    <t>Programmmanagement</t>
  </si>
  <si>
    <t>Portfoliomanagement</t>
  </si>
  <si>
    <t>Agile Leadership</t>
  </si>
  <si>
    <t>Vorhaben Nr. 5</t>
  </si>
  <si>
    <t>Vorhaben Nr. 6</t>
  </si>
  <si>
    <t>Vorhaben Nr. 7</t>
  </si>
  <si>
    <t>Vorhaben Nr. 8</t>
  </si>
  <si>
    <t>Vorhaben Nr. 9</t>
  </si>
  <si>
    <t>Vorhaben Nr. 10</t>
  </si>
  <si>
    <t>Agiles Portfoliomanagement</t>
  </si>
  <si>
    <t>Rolle 1</t>
  </si>
  <si>
    <t>Rolle 2</t>
  </si>
  <si>
    <t>Rolle 3</t>
  </si>
  <si>
    <t>Stunden/Monat</t>
  </si>
  <si>
    <t>levelkonform</t>
  </si>
  <si>
    <t>strategisch</t>
  </si>
  <si>
    <t>gesamt</t>
  </si>
  <si>
    <t>level-konform</t>
  </si>
  <si>
    <t>strate-gisch</t>
  </si>
  <si>
    <t>Einsatz
Referenz</t>
  </si>
  <si>
    <t>Frau</t>
  </si>
  <si>
    <t>Herr</t>
  </si>
  <si>
    <t>Branchen</t>
  </si>
  <si>
    <t>Bau / Architektur / Immobilien</t>
  </si>
  <si>
    <t>Beratung</t>
  </si>
  <si>
    <t>Dienstleistung / Bildung</t>
  </si>
  <si>
    <t>Energiewirtschaft</t>
  </si>
  <si>
    <t>Finanzdienstleistung / Bank</t>
  </si>
  <si>
    <t>Gesundheitswesen / Medizin / Pharma</t>
  </si>
  <si>
    <t>Handel / Detailhandel</t>
  </si>
  <si>
    <t>Industrie / Anlagenbau</t>
  </si>
  <si>
    <t>Öffentliche Verwaltung / NGO</t>
  </si>
  <si>
    <t>Telekommunikation / Medien</t>
  </si>
  <si>
    <t>Tourismus / Gastronomie</t>
  </si>
  <si>
    <t>Verband</t>
  </si>
  <si>
    <t>Verkehr / Transport / Logistik</t>
  </si>
  <si>
    <t>Versicherung</t>
  </si>
  <si>
    <t>Zertifikate</t>
  </si>
  <si>
    <t>Level A - Certified Project Director</t>
  </si>
  <si>
    <t>Level A - Certified Programme Director</t>
  </si>
  <si>
    <t>Level A - Certified Portfolio Director</t>
  </si>
  <si>
    <t>Level A - Certified Agile Organisational Leader</t>
  </si>
  <si>
    <t>Level B - Certified Senior Project Manager</t>
  </si>
  <si>
    <t>Level B - Certified Senior Programme Manager</t>
  </si>
  <si>
    <t>Level B - Certified Senior Portfolio Manager</t>
  </si>
  <si>
    <t>Level B - Certified Agile Senior Leader</t>
  </si>
  <si>
    <t>Level C - Certified Project Manager</t>
  </si>
  <si>
    <t>Level C - Certified Agile Leader</t>
  </si>
  <si>
    <t>Level A - Certified Projects Director (bis 2017)</t>
  </si>
  <si>
    <t>Sprachen</t>
  </si>
  <si>
    <t>Deutsch</t>
  </si>
  <si>
    <t>Englisch</t>
  </si>
  <si>
    <t>Französisch</t>
  </si>
  <si>
    <t>Rechnung an</t>
  </si>
  <si>
    <t>Privatadresse</t>
  </si>
  <si>
    <t>Andere Adresse</t>
  </si>
  <si>
    <t>Rollen</t>
  </si>
  <si>
    <t>Projektleiter*in</t>
  </si>
  <si>
    <t>Programmleiter*in</t>
  </si>
  <si>
    <t>Portfoliomanager*in</t>
  </si>
  <si>
    <t>Stv. Projektleiter*in</t>
  </si>
  <si>
    <t>Stv. Programmleiter*in</t>
  </si>
  <si>
    <t>Stv. Portfoliomanager*in</t>
  </si>
  <si>
    <t>Teilprojektleiter*in</t>
  </si>
  <si>
    <t>Entscheid</t>
  </si>
  <si>
    <t>ja</t>
  </si>
  <si>
    <t>Beschluss</t>
  </si>
  <si>
    <t>sign. Maja Schütz</t>
  </si>
  <si>
    <t>sign. Jean-Pierre Widmann</t>
  </si>
  <si>
    <t>Projektrollen</t>
  </si>
  <si>
    <t>Co-Projektleiter*in</t>
  </si>
  <si>
    <t>Akquisition und Angebot</t>
  </si>
  <si>
    <t>Anlagenbau</t>
  </si>
  <si>
    <t>Bau</t>
  </si>
  <si>
    <t>Durchführbarkeitsstudien</t>
  </si>
  <si>
    <t>Forschung und Entwicklung</t>
  </si>
  <si>
    <t>Immobilien</t>
  </si>
  <si>
    <t>Informatik</t>
  </si>
  <si>
    <t>Instandhaltung</t>
  </si>
  <si>
    <t>Organisation</t>
  </si>
  <si>
    <t>Produktentwicklung</t>
  </si>
  <si>
    <t>Unternehmensgründung und -kauf</t>
  </si>
  <si>
    <t>Weitere (in Projektscope angeben)</t>
  </si>
  <si>
    <t>Kompetenzzuordnung</t>
  </si>
  <si>
    <t>Alle Kompetenzen der ICB4</t>
  </si>
  <si>
    <t>Alle Kompetenzen des Kompetenzbereichs 'Kontext'</t>
  </si>
  <si>
    <t>Alle Kompetenzen des Kompetenzbereichs 'Menschen'</t>
  </si>
  <si>
    <t>Alle Kompetenzen des Kompetenzbereichs 'Praktiken'</t>
  </si>
  <si>
    <t>K1 Strategie</t>
  </si>
  <si>
    <t>K2 Governance, Strukturen und Prozesse</t>
  </si>
  <si>
    <t>K3 Compliance, Standards und Regulationen</t>
  </si>
  <si>
    <t>K4 Macht und Interessen</t>
  </si>
  <si>
    <t>K5 Kultur und Werte</t>
  </si>
  <si>
    <t>M1 Selbstreflexion und Selbstmanagement</t>
  </si>
  <si>
    <t>M2 Persönliche Integrität und Verlässlichkeit</t>
  </si>
  <si>
    <t>M3 Persönliche Kommunikation</t>
  </si>
  <si>
    <t>M4 Beziehungen und Engagement</t>
  </si>
  <si>
    <t>M5 Führung</t>
  </si>
  <si>
    <t>M6 Teamarbeit</t>
  </si>
  <si>
    <t>M7 Konflikte und Krisen</t>
  </si>
  <si>
    <t>M8 Vielseitigkeit</t>
  </si>
  <si>
    <t>M9 Verhandlungen</t>
  </si>
  <si>
    <t>M10 Ergebnisorientierung</t>
  </si>
  <si>
    <t>P1 Projektdesign / Programmdesign / Portfoliodesign / Design</t>
  </si>
  <si>
    <t>P2 Anforderungen und Ziele / Nutzen und Ziele / Nutzen</t>
  </si>
  <si>
    <t>P3 Leistungsumfang und Lieferobjekte / Leistungsumfang / Leistungsumfang</t>
  </si>
  <si>
    <t>P4 Ablauf und Termine / Ablauf und Termine / Termine</t>
  </si>
  <si>
    <t>P5 Organisation, Information und Dokumentation</t>
  </si>
  <si>
    <t>P6 Qualität</t>
  </si>
  <si>
    <t>P7 Kosten und Finanzierung</t>
  </si>
  <si>
    <t>P8 Ressourcen</t>
  </si>
  <si>
    <t>P9 Beschaffung / Beschaffung und Partnerschaften / Beschaffung</t>
  </si>
  <si>
    <t>P10 Planung und Steuerung</t>
  </si>
  <si>
    <t>P11 Chancen und Risiken</t>
  </si>
  <si>
    <t>P12 Stakeholder</t>
  </si>
  <si>
    <t>P13 Change und Transformation</t>
  </si>
  <si>
    <t>P14 Projektselektion und Portfoliobalance / Selektion und Balance</t>
  </si>
  <si>
    <t>Empfehlung</t>
  </si>
  <si>
    <t>Zertifikat verlängern</t>
  </si>
  <si>
    <t>Zertifikat nicht verlängern</t>
  </si>
  <si>
    <t>Antragsprüfer</t>
  </si>
  <si>
    <t>Manuela Frei</t>
  </si>
  <si>
    <t>Flavio Käsermann</t>
  </si>
  <si>
    <t>Laura Bader</t>
  </si>
  <si>
    <t>Danai Bahalayothin</t>
  </si>
  <si>
    <t>Filiz Balkanli</t>
  </si>
  <si>
    <t>Samira Geu</t>
  </si>
  <si>
    <t>Maja Schütz</t>
  </si>
  <si>
    <t>Tina Vasic</t>
  </si>
  <si>
    <t>Dokumentenart</t>
  </si>
  <si>
    <t>Blog</t>
  </si>
  <si>
    <t>Buch</t>
  </si>
  <si>
    <t>Fachartikel</t>
  </si>
  <si>
    <t>White Paper</t>
  </si>
  <si>
    <t>CH - Schweiz</t>
  </si>
  <si>
    <t>LI - Liechtenstein</t>
  </si>
  <si>
    <t>DE - Deutschland</t>
  </si>
  <si>
    <t>AT - Österreich</t>
  </si>
  <si>
    <t>------------------------------</t>
  </si>
  <si>
    <t>AL - Albanien</t>
  </si>
  <si>
    <t>AD - Andorra</t>
  </si>
  <si>
    <t>BE - Belgien</t>
  </si>
  <si>
    <t>BA - Bosnien-Herzegowina</t>
  </si>
  <si>
    <t>BG - Bulgarien</t>
  </si>
  <si>
    <t>DK - Dänemark</t>
  </si>
  <si>
    <t>EE - Estland</t>
  </si>
  <si>
    <t>FI - Finnland</t>
  </si>
  <si>
    <t>FR - Frankreich</t>
  </si>
  <si>
    <t>GR - Griechenland</t>
  </si>
  <si>
    <t>IE - Irland</t>
  </si>
  <si>
    <t>IS - Island</t>
  </si>
  <si>
    <t>IT - Italien</t>
  </si>
  <si>
    <t>HR - Kroatien</t>
  </si>
  <si>
    <t>LV - Lettland</t>
  </si>
  <si>
    <t>LU - Luxemburg</t>
  </si>
  <si>
    <t>MT - Malta</t>
  </si>
  <si>
    <t>MC - Monaco</t>
  </si>
  <si>
    <t>NL - Niederlande</t>
  </si>
  <si>
    <t>MK - Nordmazedonien</t>
  </si>
  <si>
    <t>NO - Norwegen</t>
  </si>
  <si>
    <t>PL - Polen</t>
  </si>
  <si>
    <t>PT - Portugal</t>
  </si>
  <si>
    <t>RO - Rumänien</t>
  </si>
  <si>
    <t>RU - Russland</t>
  </si>
  <si>
    <t>SM - San Marino</t>
  </si>
  <si>
    <t>SE - Schweden</t>
  </si>
  <si>
    <t>SK - Slowakei</t>
  </si>
  <si>
    <t>SI - Slowenien</t>
  </si>
  <si>
    <t>ES - Spanien</t>
  </si>
  <si>
    <t>CZ - Tschechische Republik</t>
  </si>
  <si>
    <t>TR - Türkei</t>
  </si>
  <si>
    <t>HU - Ungarn</t>
  </si>
  <si>
    <t>UK - Vereinigtes Königreich</t>
  </si>
  <si>
    <t>CY - Zypern</t>
  </si>
  <si>
    <t>AF - Afghanistan</t>
  </si>
  <si>
    <t>EG - Ägypten</t>
  </si>
  <si>
    <t>DZ - Algerien</t>
  </si>
  <si>
    <t>AO - Angola</t>
  </si>
  <si>
    <t>GQ - Äquartiorial Guinea</t>
  </si>
  <si>
    <t>AR - Argentinien</t>
  </si>
  <si>
    <t>AM - Armenien</t>
  </si>
  <si>
    <t>AZ - Aserbaidschan</t>
  </si>
  <si>
    <t>ET - Äthiopien</t>
  </si>
  <si>
    <t>AU - Australien</t>
  </si>
  <si>
    <t>BH - Bahrain</t>
  </si>
  <si>
    <t>BD - Bangladesh</t>
  </si>
  <si>
    <t>BY - Belarus</t>
  </si>
  <si>
    <t>BZ - Belize</t>
  </si>
  <si>
    <t>BJ - Benin</t>
  </si>
  <si>
    <t>BT - Bhutan</t>
  </si>
  <si>
    <t>BO - Bolivien</t>
  </si>
  <si>
    <t>BW - Botswana</t>
  </si>
  <si>
    <t>BR - Brasilien</t>
  </si>
  <si>
    <t>BF - Burkina Faso</t>
  </si>
  <si>
    <t>BI - Burundi</t>
  </si>
  <si>
    <t>CL - Chile</t>
  </si>
  <si>
    <t>CN - China</t>
  </si>
  <si>
    <t>CR - Costa Rica</t>
  </si>
  <si>
    <t>DO - Dominikanische Republik</t>
  </si>
  <si>
    <t>EC - Ecuador</t>
  </si>
  <si>
    <t>SV - El Salvador</t>
  </si>
  <si>
    <t>CI - Elfenbeinküste</t>
  </si>
  <si>
    <t>FO - Faröer Inseln</t>
  </si>
  <si>
    <t>GA - Gabun</t>
  </si>
  <si>
    <t>GM - Gambia</t>
  </si>
  <si>
    <t>GE - Georgien</t>
  </si>
  <si>
    <t>GH - Ghana</t>
  </si>
  <si>
    <t>GT - Guatemala</t>
  </si>
  <si>
    <t>GN - Guinea</t>
  </si>
  <si>
    <t>GW - Guinea Bissau</t>
  </si>
  <si>
    <t>GY - Guyana</t>
  </si>
  <si>
    <t>HN - Honduras</t>
  </si>
  <si>
    <t>HK - Hong Kong</t>
  </si>
  <si>
    <t>IN - Indien</t>
  </si>
  <si>
    <t>ID - Indonesien</t>
  </si>
  <si>
    <t>IQ - Irak</t>
  </si>
  <si>
    <t>IR - Iran</t>
  </si>
  <si>
    <t>IL - Israel</t>
  </si>
  <si>
    <t>JM - Jamaica</t>
  </si>
  <si>
    <t>JP - Japan</t>
  </si>
  <si>
    <t>YE - Jemen</t>
  </si>
  <si>
    <t>JO - Jordanien</t>
  </si>
  <si>
    <t>KH - Kambodscha</t>
  </si>
  <si>
    <t>CM - Kamerun</t>
  </si>
  <si>
    <t>CA - Kanada</t>
  </si>
  <si>
    <t>KZ - Kasachstan</t>
  </si>
  <si>
    <t>QA - Katar</t>
  </si>
  <si>
    <t>KE - Kenia</t>
  </si>
  <si>
    <t>CO - Kolumbien</t>
  </si>
  <si>
    <t>CG - Kongo</t>
  </si>
  <si>
    <t>CU - Kuba</t>
  </si>
  <si>
    <t>KW - Kuwait</t>
  </si>
  <si>
    <t>LA - Laos</t>
  </si>
  <si>
    <t>LB - Libanon</t>
  </si>
  <si>
    <t>LR - Liberia</t>
  </si>
  <si>
    <t>LY - Libyen</t>
  </si>
  <si>
    <t>LT - Litauen</t>
  </si>
  <si>
    <t>MW - Malawi</t>
  </si>
  <si>
    <t>MY - Malaysia</t>
  </si>
  <si>
    <t>ML - Mali</t>
  </si>
  <si>
    <t>MA - Marokko</t>
  </si>
  <si>
    <t>MR - Mauretanien</t>
  </si>
  <si>
    <t>MX - Mexiko</t>
  </si>
  <si>
    <t>MD - Moldawien</t>
  </si>
  <si>
    <t>MZ - Mozambique</t>
  </si>
  <si>
    <t>NA - Namibia</t>
  </si>
  <si>
    <t>NP - Nepal</t>
  </si>
  <si>
    <t>NZ - Neuseeland</t>
  </si>
  <si>
    <t>NI - Nicaragua</t>
  </si>
  <si>
    <t>NE - Niger</t>
  </si>
  <si>
    <t>NG - Nigeria</t>
  </si>
  <si>
    <t>KP - Nordkorea</t>
  </si>
  <si>
    <t>OM - Oman</t>
  </si>
  <si>
    <t>PK - Pakistan</t>
  </si>
  <si>
    <t>PA - Panama</t>
  </si>
  <si>
    <t>PY - Paraguay</t>
  </si>
  <si>
    <t>PE - Peru</t>
  </si>
  <si>
    <t>PH - Philippinen</t>
  </si>
  <si>
    <t>PR - Puerto Rico</t>
  </si>
  <si>
    <t>CF - Republik Zentralafrika</t>
  </si>
  <si>
    <t>RW - Ruanda</t>
  </si>
  <si>
    <t>ZM - Sambia</t>
  </si>
  <si>
    <t>SA - Saudi-Arabien</t>
  </si>
  <si>
    <t>SN - Senegal</t>
  </si>
  <si>
    <t>SL - Sierra Leone</t>
  </si>
  <si>
    <t>ZW - Simbabwe</t>
  </si>
  <si>
    <t>SG - Singapur</t>
  </si>
  <si>
    <t>SO - Somalia</t>
  </si>
  <si>
    <t>LK - Sri Lanka</t>
  </si>
  <si>
    <t>ZA - Südafrika</t>
  </si>
  <si>
    <t>SD - Sudan</t>
  </si>
  <si>
    <t>KR - Südkorea</t>
  </si>
  <si>
    <t>SR - Surinam</t>
  </si>
  <si>
    <t>SZ - Swasiland</t>
  </si>
  <si>
    <t>SY - Syrien</t>
  </si>
  <si>
    <t>TW - Taiwan</t>
  </si>
  <si>
    <t>TZ - Tansania</t>
  </si>
  <si>
    <t>TH - Thailand</t>
  </si>
  <si>
    <t>TG - Togo</t>
  </si>
  <si>
    <t>TD - Tschad</t>
  </si>
  <si>
    <t>TN - Tunesien</t>
  </si>
  <si>
    <t>UG - Uganda</t>
  </si>
  <si>
    <t>UA - Ukraine</t>
  </si>
  <si>
    <t>UY - Uruguay</t>
  </si>
  <si>
    <t>VE - Venezuela</t>
  </si>
  <si>
    <t>AE - Vereinigte Arabische Emirate</t>
  </si>
  <si>
    <t>US - Vereinigte Staaten von Amerika (USA)</t>
  </si>
  <si>
    <t>VN - Vietnam</t>
  </si>
  <si>
    <t>ZR - Zaire</t>
  </si>
  <si>
    <t>Agile Rollen Portfolio</t>
  </si>
  <si>
    <t>Agile(r) Portfoliomanager*in</t>
  </si>
  <si>
    <t>Mitglied Portfolioteam</t>
  </si>
  <si>
    <t>Agile(r) Projektleiter*in</t>
  </si>
  <si>
    <t>Epic Owner, Enterprise Architect</t>
  </si>
  <si>
    <t>Solution Manager/Architect/Engineer/Train Engineer</t>
  </si>
  <si>
    <t>Release Train Engineer</t>
  </si>
  <si>
    <t>Business Owner</t>
  </si>
  <si>
    <t>Head of Product Group, Product Manager, Product Owner</t>
  </si>
  <si>
    <t>System Architect/Engineer</t>
  </si>
  <si>
    <t>Agile Coach, Scrum Master</t>
  </si>
  <si>
    <t>Agile Rollen</t>
  </si>
  <si>
    <t>VZPM_PMLA-C_Rezertifizierungsantrag_V9.1_DE</t>
  </si>
  <si>
    <t>August 2022</t>
  </si>
  <si>
    <t>Fehler in Pull-down-Menüs korrigiert</t>
  </si>
  <si>
    <t>Leiter*in PL-Pool</t>
  </si>
  <si>
    <t>Rolle Leiter*in PL-Pool hinzugefügt, Formel- und Schreibfehler korrigiert</t>
  </si>
  <si>
    <t>Alle Kompetenzen der ICB4 agile</t>
  </si>
  <si>
    <t>Führen Sie in dieser Tabelle weitere fachliche Aktivitäten wie beispielsweise Assessments (nicht für den VZPM) und Audits an, welche Sie in leitender Rolle vorgenommen haben.
Pro Stunde Aktivität wird eine Stunde anerkannt, angerechnet werden insgesamt maximal 40 Stunden.</t>
  </si>
  <si>
    <t>Führen Sie in dieser Tabelle andere fachlich verwandte Zertifikate wie beispielsweise CBPP, HERMES, PMI, PRINCE2 oder SCRUM auf, welche Sie erlangt haben. Rezertifizierungen können nicht angerechnet werden. Pro Zertifikat werden 40 Stunden angerechnet, insgesamt maximal 80 Stunden.</t>
  </si>
  <si>
    <t>RS - Serbien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</si>
</sst>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mm\/yyyy"/>
  </numFmts>
  <fonts count="17" x14ac:knownFonts="1">
    <font>
      <sz val="11"/>
      <color theme="1"/>
      <name val="Calibri"/>
      <family val="2"/>
      <scheme val="minor"/>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sz val="8"/>
      <color indexed="8"/>
      <name val="Verdana"/>
      <family val="2"/>
    </font>
    <font>
      <sz val="8"/>
      <color rgb="FFC00000"/>
      <name val="Verdana"/>
      <family val="2"/>
    </font>
    <font>
      <sz val="8"/>
      <name val="Verdana"/>
      <family val="2"/>
    </font>
    <font>
      <b/>
      <i/>
      <sz val="9"/>
      <color rgb="FFC00000"/>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406">
    <xf numFmtId="0" fontId="0" fillId="0" borderId="0" xfId="0"/>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vertical="center"/>
    </xf>
    <xf numFmtId="0" fontId="3" fillId="3" borderId="0" xfId="0" applyFont="1" applyFill="1" applyAlignment="1">
      <alignment vertical="center"/>
    </xf>
    <xf numFmtId="0" fontId="3" fillId="3" borderId="6" xfId="0" applyFont="1" applyFill="1" applyBorder="1" applyAlignment="1">
      <alignment horizontal="center" vertical="center"/>
    </xf>
    <xf numFmtId="0" fontId="4" fillId="3" borderId="0" xfId="0" applyFont="1" applyFill="1" applyAlignment="1">
      <alignment horizontal="left" vertical="top"/>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horizontal="center" vertical="center"/>
    </xf>
    <xf numFmtId="0" fontId="3" fillId="3" borderId="0" xfId="0" applyFont="1" applyFill="1" applyAlignment="1">
      <alignment horizontal="center" vertical="center"/>
    </xf>
    <xf numFmtId="3" fontId="3" fillId="3" borderId="0" xfId="0" applyNumberFormat="1" applyFont="1" applyFill="1" applyAlignment="1">
      <alignment horizontal="center" vertical="center"/>
    </xf>
    <xf numFmtId="0" fontId="11" fillId="3" borderId="0" xfId="0" applyFont="1" applyFill="1" applyAlignment="1">
      <alignment horizontal="center" vertical="center"/>
    </xf>
    <xf numFmtId="3" fontId="3" fillId="0" borderId="1" xfId="0" applyNumberFormat="1" applyFont="1" applyBorder="1" applyAlignment="1" applyProtection="1">
      <alignment horizontal="center" vertical="center"/>
      <protection locked="0"/>
    </xf>
    <xf numFmtId="0" fontId="9" fillId="3" borderId="0" xfId="0" applyFont="1" applyFill="1" applyAlignment="1">
      <alignment vertical="center"/>
    </xf>
    <xf numFmtId="0" fontId="8" fillId="0" borderId="0" xfId="0" applyFont="1" applyAlignment="1">
      <alignment vertical="center"/>
    </xf>
    <xf numFmtId="0" fontId="11" fillId="0" borderId="0" xfId="0" applyFont="1" applyAlignment="1">
      <alignment vertical="center"/>
    </xf>
    <xf numFmtId="3" fontId="3" fillId="3" borderId="12"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0" borderId="0" xfId="0" applyNumberFormat="1" applyFont="1" applyAlignment="1">
      <alignment horizontal="center" vertical="center"/>
    </xf>
    <xf numFmtId="0" fontId="3" fillId="3" borderId="2" xfId="0" applyFont="1" applyFill="1" applyBorder="1"/>
    <xf numFmtId="0" fontId="3" fillId="3" borderId="3" xfId="0" applyFont="1" applyFill="1" applyBorder="1"/>
    <xf numFmtId="0" fontId="3" fillId="3" borderId="4" xfId="0" applyFont="1" applyFill="1" applyBorder="1"/>
    <xf numFmtId="0" fontId="3" fillId="3" borderId="5" xfId="0" applyFont="1" applyFill="1" applyBorder="1"/>
    <xf numFmtId="0" fontId="3" fillId="3" borderId="0" xfId="0" applyFont="1" applyFill="1"/>
    <xf numFmtId="0" fontId="3" fillId="3" borderId="6" xfId="0" applyFont="1" applyFill="1" applyBorder="1"/>
    <xf numFmtId="0" fontId="3" fillId="3" borderId="9" xfId="0" applyFont="1" applyFill="1" applyBorder="1"/>
    <xf numFmtId="0" fontId="3" fillId="3" borderId="7" xfId="0" applyFont="1" applyFill="1" applyBorder="1"/>
    <xf numFmtId="0" fontId="3" fillId="3" borderId="3" xfId="0" applyFont="1" applyFill="1" applyBorder="1" applyAlignment="1">
      <alignment horizontal="left" vertical="center"/>
    </xf>
    <xf numFmtId="0" fontId="3" fillId="3" borderId="3" xfId="0" applyFont="1" applyFill="1" applyBorder="1" applyAlignment="1">
      <alignment horizontal="center"/>
    </xf>
    <xf numFmtId="9" fontId="3" fillId="3" borderId="0" xfId="0" applyNumberFormat="1" applyFont="1" applyFill="1" applyAlignment="1">
      <alignment horizontal="center" vertical="center"/>
    </xf>
    <xf numFmtId="49" fontId="3" fillId="3" borderId="8" xfId="0" applyNumberFormat="1" applyFont="1" applyFill="1" applyBorder="1" applyAlignment="1">
      <alignment horizontal="center" vertical="center"/>
    </xf>
    <xf numFmtId="49" fontId="3" fillId="3" borderId="8" xfId="0" applyNumberFormat="1" applyFont="1" applyFill="1" applyBorder="1" applyAlignment="1">
      <alignment horizontal="left" vertical="center"/>
    </xf>
    <xf numFmtId="165" fontId="3" fillId="3" borderId="8" xfId="0" applyNumberFormat="1" applyFont="1" applyFill="1" applyBorder="1" applyAlignment="1">
      <alignment horizontal="center" vertical="center"/>
    </xf>
    <xf numFmtId="9" fontId="3" fillId="3" borderId="8"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xf>
    <xf numFmtId="9" fontId="3" fillId="3" borderId="3" xfId="0" applyNumberFormat="1" applyFont="1" applyFill="1" applyBorder="1" applyAlignment="1">
      <alignment horizontal="center" vertical="center"/>
    </xf>
    <xf numFmtId="0" fontId="3" fillId="0" borderId="3" xfId="0" applyFont="1" applyBorder="1"/>
    <xf numFmtId="49" fontId="3" fillId="0" borderId="3" xfId="0" applyNumberFormat="1" applyFont="1" applyBorder="1" applyAlignment="1">
      <alignment horizontal="left" vertical="center"/>
    </xf>
    <xf numFmtId="165" fontId="3" fillId="0" borderId="3" xfId="0" applyNumberFormat="1" applyFont="1" applyBorder="1" applyAlignment="1">
      <alignment horizontal="center" vertical="center"/>
    </xf>
    <xf numFmtId="9" fontId="3"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49" fontId="11" fillId="3" borderId="2" xfId="0" applyNumberFormat="1" applyFont="1" applyFill="1" applyBorder="1"/>
    <xf numFmtId="49" fontId="11" fillId="3" borderId="3" xfId="0" applyNumberFormat="1" applyFont="1" applyFill="1" applyBorder="1" applyAlignment="1">
      <alignment horizontal="left" vertical="center"/>
    </xf>
    <xf numFmtId="49" fontId="11" fillId="3" borderId="3" xfId="0" applyNumberFormat="1" applyFont="1" applyFill="1" applyBorder="1" applyAlignment="1">
      <alignment horizontal="center" vertical="center"/>
    </xf>
    <xf numFmtId="49" fontId="11" fillId="3" borderId="4" xfId="0" applyNumberFormat="1" applyFont="1" applyFill="1" applyBorder="1"/>
    <xf numFmtId="49" fontId="11" fillId="3" borderId="5" xfId="0" applyNumberFormat="1" applyFont="1" applyFill="1" applyBorder="1"/>
    <xf numFmtId="49" fontId="11" fillId="3" borderId="0" xfId="0" applyNumberFormat="1" applyFont="1" applyFill="1" applyAlignment="1">
      <alignment horizontal="center" vertical="center"/>
    </xf>
    <xf numFmtId="49" fontId="11" fillId="3" borderId="6" xfId="0" applyNumberFormat="1" applyFont="1" applyFill="1" applyBorder="1"/>
    <xf numFmtId="49" fontId="11" fillId="3" borderId="7" xfId="0" applyNumberFormat="1" applyFont="1" applyFill="1" applyBorder="1"/>
    <xf numFmtId="49" fontId="11" fillId="3" borderId="8" xfId="0" applyNumberFormat="1" applyFont="1" applyFill="1" applyBorder="1"/>
    <xf numFmtId="49" fontId="11" fillId="3" borderId="9" xfId="0" applyNumberFormat="1" applyFont="1" applyFill="1" applyBorder="1"/>
    <xf numFmtId="49" fontId="11" fillId="3" borderId="0" xfId="0" applyNumberFormat="1" applyFont="1" applyFill="1" applyAlignment="1">
      <alignment horizontal="right" vertical="center"/>
    </xf>
    <xf numFmtId="49" fontId="11" fillId="3" borderId="0" xfId="0" applyNumberFormat="1" applyFont="1" applyFill="1" applyAlignment="1">
      <alignment horizontal="left" vertical="top" wrapText="1"/>
    </xf>
    <xf numFmtId="49" fontId="3" fillId="3" borderId="2" xfId="0" applyNumberFormat="1" applyFont="1" applyFill="1" applyBorder="1" applyAlignment="1">
      <alignment vertical="center" wrapText="1"/>
    </xf>
    <xf numFmtId="49" fontId="3" fillId="3" borderId="3" xfId="0" applyNumberFormat="1" applyFont="1" applyFill="1" applyBorder="1" applyAlignment="1">
      <alignment vertical="center" wrapText="1"/>
    </xf>
    <xf numFmtId="49" fontId="3" fillId="3" borderId="4" xfId="0" applyNumberFormat="1" applyFont="1" applyFill="1" applyBorder="1" applyAlignment="1">
      <alignment horizontal="center"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3" fillId="0" borderId="0" xfId="0" applyNumberFormat="1" applyFont="1" applyAlignment="1">
      <alignment vertical="center" wrapText="1"/>
    </xf>
    <xf numFmtId="49" fontId="3" fillId="3" borderId="5" xfId="0" applyNumberFormat="1" applyFont="1" applyFill="1" applyBorder="1" applyAlignment="1">
      <alignment vertical="center" wrapText="1"/>
    </xf>
    <xf numFmtId="49" fontId="4" fillId="3" borderId="0" xfId="0" applyNumberFormat="1" applyFont="1" applyFill="1" applyAlignment="1">
      <alignment horizontal="left" vertical="center" wrapText="1"/>
    </xf>
    <xf numFmtId="49" fontId="3" fillId="3" borderId="6" xfId="0" applyNumberFormat="1" applyFont="1" applyFill="1" applyBorder="1" applyAlignment="1">
      <alignment horizontal="center" vertical="center" wrapText="1"/>
    </xf>
    <xf numFmtId="49" fontId="3" fillId="3" borderId="7" xfId="0" applyNumberFormat="1" applyFont="1" applyFill="1" applyBorder="1" applyAlignment="1">
      <alignment vertical="center" wrapText="1"/>
    </xf>
    <xf numFmtId="49" fontId="3" fillId="3" borderId="8" xfId="0" applyNumberFormat="1" applyFont="1" applyFill="1" applyBorder="1" applyAlignment="1">
      <alignment vertical="center" wrapText="1"/>
    </xf>
    <xf numFmtId="49" fontId="3" fillId="3" borderId="9" xfId="0" applyNumberFormat="1" applyFont="1" applyFill="1" applyBorder="1" applyAlignment="1">
      <alignment horizontal="center" vertical="center" wrapText="1"/>
    </xf>
    <xf numFmtId="49" fontId="11" fillId="3" borderId="0" xfId="0" applyNumberFormat="1" applyFont="1" applyFill="1" applyAlignment="1">
      <alignment vertical="center" wrapText="1"/>
    </xf>
    <xf numFmtId="49" fontId="3" fillId="3" borderId="0" xfId="0" applyNumberFormat="1" applyFont="1" applyFill="1" applyAlignment="1">
      <alignment horizontal="left" vertical="top" wrapText="1"/>
    </xf>
    <xf numFmtId="49" fontId="3" fillId="3" borderId="8"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top" wrapText="1"/>
    </xf>
    <xf numFmtId="49" fontId="11" fillId="3" borderId="0" xfId="0" applyNumberFormat="1" applyFont="1" applyFill="1" applyAlignment="1">
      <alignment horizontal="left" vertical="center" wrapText="1"/>
    </xf>
    <xf numFmtId="49" fontId="11" fillId="3" borderId="3" xfId="0" applyNumberFormat="1" applyFont="1" applyFill="1" applyBorder="1" applyAlignment="1">
      <alignment horizontal="left" vertical="center" wrapText="1"/>
    </xf>
    <xf numFmtId="49" fontId="11" fillId="3" borderId="8" xfId="0" applyNumberFormat="1" applyFont="1" applyFill="1" applyBorder="1" applyAlignment="1">
      <alignment horizontal="left" vertical="center" wrapText="1"/>
    </xf>
    <xf numFmtId="14" fontId="3" fillId="3" borderId="3" xfId="0" applyNumberFormat="1" applyFont="1" applyFill="1" applyBorder="1" applyAlignment="1">
      <alignment horizontal="center" vertical="center"/>
    </xf>
    <xf numFmtId="0" fontId="3" fillId="0" borderId="0" xfId="0" applyFont="1"/>
    <xf numFmtId="49" fontId="3" fillId="0" borderId="0" xfId="0" applyNumberFormat="1" applyFont="1" applyAlignment="1">
      <alignment horizontal="left" vertical="center"/>
    </xf>
    <xf numFmtId="165" fontId="3" fillId="0" borderId="0" xfId="0" applyNumberFormat="1" applyFont="1" applyAlignment="1">
      <alignment horizontal="center" vertical="center"/>
    </xf>
    <xf numFmtId="9" fontId="3" fillId="0" borderId="0" xfId="0" applyNumberFormat="1" applyFont="1" applyAlignment="1">
      <alignment horizontal="center" vertical="center"/>
    </xf>
    <xf numFmtId="14" fontId="3" fillId="0" borderId="0" xfId="0" applyNumberFormat="1" applyFont="1" applyAlignment="1">
      <alignment horizontal="left" vertical="center"/>
    </xf>
    <xf numFmtId="0" fontId="13" fillId="0" borderId="0" xfId="0" applyFont="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9" fontId="13" fillId="3" borderId="3"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9" fontId="3" fillId="5" borderId="1" xfId="0" applyNumberFormat="1" applyFont="1" applyFill="1" applyBorder="1" applyAlignment="1" applyProtection="1">
      <alignment horizontal="center" vertical="center"/>
      <protection locked="0"/>
    </xf>
    <xf numFmtId="166" fontId="3" fillId="5" borderId="1" xfId="0" applyNumberFormat="1" applyFont="1" applyFill="1" applyBorder="1" applyAlignment="1" applyProtection="1">
      <alignment horizontal="center" vertical="center"/>
      <protection locked="0"/>
    </xf>
    <xf numFmtId="49" fontId="3" fillId="5" borderId="1" xfId="0" applyNumberFormat="1" applyFont="1" applyFill="1" applyBorder="1" applyAlignment="1" applyProtection="1">
      <alignment horizontal="left" vertical="center" wrapText="1"/>
      <protection locked="0"/>
    </xf>
    <xf numFmtId="49" fontId="3" fillId="3" borderId="0" xfId="0" applyNumberFormat="1" applyFont="1" applyFill="1" applyAlignment="1" applyProtection="1">
      <alignment horizontal="left" vertical="center"/>
      <protection locked="0"/>
    </xf>
    <xf numFmtId="3" fontId="13" fillId="4" borderId="1" xfId="0" applyNumberFormat="1" applyFont="1" applyFill="1" applyBorder="1" applyAlignment="1">
      <alignment horizontal="center" vertical="center"/>
    </xf>
    <xf numFmtId="3" fontId="13" fillId="3" borderId="0" xfId="0" applyNumberFormat="1" applyFont="1" applyFill="1" applyAlignment="1">
      <alignment horizontal="center" vertical="center"/>
    </xf>
    <xf numFmtId="3" fontId="11" fillId="0" borderId="0" xfId="0" applyNumberFormat="1" applyFont="1" applyAlignment="1">
      <alignment vertical="center"/>
    </xf>
    <xf numFmtId="166" fontId="13" fillId="3" borderId="1" xfId="0" applyNumberFormat="1" applyFont="1" applyFill="1" applyBorder="1" applyAlignment="1">
      <alignment horizontal="center" vertical="center"/>
    </xf>
    <xf numFmtId="166" fontId="3" fillId="0" borderId="1" xfId="0" applyNumberFormat="1" applyFont="1" applyBorder="1" applyAlignment="1" applyProtection="1">
      <alignment horizontal="center" vertical="center"/>
      <protection locked="0"/>
    </xf>
    <xf numFmtId="166" fontId="13" fillId="4" borderId="1" xfId="0" applyNumberFormat="1" applyFont="1" applyFill="1" applyBorder="1" applyAlignment="1">
      <alignment horizontal="center" vertical="center"/>
    </xf>
    <xf numFmtId="166" fontId="13" fillId="3" borderId="0" xfId="0" applyNumberFormat="1" applyFont="1" applyFill="1" applyAlignment="1">
      <alignment horizontal="center" vertical="center"/>
    </xf>
    <xf numFmtId="14" fontId="3" fillId="0" borderId="0" xfId="0" applyNumberFormat="1" applyFont="1" applyAlignment="1">
      <alignment horizontal="center" vertical="center"/>
    </xf>
    <xf numFmtId="0" fontId="11" fillId="0" borderId="0" xfId="0" applyFont="1" applyAlignment="1">
      <alignment horizontal="right" vertical="center"/>
    </xf>
    <xf numFmtId="0" fontId="3" fillId="0" borderId="0" xfId="0" applyFont="1" applyAlignment="1">
      <alignment horizontal="right" vertical="center"/>
    </xf>
    <xf numFmtId="9" fontId="3" fillId="0" borderId="0" xfId="0" applyNumberFormat="1" applyFont="1" applyAlignment="1">
      <alignment horizontal="right" vertical="center"/>
    </xf>
    <xf numFmtId="4" fontId="3" fillId="0" borderId="0" xfId="0" applyNumberFormat="1" applyFont="1" applyAlignment="1">
      <alignment horizontal="right" vertical="center"/>
    </xf>
    <xf numFmtId="4" fontId="11" fillId="6" borderId="1" xfId="0" applyNumberFormat="1" applyFont="1" applyFill="1" applyBorder="1" applyAlignment="1">
      <alignment horizontal="center" vertical="center"/>
    </xf>
    <xf numFmtId="3" fontId="3" fillId="0" borderId="8" xfId="0" applyNumberFormat="1" applyFont="1" applyBorder="1" applyAlignment="1">
      <alignment horizontal="center" vertical="center"/>
    </xf>
    <xf numFmtId="0" fontId="3" fillId="0" borderId="5" xfId="0" applyFont="1" applyBorder="1" applyAlignment="1">
      <alignment horizontal="center" vertical="center"/>
    </xf>
    <xf numFmtId="4" fontId="3" fillId="0" borderId="5" xfId="0" applyNumberFormat="1" applyFont="1" applyBorder="1" applyAlignment="1">
      <alignment horizontal="center" vertical="center"/>
    </xf>
    <xf numFmtId="4" fontId="11" fillId="8" borderId="1" xfId="0" applyNumberFormat="1" applyFont="1" applyFill="1" applyBorder="1" applyAlignment="1">
      <alignment horizontal="center" vertical="center"/>
    </xf>
    <xf numFmtId="3" fontId="3" fillId="8" borderId="1" xfId="0" applyNumberFormat="1" applyFont="1" applyFill="1" applyBorder="1" applyAlignment="1">
      <alignment horizontal="center" vertical="center"/>
    </xf>
    <xf numFmtId="3" fontId="3" fillId="0" borderId="0" xfId="0" applyNumberFormat="1" applyFont="1" applyAlignment="1">
      <alignment horizontal="right" vertical="center"/>
    </xf>
    <xf numFmtId="3" fontId="11" fillId="0" borderId="0" xfId="0" applyNumberFormat="1" applyFont="1" applyAlignment="1">
      <alignment horizontal="right" vertical="center"/>
    </xf>
    <xf numFmtId="49" fontId="11" fillId="0" borderId="0" xfId="0" applyNumberFormat="1" applyFont="1" applyAlignment="1">
      <alignment horizontal="center" vertical="center"/>
    </xf>
    <xf numFmtId="0" fontId="4" fillId="0" borderId="0" xfId="0" applyFont="1" applyAlignment="1">
      <alignment horizontal="left" vertical="center"/>
    </xf>
    <xf numFmtId="49" fontId="3" fillId="0" borderId="0" xfId="0" applyNumberFormat="1" applyFont="1" applyAlignment="1">
      <alignment horizontal="right" vertical="center"/>
    </xf>
    <xf numFmtId="49" fontId="13" fillId="3" borderId="0" xfId="0" applyNumberFormat="1" applyFont="1" applyFill="1" applyAlignment="1">
      <alignment horizontal="left" vertical="center" wrapText="1"/>
    </xf>
    <xf numFmtId="3" fontId="13" fillId="4" borderId="14"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3" fontId="3" fillId="0" borderId="0" xfId="0" applyNumberFormat="1" applyFont="1" applyAlignment="1">
      <alignment vertical="center"/>
    </xf>
    <xf numFmtId="3" fontId="13" fillId="4" borderId="1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3" fontId="13" fillId="7" borderId="1" xfId="0" applyNumberFormat="1" applyFont="1" applyFill="1" applyBorder="1" applyAlignment="1">
      <alignment horizontal="center" vertical="center"/>
    </xf>
    <xf numFmtId="49" fontId="3" fillId="3" borderId="3" xfId="0" applyNumberFormat="1" applyFont="1" applyFill="1" applyBorder="1" applyAlignment="1">
      <alignment horizontal="left" vertical="center"/>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3" fontId="13" fillId="3" borderId="8" xfId="0" applyNumberFormat="1" applyFont="1" applyFill="1" applyBorder="1" applyAlignment="1">
      <alignment horizontal="center" vertical="center"/>
    </xf>
    <xf numFmtId="3" fontId="14" fillId="4" borderId="1" xfId="0" applyNumberFormat="1" applyFont="1" applyFill="1" applyBorder="1" applyAlignment="1">
      <alignment horizontal="center" vertical="center"/>
    </xf>
    <xf numFmtId="0" fontId="3" fillId="3" borderId="6" xfId="0" applyFont="1" applyFill="1" applyBorder="1" applyAlignment="1">
      <alignment vertical="center"/>
    </xf>
    <xf numFmtId="14" fontId="3" fillId="3" borderId="0" xfId="0" applyNumberFormat="1" applyFont="1" applyFill="1" applyAlignment="1">
      <alignment horizontal="center" vertical="center"/>
    </xf>
    <xf numFmtId="49" fontId="3" fillId="3" borderId="15" xfId="0" applyNumberFormat="1" applyFont="1" applyFill="1" applyBorder="1" applyAlignment="1">
      <alignment horizontal="right" vertical="center"/>
    </xf>
    <xf numFmtId="0" fontId="0" fillId="0" borderId="0" xfId="0" applyAlignment="1">
      <alignment wrapText="1"/>
    </xf>
    <xf numFmtId="0" fontId="3" fillId="0" borderId="1"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3" borderId="14" xfId="0" applyFont="1" applyFill="1" applyBorder="1" applyAlignment="1">
      <alignment horizontal="center" vertical="center"/>
    </xf>
    <xf numFmtId="3" fontId="15" fillId="4" borderId="1" xfId="0" applyNumberFormat="1" applyFont="1" applyFill="1" applyBorder="1" applyAlignment="1">
      <alignment horizontal="center" vertical="center"/>
    </xf>
    <xf numFmtId="0" fontId="3" fillId="3" borderId="4" xfId="0" applyFont="1" applyFill="1" applyBorder="1" applyAlignment="1">
      <alignment vertical="center"/>
    </xf>
    <xf numFmtId="0" fontId="3" fillId="3" borderId="9" xfId="0" applyFont="1" applyFill="1" applyBorder="1" applyAlignment="1">
      <alignment vertical="center"/>
    </xf>
    <xf numFmtId="3" fontId="11" fillId="3" borderId="3" xfId="0" applyNumberFormat="1" applyFont="1" applyFill="1" applyBorder="1" applyAlignment="1">
      <alignment horizontal="center" vertical="center"/>
    </xf>
    <xf numFmtId="49" fontId="3" fillId="3" borderId="0" xfId="0" applyNumberFormat="1" applyFont="1" applyFill="1" applyAlignment="1">
      <alignment horizontal="center" vertical="top" wrapText="1"/>
    </xf>
    <xf numFmtId="49" fontId="3" fillId="3" borderId="3" xfId="0" applyNumberFormat="1" applyFont="1" applyFill="1" applyBorder="1" applyAlignment="1">
      <alignment horizontal="center" vertical="top" wrapText="1"/>
    </xf>
    <xf numFmtId="3" fontId="3" fillId="3" borderId="8" xfId="0" applyNumberFormat="1" applyFont="1" applyFill="1" applyBorder="1" applyAlignment="1">
      <alignment horizontal="center" vertical="top" wrapText="1"/>
    </xf>
    <xf numFmtId="49" fontId="3" fillId="0" borderId="0" xfId="0" applyNumberFormat="1" applyFont="1" applyAlignment="1">
      <alignment vertical="top" wrapText="1"/>
    </xf>
    <xf numFmtId="49" fontId="3" fillId="3" borderId="8" xfId="0" applyNumberFormat="1" applyFont="1" applyFill="1" applyBorder="1" applyAlignment="1">
      <alignment horizontal="left" vertical="top" wrapText="1"/>
    </xf>
    <xf numFmtId="0" fontId="3" fillId="0" borderId="0" xfId="0" applyFont="1" applyAlignment="1">
      <alignment vertical="center" wrapText="1"/>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12" fillId="3" borderId="0" xfId="0" applyFont="1" applyFill="1" applyAlignment="1">
      <alignment vertical="center"/>
    </xf>
    <xf numFmtId="0" fontId="3" fillId="3" borderId="3" xfId="0" applyFont="1" applyFill="1" applyBorder="1" applyAlignment="1">
      <alignment vertical="center" wrapText="1"/>
    </xf>
    <xf numFmtId="0" fontId="3" fillId="3" borderId="3" xfId="0" applyFont="1" applyFill="1" applyBorder="1" applyAlignment="1">
      <alignment horizontal="center" vertical="center"/>
    </xf>
    <xf numFmtId="0" fontId="3" fillId="3" borderId="0" xfId="0" applyFont="1" applyFill="1" applyAlignment="1">
      <alignment vertical="center" wrapText="1"/>
    </xf>
    <xf numFmtId="0" fontId="3" fillId="3" borderId="0" xfId="0" applyFont="1" applyFill="1" applyAlignment="1">
      <alignment horizontal="center" vertical="center" wrapText="1"/>
    </xf>
    <xf numFmtId="49" fontId="4" fillId="3" borderId="0" xfId="0" applyNumberFormat="1" applyFont="1" applyFill="1" applyAlignment="1">
      <alignment horizontal="left" vertical="center"/>
    </xf>
    <xf numFmtId="0" fontId="3" fillId="3" borderId="12" xfId="0" applyFont="1" applyFill="1" applyBorder="1" applyAlignment="1">
      <alignment horizontal="center" vertical="center"/>
    </xf>
    <xf numFmtId="0" fontId="3" fillId="3" borderId="0" xfId="0" applyFont="1" applyFill="1" applyAlignment="1">
      <alignment horizontal="right" vertical="center" wrapText="1"/>
    </xf>
    <xf numFmtId="0" fontId="3" fillId="3" borderId="8" xfId="0" applyFont="1" applyFill="1" applyBorder="1" applyAlignment="1">
      <alignment vertical="center" wrapText="1"/>
    </xf>
    <xf numFmtId="0" fontId="3" fillId="3" borderId="8" xfId="0" applyFont="1" applyFill="1" applyBorder="1" applyAlignment="1">
      <alignment horizontal="center" vertical="center"/>
    </xf>
    <xf numFmtId="49" fontId="3" fillId="4" borderId="1" xfId="0" applyNumberFormat="1" applyFont="1" applyFill="1" applyBorder="1" applyAlignment="1">
      <alignment horizontal="left" vertical="center"/>
    </xf>
    <xf numFmtId="0" fontId="3" fillId="4" borderId="1" xfId="0" applyFont="1" applyFill="1" applyBorder="1" applyAlignment="1">
      <alignment vertical="center" wrapText="1"/>
    </xf>
    <xf numFmtId="0" fontId="3" fillId="0" borderId="1" xfId="0" applyFont="1" applyBorder="1" applyAlignment="1">
      <alignment horizontal="center" vertical="center"/>
    </xf>
    <xf numFmtId="49" fontId="11" fillId="4" borderId="14" xfId="0" applyNumberFormat="1" applyFont="1" applyFill="1" applyBorder="1" applyAlignment="1">
      <alignment horizontal="left" vertical="top"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11" fillId="3" borderId="0" xfId="0" applyFont="1" applyFill="1" applyAlignment="1">
      <alignment horizontal="left" vertical="center"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horizontal="center" vertical="center" wrapText="1"/>
    </xf>
    <xf numFmtId="16" fontId="11" fillId="4" borderId="1" xfId="0" quotePrefix="1" applyNumberFormat="1" applyFont="1" applyFill="1" applyBorder="1" applyAlignment="1">
      <alignment horizontal="center" vertical="center" wrapText="1"/>
    </xf>
    <xf numFmtId="0" fontId="11" fillId="4" borderId="1" xfId="0" quotePrefix="1" applyFont="1" applyFill="1" applyBorder="1" applyAlignment="1">
      <alignment horizontal="center" vertical="center" wrapText="1"/>
    </xf>
    <xf numFmtId="0" fontId="11" fillId="3" borderId="0" xfId="0" applyFont="1" applyFill="1" applyAlignment="1">
      <alignment horizontal="left" vertical="top" wrapText="1"/>
    </xf>
    <xf numFmtId="0" fontId="11" fillId="3" borderId="6" xfId="0" applyFont="1" applyFill="1" applyBorder="1" applyAlignment="1">
      <alignment horizontal="left" vertical="top" wrapText="1"/>
    </xf>
    <xf numFmtId="3" fontId="9" fillId="4"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3" fillId="3" borderId="8" xfId="0" applyFont="1" applyFill="1" applyBorder="1" applyAlignment="1">
      <alignment horizontal="left" vertical="center"/>
    </xf>
    <xf numFmtId="0" fontId="3" fillId="3" borderId="8" xfId="0" applyFont="1" applyFill="1" applyBorder="1" applyAlignment="1">
      <alignment horizontal="right" vertical="center"/>
    </xf>
    <xf numFmtId="0" fontId="3" fillId="3" borderId="3" xfId="0" applyFont="1" applyFill="1" applyBorder="1" applyAlignment="1">
      <alignment horizontal="right" vertical="center"/>
    </xf>
    <xf numFmtId="3" fontId="3" fillId="3" borderId="0" xfId="0" applyNumberFormat="1" applyFont="1" applyFill="1" applyAlignment="1">
      <alignment horizontal="right" vertical="center"/>
    </xf>
    <xf numFmtId="0" fontId="8" fillId="3" borderId="0" xfId="0" applyFont="1" applyFill="1" applyAlignment="1">
      <alignment horizontal="right" vertical="center"/>
    </xf>
    <xf numFmtId="14" fontId="3" fillId="3" borderId="8" xfId="0" applyNumberFormat="1" applyFont="1" applyFill="1" applyBorder="1" applyAlignment="1">
      <alignment horizontal="center" vertical="center"/>
    </xf>
    <xf numFmtId="0" fontId="8" fillId="3" borderId="5" xfId="0" applyFont="1" applyFill="1" applyBorder="1" applyAlignment="1">
      <alignment horizontal="left" vertical="center" wrapText="1"/>
    </xf>
    <xf numFmtId="0" fontId="3" fillId="3" borderId="5" xfId="0" applyFont="1" applyFill="1" applyBorder="1" applyAlignment="1">
      <alignment horizontal="right" vertical="center" wrapText="1"/>
    </xf>
    <xf numFmtId="0" fontId="4" fillId="3" borderId="3" xfId="0" applyFont="1" applyFill="1" applyBorder="1" applyAlignment="1">
      <alignment horizontal="left" vertical="center"/>
    </xf>
    <xf numFmtId="3" fontId="12" fillId="4" borderId="1" xfId="0" applyNumberFormat="1" applyFont="1" applyFill="1" applyBorder="1" applyAlignment="1">
      <alignment horizontal="center" vertical="center"/>
    </xf>
    <xf numFmtId="0" fontId="3" fillId="3" borderId="0" xfId="0" applyFont="1" applyFill="1" applyAlignment="1">
      <alignment horizontal="center"/>
    </xf>
    <xf numFmtId="0" fontId="3" fillId="3" borderId="15" xfId="0" applyFont="1" applyFill="1" applyBorder="1" applyAlignment="1">
      <alignment horizontal="left" vertical="center"/>
    </xf>
    <xf numFmtId="0" fontId="3" fillId="3" borderId="1" xfId="0" applyFont="1" applyFill="1" applyBorder="1" applyAlignment="1">
      <alignment horizontal="center" vertical="center"/>
    </xf>
    <xf numFmtId="0" fontId="3" fillId="3" borderId="8" xfId="0" applyFont="1" applyFill="1" applyBorder="1"/>
    <xf numFmtId="0" fontId="3" fillId="3" borderId="8" xfId="0" applyFont="1" applyFill="1" applyBorder="1" applyAlignment="1">
      <alignment horizontal="center"/>
    </xf>
    <xf numFmtId="49" fontId="3" fillId="3" borderId="3" xfId="0" applyNumberFormat="1" applyFont="1" applyFill="1" applyBorder="1" applyAlignment="1">
      <alignment horizontal="center" vertical="center"/>
    </xf>
    <xf numFmtId="0" fontId="3" fillId="0" borderId="8" xfId="0" applyFont="1" applyBorder="1" applyAlignment="1">
      <alignment horizontal="center" vertical="center"/>
    </xf>
    <xf numFmtId="0" fontId="11" fillId="0" borderId="0" xfId="0" applyFont="1" applyAlignment="1">
      <alignment horizontal="left" vertical="center"/>
    </xf>
    <xf numFmtId="0" fontId="1" fillId="0" borderId="0" xfId="0" applyFont="1" applyAlignment="1">
      <alignment horizontal="left" vertical="center"/>
    </xf>
    <xf numFmtId="0" fontId="3" fillId="6" borderId="1" xfId="0" applyFont="1" applyFill="1" applyBorder="1" applyAlignment="1">
      <alignment horizontal="left" vertical="center"/>
    </xf>
    <xf numFmtId="49" fontId="11" fillId="4" borderId="1" xfId="1" applyNumberFormat="1" applyFont="1" applyFill="1" applyBorder="1" applyAlignment="1" applyProtection="1">
      <alignment horizontal="left" vertical="top" wrapText="1"/>
    </xf>
    <xf numFmtId="49" fontId="11" fillId="4" borderId="1" xfId="0" applyNumberFormat="1" applyFont="1" applyFill="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center" vertical="center"/>
    </xf>
    <xf numFmtId="3" fontId="1" fillId="0" borderId="0" xfId="0" applyNumberFormat="1" applyFont="1" applyAlignment="1">
      <alignment horizontal="center" vertical="center"/>
    </xf>
    <xf numFmtId="0" fontId="13" fillId="3" borderId="15" xfId="0" applyFont="1" applyFill="1" applyBorder="1" applyAlignment="1">
      <alignment horizontal="center" vertical="center"/>
    </xf>
    <xf numFmtId="0" fontId="13" fillId="3" borderId="12" xfId="0" applyFont="1" applyFill="1" applyBorder="1" applyAlignment="1">
      <alignment horizontal="center" vertical="center"/>
    </xf>
    <xf numFmtId="3" fontId="13" fillId="3" borderId="12" xfId="0" applyNumberFormat="1" applyFont="1" applyFill="1" applyBorder="1" applyAlignment="1">
      <alignment horizontal="center" vertical="center"/>
    </xf>
    <xf numFmtId="14" fontId="1" fillId="0" borderId="0" xfId="0" applyNumberFormat="1" applyFont="1" applyAlignment="1">
      <alignment horizontal="left" vertical="center"/>
    </xf>
    <xf numFmtId="0" fontId="1" fillId="3" borderId="1" xfId="0" applyFont="1" applyFill="1" applyBorder="1" applyAlignment="1">
      <alignment horizontal="center" vertical="center"/>
    </xf>
    <xf numFmtId="14" fontId="1" fillId="0" borderId="1" xfId="0" applyNumberFormat="1" applyFont="1" applyBorder="1" applyAlignment="1">
      <alignment horizontal="center" vertical="center"/>
    </xf>
    <xf numFmtId="14" fontId="1" fillId="0" borderId="1" xfId="0" applyNumberFormat="1" applyFont="1" applyBorder="1" applyAlignment="1">
      <alignment horizontal="left"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3" fillId="3" borderId="0" xfId="0" applyFont="1" applyFill="1" applyAlignment="1">
      <alignment horizontal="left" vertical="center"/>
    </xf>
    <xf numFmtId="0" fontId="4" fillId="3" borderId="0" xfId="0" applyFont="1" applyFill="1" applyAlignment="1">
      <alignment horizontal="left" vertical="center"/>
    </xf>
    <xf numFmtId="49" fontId="3" fillId="3" borderId="0" xfId="0" applyNumberFormat="1" applyFont="1" applyFill="1" applyAlignment="1">
      <alignment horizontal="left" vertical="center"/>
    </xf>
    <xf numFmtId="14" fontId="3" fillId="0" borderId="1" xfId="0" applyNumberFormat="1" applyFont="1" applyBorder="1" applyAlignment="1" applyProtection="1">
      <alignment horizontal="center" vertical="center"/>
      <protection locked="0"/>
    </xf>
    <xf numFmtId="0" fontId="3" fillId="3" borderId="0" xfId="0" applyFont="1" applyFill="1" applyAlignment="1">
      <alignment horizontal="left" vertical="center" indent="1"/>
    </xf>
    <xf numFmtId="49" fontId="3" fillId="3" borderId="6" xfId="0" applyNumberFormat="1" applyFont="1" applyFill="1" applyBorder="1" applyAlignment="1">
      <alignment horizontal="left" vertical="center"/>
    </xf>
    <xf numFmtId="49" fontId="11" fillId="3" borderId="0" xfId="0" applyNumberFormat="1" applyFont="1" applyFill="1" applyAlignment="1">
      <alignment horizontal="left" vertical="center"/>
    </xf>
    <xf numFmtId="49" fontId="11" fillId="7" borderId="1" xfId="0" applyNumberFormat="1" applyFont="1" applyFill="1" applyBorder="1" applyAlignment="1">
      <alignment horizontal="center" vertical="center"/>
    </xf>
    <xf numFmtId="49" fontId="9" fillId="3" borderId="0" xfId="0" applyNumberFormat="1" applyFont="1" applyFill="1" applyAlignment="1">
      <alignment horizontal="left" vertical="center"/>
    </xf>
    <xf numFmtId="165" fontId="3" fillId="3" borderId="0" xfId="0" applyNumberFormat="1" applyFont="1" applyFill="1" applyAlignment="1">
      <alignment horizontal="center" vertical="center"/>
    </xf>
    <xf numFmtId="0" fontId="3" fillId="4" borderId="1" xfId="0" applyFont="1" applyFill="1" applyBorder="1" applyAlignment="1">
      <alignment horizontal="center" vertical="center"/>
    </xf>
    <xf numFmtId="0" fontId="3" fillId="0" borderId="0" xfId="0" applyFont="1" applyAlignment="1">
      <alignment horizontal="left" vertical="center" wrapText="1"/>
    </xf>
    <xf numFmtId="0" fontId="3" fillId="3" borderId="0" xfId="0" applyFont="1" applyFill="1" applyAlignment="1">
      <alignment horizontal="right" vertical="center"/>
    </xf>
    <xf numFmtId="0" fontId="3" fillId="3" borderId="6" xfId="0" applyFont="1" applyFill="1" applyBorder="1" applyAlignment="1">
      <alignment horizontal="right" vertical="center"/>
    </xf>
    <xf numFmtId="0" fontId="4" fillId="3" borderId="0" xfId="0" applyFont="1" applyFill="1" applyAlignment="1">
      <alignment vertical="center"/>
    </xf>
    <xf numFmtId="0" fontId="3" fillId="3" borderId="15" xfId="0" applyFont="1" applyFill="1" applyBorder="1" applyAlignment="1">
      <alignment horizontal="right" vertical="center" wrapText="1"/>
    </xf>
    <xf numFmtId="49" fontId="3" fillId="0" borderId="1" xfId="0" applyNumberFormat="1" applyFont="1" applyBorder="1" applyAlignment="1" applyProtection="1">
      <alignment horizontal="left" vertical="center" wrapText="1"/>
      <protection locked="0"/>
    </xf>
    <xf numFmtId="0" fontId="3" fillId="6" borderId="1" xfId="0" applyFont="1" applyFill="1" applyBorder="1" applyAlignment="1">
      <alignment horizontal="center" vertical="center"/>
    </xf>
    <xf numFmtId="49" fontId="3" fillId="3" borderId="6" xfId="0" applyNumberFormat="1" applyFont="1" applyFill="1" applyBorder="1" applyAlignment="1">
      <alignment horizontal="right" vertical="center"/>
    </xf>
    <xf numFmtId="49" fontId="3" fillId="3" borderId="0" xfId="0" applyNumberFormat="1" applyFont="1" applyFill="1" applyAlignment="1">
      <alignment horizontal="right" vertical="center"/>
    </xf>
    <xf numFmtId="0" fontId="10" fillId="3" borderId="0" xfId="0" applyFont="1" applyFill="1" applyAlignment="1">
      <alignment horizontal="center" vertical="center"/>
    </xf>
    <xf numFmtId="0" fontId="3" fillId="0" borderId="0" xfId="0" applyFont="1" applyAlignment="1">
      <alignment vertical="center"/>
    </xf>
    <xf numFmtId="49" fontId="3" fillId="0" borderId="0" xfId="0" applyNumberFormat="1" applyFont="1" applyAlignment="1">
      <alignment horizontal="left" vertical="center"/>
    </xf>
    <xf numFmtId="3" fontId="3" fillId="6" borderId="1" xfId="0" applyNumberFormat="1" applyFont="1" applyFill="1" applyBorder="1" applyAlignment="1">
      <alignment horizontal="center" vertical="center"/>
    </xf>
    <xf numFmtId="3" fontId="11" fillId="0" borderId="0" xfId="0" applyNumberFormat="1"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3" fillId="0" borderId="1" xfId="0" applyFont="1" applyBorder="1" applyAlignment="1" applyProtection="1">
      <alignment horizontal="left" vertical="center" wrapText="1"/>
      <protection locked="0"/>
    </xf>
    <xf numFmtId="0" fontId="3" fillId="5" borderId="1" xfId="0" applyFont="1" applyFill="1" applyBorder="1" applyAlignment="1" applyProtection="1">
      <alignment horizontal="left" vertical="center"/>
      <protection locked="0"/>
    </xf>
    <xf numFmtId="49" fontId="3" fillId="3" borderId="0" xfId="0" applyNumberFormat="1" applyFont="1" applyFill="1" applyAlignment="1">
      <alignment horizontal="center" vertical="center"/>
    </xf>
    <xf numFmtId="0" fontId="11" fillId="4" borderId="1" xfId="0" applyFont="1" applyFill="1" applyBorder="1" applyAlignment="1">
      <alignment vertical="center" wrapText="1"/>
    </xf>
    <xf numFmtId="0" fontId="3" fillId="4" borderId="1" xfId="0" applyFont="1" applyFill="1" applyBorder="1" applyAlignment="1">
      <alignment horizontal="center" vertical="center" wrapText="1"/>
    </xf>
    <xf numFmtId="49" fontId="12" fillId="3" borderId="0" xfId="0" applyNumberFormat="1" applyFont="1" applyFill="1" applyAlignment="1">
      <alignment horizontal="left" vertical="center" wrapText="1"/>
    </xf>
    <xf numFmtId="0" fontId="3" fillId="0" borderId="0" xfId="0" applyFont="1" applyAlignment="1">
      <alignment horizontal="left" vertical="center"/>
    </xf>
    <xf numFmtId="49" fontId="3" fillId="3" borderId="1" xfId="0" applyNumberFormat="1" applyFont="1" applyFill="1" applyBorder="1" applyAlignment="1">
      <alignment horizontal="left" vertical="top" wrapText="1"/>
    </xf>
    <xf numFmtId="3" fontId="3" fillId="3" borderId="0" xfId="0" applyNumberFormat="1" applyFont="1" applyFill="1" applyAlignment="1">
      <alignment horizontal="center" vertical="top" wrapText="1"/>
    </xf>
    <xf numFmtId="3" fontId="3" fillId="3" borderId="6" xfId="0" applyNumberFormat="1" applyFont="1" applyFill="1" applyBorder="1" applyAlignment="1">
      <alignment horizontal="center" vertical="top" wrapText="1"/>
    </xf>
    <xf numFmtId="0" fontId="1" fillId="3" borderId="1" xfId="0" applyFont="1" applyFill="1" applyBorder="1" applyAlignment="1">
      <alignment horizontal="left" vertical="center"/>
    </xf>
    <xf numFmtId="0" fontId="1" fillId="0" borderId="1" xfId="0" applyFont="1" applyBorder="1" applyAlignment="1">
      <alignment horizontal="left" vertical="center"/>
    </xf>
    <xf numFmtId="0" fontId="13" fillId="3" borderId="1" xfId="0" applyFont="1" applyFill="1" applyBorder="1" applyAlignment="1">
      <alignment horizontal="center" vertical="center"/>
    </xf>
    <xf numFmtId="49" fontId="13" fillId="3" borderId="0" xfId="0" applyNumberFormat="1" applyFont="1" applyFill="1" applyAlignment="1">
      <alignment horizontal="right" vertical="center" wrapText="1"/>
    </xf>
    <xf numFmtId="0" fontId="1" fillId="0" borderId="1" xfId="0" applyFont="1" applyBorder="1" applyAlignment="1">
      <alignment horizontal="left" vertical="center"/>
    </xf>
    <xf numFmtId="49" fontId="9" fillId="3" borderId="0" xfId="0" applyNumberFormat="1" applyFont="1" applyFill="1" applyAlignment="1">
      <alignment horizontal="left" vertical="center" wrapText="1"/>
    </xf>
    <xf numFmtId="49" fontId="3" fillId="0" borderId="1" xfId="0" applyNumberFormat="1" applyFont="1" applyBorder="1" applyAlignment="1" applyProtection="1">
      <alignment horizontal="left" vertical="center"/>
      <protection locked="0"/>
    </xf>
    <xf numFmtId="14" fontId="3" fillId="4" borderId="1" xfId="0" applyNumberFormat="1" applyFont="1" applyFill="1" applyBorder="1" applyAlignment="1">
      <alignment horizontal="center" vertical="center"/>
    </xf>
    <xf numFmtId="49" fontId="3" fillId="0" borderId="10" xfId="0" applyNumberFormat="1" applyFont="1" applyBorder="1" applyAlignment="1" applyProtection="1">
      <alignment horizontal="left" vertical="center"/>
      <protection locked="0"/>
    </xf>
    <xf numFmtId="49" fontId="3" fillId="0" borderId="12"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49" fontId="8" fillId="3" borderId="8" xfId="0" applyNumberFormat="1" applyFont="1" applyFill="1" applyBorder="1" applyAlignment="1">
      <alignment horizontal="left" vertical="center" wrapText="1"/>
    </xf>
    <xf numFmtId="0" fontId="8" fillId="3" borderId="0" xfId="0" applyFont="1" applyFill="1" applyAlignment="1">
      <alignment vertical="center" wrapText="1"/>
    </xf>
    <xf numFmtId="49" fontId="11" fillId="0" borderId="1" xfId="1" applyNumberFormat="1" applyFont="1" applyBorder="1" applyAlignment="1" applyProtection="1">
      <alignment horizontal="left" vertical="center"/>
      <protection locked="0"/>
    </xf>
    <xf numFmtId="0" fontId="3" fillId="3" borderId="0" xfId="0" applyFont="1" applyFill="1" applyAlignment="1">
      <alignment horizontal="left" vertical="center"/>
    </xf>
    <xf numFmtId="49" fontId="3" fillId="0" borderId="1" xfId="0" applyNumberFormat="1" applyFont="1" applyBorder="1" applyAlignment="1" applyProtection="1">
      <alignment horizontal="left" vertical="top" wrapText="1"/>
      <protection locked="0"/>
    </xf>
    <xf numFmtId="0" fontId="4" fillId="3" borderId="0" xfId="0" applyFont="1" applyFill="1" applyAlignment="1">
      <alignment horizontal="left" vertical="center"/>
    </xf>
    <xf numFmtId="0" fontId="8" fillId="3" borderId="0" xfId="0" applyFont="1" applyFill="1" applyAlignment="1">
      <alignment horizontal="left" vertical="center" wrapText="1"/>
    </xf>
    <xf numFmtId="14" fontId="3" fillId="0" borderId="1" xfId="0" applyNumberFormat="1" applyFont="1" applyBorder="1" applyAlignment="1" applyProtection="1">
      <alignment horizontal="left" vertical="center"/>
      <protection locked="0"/>
    </xf>
    <xf numFmtId="0" fontId="12" fillId="4" borderId="1" xfId="0" applyFont="1" applyFill="1" applyBorder="1" applyAlignment="1">
      <alignment horizontal="left" vertical="center"/>
    </xf>
    <xf numFmtId="0" fontId="3" fillId="0" borderId="1" xfId="0" applyFont="1" applyBorder="1" applyAlignment="1" applyProtection="1">
      <alignment horizontal="left" vertical="center"/>
      <protection locked="0"/>
    </xf>
    <xf numFmtId="49" fontId="3" fillId="3" borderId="0" xfId="0" applyNumberFormat="1" applyFont="1" applyFill="1" applyAlignment="1">
      <alignment horizontal="left" vertical="center"/>
    </xf>
    <xf numFmtId="14" fontId="3" fillId="0" borderId="1" xfId="0" applyNumberFormat="1" applyFont="1" applyBorder="1" applyAlignment="1" applyProtection="1">
      <alignment horizontal="center" vertical="center"/>
      <protection locked="0"/>
    </xf>
    <xf numFmtId="14" fontId="3" fillId="4" borderId="14" xfId="0" applyNumberFormat="1" applyFont="1" applyFill="1" applyBorder="1" applyAlignment="1">
      <alignment horizontal="center" vertical="center"/>
    </xf>
    <xf numFmtId="0" fontId="3" fillId="3" borderId="6" xfId="0" applyFont="1" applyFill="1" applyBorder="1" applyAlignment="1">
      <alignment horizontal="left" vertical="center"/>
    </xf>
    <xf numFmtId="0" fontId="3" fillId="3" borderId="0" xfId="0" applyFont="1" applyFill="1" applyAlignment="1">
      <alignment horizontal="left" vertical="center" indent="1"/>
    </xf>
    <xf numFmtId="0" fontId="3" fillId="3" borderId="6" xfId="0" applyFont="1" applyFill="1" applyBorder="1" applyAlignment="1">
      <alignment horizontal="left" vertical="center" indent="1"/>
    </xf>
    <xf numFmtId="14" fontId="11" fillId="7" borderId="1" xfId="0" applyNumberFormat="1" applyFont="1" applyFill="1" applyBorder="1" applyAlignment="1">
      <alignment horizontal="center" vertical="center"/>
    </xf>
    <xf numFmtId="49" fontId="3" fillId="3" borderId="6" xfId="0" applyNumberFormat="1" applyFont="1" applyFill="1" applyBorder="1" applyAlignment="1">
      <alignment horizontal="left" vertical="center"/>
    </xf>
    <xf numFmtId="0" fontId="9" fillId="0" borderId="0" xfId="0" applyFont="1" applyAlignment="1">
      <alignment vertical="center"/>
    </xf>
    <xf numFmtId="49" fontId="11" fillId="3" borderId="0" xfId="0" applyNumberFormat="1" applyFont="1" applyFill="1" applyAlignment="1">
      <alignment horizontal="left" vertical="center"/>
    </xf>
    <xf numFmtId="0" fontId="11" fillId="7" borderId="1" xfId="0" applyFont="1" applyFill="1" applyBorder="1" applyAlignment="1">
      <alignment horizontal="center" vertical="center"/>
    </xf>
    <xf numFmtId="49" fontId="11" fillId="3" borderId="6" xfId="0" applyNumberFormat="1" applyFont="1" applyFill="1" applyBorder="1" applyAlignment="1">
      <alignment horizontal="left" vertical="center"/>
    </xf>
    <xf numFmtId="49" fontId="11" fillId="7" borderId="1" xfId="0" applyNumberFormat="1" applyFont="1" applyFill="1" applyBorder="1" applyAlignment="1">
      <alignment horizontal="center" vertical="center"/>
    </xf>
    <xf numFmtId="49" fontId="11" fillId="7" borderId="1" xfId="0" applyNumberFormat="1" applyFont="1" applyFill="1" applyBorder="1" applyAlignment="1">
      <alignment horizontal="left" vertical="center"/>
    </xf>
    <xf numFmtId="49" fontId="11" fillId="7" borderId="1" xfId="0" applyNumberFormat="1" applyFont="1" applyFill="1" applyBorder="1" applyAlignment="1">
      <alignment horizontal="left" vertical="top" wrapText="1"/>
    </xf>
    <xf numFmtId="49" fontId="3" fillId="7" borderId="1" xfId="0" applyNumberFormat="1" applyFont="1" applyFill="1" applyBorder="1" applyAlignment="1">
      <alignment horizontal="left" vertical="top" wrapText="1"/>
    </xf>
    <xf numFmtId="0" fontId="3" fillId="3" borderId="10" xfId="0" applyFont="1" applyFill="1" applyBorder="1" applyAlignment="1">
      <alignment horizontal="left" vertical="center"/>
    </xf>
    <xf numFmtId="0" fontId="3" fillId="3" borderId="12" xfId="0" applyFont="1" applyFill="1" applyBorder="1" applyAlignment="1">
      <alignment horizontal="left" vertical="center"/>
    </xf>
    <xf numFmtId="0" fontId="3" fillId="3" borderId="11" xfId="0" applyFont="1" applyFill="1" applyBorder="1" applyAlignment="1">
      <alignment horizontal="left" vertical="center"/>
    </xf>
    <xf numFmtId="49" fontId="9" fillId="3" borderId="0" xfId="0" applyNumberFormat="1" applyFont="1" applyFill="1" applyAlignment="1">
      <alignment horizontal="left" vertical="center"/>
    </xf>
    <xf numFmtId="165" fontId="3" fillId="3" borderId="0" xfId="0" applyNumberFormat="1" applyFont="1" applyFill="1" applyAlignment="1">
      <alignment horizontal="center" vertical="center"/>
    </xf>
    <xf numFmtId="0" fontId="3" fillId="4" borderId="1" xfId="0" applyFont="1" applyFill="1" applyBorder="1" applyAlignment="1">
      <alignment horizontal="center" vertical="center"/>
    </xf>
    <xf numFmtId="0" fontId="11" fillId="4" borderId="1" xfId="0" applyFont="1" applyFill="1" applyBorder="1" applyAlignment="1">
      <alignment horizontal="left" vertical="center"/>
    </xf>
    <xf numFmtId="0" fontId="9" fillId="3" borderId="0" xfId="0" applyFont="1" applyFill="1" applyAlignment="1">
      <alignment horizontal="left" vertical="center"/>
    </xf>
    <xf numFmtId="0" fontId="3" fillId="6" borderId="10"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1" xfId="0" applyFont="1" applyFill="1" applyBorder="1" applyAlignment="1">
      <alignment horizontal="center" vertical="center"/>
    </xf>
    <xf numFmtId="0" fontId="3" fillId="0" borderId="0" xfId="0" applyFont="1" applyAlignment="1">
      <alignment horizontal="left" vertical="center" wrapText="1"/>
    </xf>
    <xf numFmtId="1" fontId="3" fillId="4" borderId="1" xfId="0" applyNumberFormat="1" applyFont="1" applyFill="1" applyBorder="1" applyAlignment="1">
      <alignment vertical="center" wrapText="1"/>
    </xf>
    <xf numFmtId="0" fontId="3" fillId="3" borderId="0" xfId="0" applyFont="1" applyFill="1" applyAlignment="1">
      <alignment horizontal="right" vertical="center"/>
    </xf>
    <xf numFmtId="0" fontId="3" fillId="3" borderId="6" xfId="0" applyFont="1" applyFill="1" applyBorder="1" applyAlignment="1">
      <alignment horizontal="right" vertical="center"/>
    </xf>
    <xf numFmtId="49" fontId="8" fillId="3" borderId="0" xfId="0" applyNumberFormat="1" applyFont="1" applyFill="1" applyAlignment="1">
      <alignment horizontal="left" vertical="center" wrapText="1"/>
    </xf>
    <xf numFmtId="0" fontId="3" fillId="0" borderId="10"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4" fillId="3" borderId="0" xfId="0" applyFont="1" applyFill="1" applyAlignment="1">
      <alignment vertical="center"/>
    </xf>
    <xf numFmtId="0" fontId="3" fillId="3" borderId="15" xfId="0" applyFont="1" applyFill="1" applyBorder="1" applyAlignment="1">
      <alignment horizontal="right" vertical="center" wrapText="1"/>
    </xf>
    <xf numFmtId="0" fontId="3" fillId="3" borderId="15" xfId="0" applyFont="1" applyFill="1" applyBorder="1" applyAlignment="1">
      <alignment horizontal="right" vertical="center"/>
    </xf>
    <xf numFmtId="3" fontId="3" fillId="0" borderId="13" xfId="0" applyNumberFormat="1" applyFont="1" applyBorder="1" applyAlignment="1" applyProtection="1">
      <alignment horizontal="center" vertical="center"/>
      <protection locked="0"/>
    </xf>
    <xf numFmtId="3" fontId="3" fillId="0" borderId="14" xfId="0" applyNumberFormat="1" applyFont="1" applyBorder="1" applyAlignment="1" applyProtection="1">
      <alignment horizontal="center" vertical="center"/>
      <protection locked="0"/>
    </xf>
    <xf numFmtId="14" fontId="3" fillId="0" borderId="13" xfId="0" applyNumberFormat="1" applyFont="1" applyBorder="1" applyAlignment="1" applyProtection="1">
      <alignment horizontal="center" vertical="center"/>
      <protection locked="0"/>
    </xf>
    <xf numFmtId="14" fontId="3" fillId="0" borderId="14" xfId="0" applyNumberFormat="1" applyFont="1" applyBorder="1" applyAlignment="1" applyProtection="1">
      <alignment horizontal="center" vertical="center"/>
      <protection locked="0"/>
    </xf>
    <xf numFmtId="3" fontId="3" fillId="4" borderId="13" xfId="0" applyNumberFormat="1" applyFont="1" applyFill="1" applyBorder="1" applyAlignment="1">
      <alignment horizontal="center" vertical="center"/>
    </xf>
    <xf numFmtId="3" fontId="3" fillId="4" borderId="14" xfId="0" applyNumberFormat="1" applyFont="1" applyFill="1" applyBorder="1" applyAlignment="1">
      <alignment horizontal="center" vertical="center"/>
    </xf>
    <xf numFmtId="49" fontId="3" fillId="0" borderId="1"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3" fontId="11"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14" fontId="3" fillId="3" borderId="0" xfId="0" applyNumberFormat="1" applyFont="1" applyFill="1" applyAlignment="1">
      <alignment horizontal="right" vertical="center"/>
    </xf>
    <xf numFmtId="14" fontId="3" fillId="3" borderId="6" xfId="0" applyNumberFormat="1" applyFont="1" applyFill="1" applyBorder="1" applyAlignment="1">
      <alignment horizontal="right" vertical="center"/>
    </xf>
    <xf numFmtId="49" fontId="3" fillId="3" borderId="0" xfId="0" applyNumberFormat="1" applyFont="1" applyFill="1" applyAlignment="1">
      <alignment horizontal="right" vertical="center" wrapText="1"/>
    </xf>
    <xf numFmtId="49" fontId="3" fillId="3" borderId="6" xfId="0" applyNumberFormat="1" applyFont="1" applyFill="1" applyBorder="1" applyAlignment="1">
      <alignment horizontal="right" vertical="center"/>
    </xf>
    <xf numFmtId="49" fontId="3" fillId="3" borderId="0" xfId="0" applyNumberFormat="1" applyFont="1" applyFill="1" applyAlignment="1">
      <alignment horizontal="right" vertical="center"/>
    </xf>
    <xf numFmtId="0" fontId="10" fillId="3" borderId="0" xfId="0" applyFont="1" applyFill="1" applyAlignment="1">
      <alignment horizontal="center" vertical="center"/>
    </xf>
    <xf numFmtId="49" fontId="3" fillId="0" borderId="12" xfId="0" applyNumberFormat="1" applyFont="1" applyBorder="1" applyAlignment="1" applyProtection="1">
      <alignment horizontal="left" vertical="center" wrapText="1"/>
      <protection locked="0"/>
    </xf>
    <xf numFmtId="49" fontId="8" fillId="3" borderId="8" xfId="0" applyNumberFormat="1" applyFont="1" applyFill="1" applyBorder="1" applyAlignment="1">
      <alignment horizontal="left" vertical="center"/>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xf>
    <xf numFmtId="0" fontId="3" fillId="0" borderId="0" xfId="0" applyFont="1" applyAlignment="1">
      <alignment vertical="center"/>
    </xf>
    <xf numFmtId="49" fontId="3" fillId="0" borderId="0" xfId="0" applyNumberFormat="1" applyFont="1" applyAlignment="1">
      <alignment horizontal="left" vertical="center"/>
    </xf>
    <xf numFmtId="0" fontId="11" fillId="6" borderId="1"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3" fontId="11" fillId="6" borderId="10" xfId="0" applyNumberFormat="1" applyFont="1" applyFill="1" applyBorder="1" applyAlignment="1">
      <alignment horizontal="center" vertical="center"/>
    </xf>
    <xf numFmtId="3" fontId="11" fillId="6" borderId="11"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3" fillId="6" borderId="11"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3" fontId="11" fillId="0" borderId="0" xfId="0" applyNumberFormat="1" applyFont="1" applyAlignment="1">
      <alignment horizontal="center" vertical="center"/>
    </xf>
    <xf numFmtId="0" fontId="11" fillId="6" borderId="12" xfId="0" applyFont="1" applyFill="1" applyBorder="1" applyAlignment="1">
      <alignment horizontal="center" vertical="center"/>
    </xf>
    <xf numFmtId="0" fontId="1" fillId="6" borderId="1" xfId="0" applyFont="1" applyFill="1" applyBorder="1" applyAlignment="1">
      <alignment horizontal="center" vertical="center"/>
    </xf>
    <xf numFmtId="0" fontId="3" fillId="0" borderId="0" xfId="0" applyFont="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49" fontId="3" fillId="4" borderId="10"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0" fontId="3" fillId="4" borderId="10" xfId="0" applyFont="1" applyFill="1" applyBorder="1" applyAlignment="1">
      <alignment horizontal="left" vertical="center"/>
    </xf>
    <xf numFmtId="0" fontId="3" fillId="4" borderId="12" xfId="0" applyFont="1" applyFill="1" applyBorder="1" applyAlignment="1">
      <alignment horizontal="left" vertical="center"/>
    </xf>
    <xf numFmtId="0" fontId="3" fillId="4" borderId="11" xfId="0" applyFont="1" applyFill="1" applyBorder="1" applyAlignment="1">
      <alignment horizontal="left" vertical="center"/>
    </xf>
    <xf numFmtId="0" fontId="11" fillId="0" borderId="0" xfId="0" applyFont="1" applyAlignment="1">
      <alignment horizontal="center" vertical="center"/>
    </xf>
    <xf numFmtId="0" fontId="3" fillId="0" borderId="1" xfId="0" applyFont="1" applyBorder="1" applyAlignment="1" applyProtection="1">
      <alignment horizontal="left" vertical="center" wrapText="1"/>
      <protection locked="0"/>
    </xf>
    <xf numFmtId="0" fontId="3" fillId="5" borderId="10"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166" fontId="11" fillId="6" borderId="10" xfId="0" applyNumberFormat="1" applyFont="1" applyFill="1" applyBorder="1" applyAlignment="1">
      <alignment horizontal="center" vertical="center"/>
    </xf>
    <xf numFmtId="166" fontId="11" fillId="6" borderId="11"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49" fontId="3" fillId="3" borderId="6" xfId="0" applyNumberFormat="1" applyFont="1" applyFill="1" applyBorder="1" applyAlignment="1">
      <alignment horizontal="center" vertical="center"/>
    </xf>
    <xf numFmtId="0" fontId="3" fillId="4" borderId="13"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right" vertical="center"/>
    </xf>
    <xf numFmtId="3" fontId="11" fillId="6" borderId="12"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3" fontId="3" fillId="0" borderId="10" xfId="0" applyNumberFormat="1" applyFont="1" applyBorder="1" applyAlignment="1" applyProtection="1">
      <alignment horizontal="center" vertical="center"/>
      <protection locked="0"/>
    </xf>
    <xf numFmtId="3" fontId="3" fillId="0" borderId="11" xfId="0" applyNumberFormat="1" applyFont="1" applyBorder="1" applyAlignment="1" applyProtection="1">
      <alignment horizontal="center" vertical="center"/>
      <protection locked="0"/>
    </xf>
    <xf numFmtId="0" fontId="11" fillId="4" borderId="1" xfId="0" applyFont="1" applyFill="1" applyBorder="1" applyAlignment="1">
      <alignment vertical="center" wrapText="1"/>
    </xf>
    <xf numFmtId="0" fontId="3" fillId="4" borderId="1" xfId="0" applyFont="1" applyFill="1" applyBorder="1" applyAlignment="1">
      <alignment horizontal="center" vertical="center" wrapText="1"/>
    </xf>
    <xf numFmtId="49" fontId="12" fillId="3" borderId="0" xfId="0" applyNumberFormat="1" applyFont="1" applyFill="1" applyAlignment="1">
      <alignment horizontal="left" vertical="center" wrapText="1"/>
    </xf>
    <xf numFmtId="0" fontId="3" fillId="0" borderId="0" xfId="0" applyFont="1" applyAlignment="1">
      <alignment horizontal="left" vertical="center"/>
    </xf>
    <xf numFmtId="49" fontId="3" fillId="3" borderId="1" xfId="0" applyNumberFormat="1" applyFont="1" applyFill="1" applyBorder="1" applyAlignment="1">
      <alignment horizontal="left" vertical="top" wrapText="1"/>
    </xf>
    <xf numFmtId="3" fontId="3" fillId="3" borderId="0" xfId="0" applyNumberFormat="1" applyFont="1" applyFill="1" applyAlignment="1">
      <alignment horizontal="center" vertical="top" wrapText="1"/>
    </xf>
    <xf numFmtId="3" fontId="3" fillId="3" borderId="6" xfId="0" applyNumberFormat="1" applyFont="1" applyFill="1" applyBorder="1" applyAlignment="1">
      <alignment horizontal="center" vertical="top" wrapText="1"/>
    </xf>
    <xf numFmtId="49" fontId="11" fillId="3" borderId="1"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3" borderId="1" xfId="0" applyFont="1" applyFill="1" applyBorder="1" applyAlignment="1">
      <alignment horizontal="left" vertical="center"/>
    </xf>
    <xf numFmtId="0" fontId="1" fillId="0" borderId="1" xfId="0" applyFont="1" applyBorder="1" applyAlignment="1">
      <alignment horizontal="left" vertical="top" wrapText="1"/>
    </xf>
    <xf numFmtId="0" fontId="1" fillId="0" borderId="1" xfId="0" applyFont="1" applyBorder="1" applyAlignment="1">
      <alignment horizontal="left" vertical="center"/>
    </xf>
    <xf numFmtId="49" fontId="1" fillId="0" borderId="1" xfId="0" applyNumberFormat="1" applyFont="1" applyBorder="1" applyAlignment="1">
      <alignment horizontal="left" vertical="center"/>
    </xf>
    <xf numFmtId="164" fontId="1" fillId="0" borderId="1" xfId="0" applyNumberFormat="1" applyFont="1" applyBorder="1" applyAlignment="1">
      <alignment horizontal="left" vertical="center"/>
    </xf>
    <xf numFmtId="49" fontId="14"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49" fontId="13" fillId="3" borderId="2" xfId="0" applyNumberFormat="1" applyFont="1" applyFill="1" applyBorder="1" applyAlignment="1">
      <alignment horizontal="left" vertical="center" wrapText="1"/>
    </xf>
    <xf numFmtId="49" fontId="13" fillId="3" borderId="3" xfId="0" applyNumberFormat="1" applyFont="1" applyFill="1" applyBorder="1" applyAlignment="1">
      <alignment horizontal="left" vertical="center" wrapText="1"/>
    </xf>
    <xf numFmtId="49" fontId="13" fillId="3" borderId="4" xfId="0" applyNumberFormat="1" applyFont="1" applyFill="1" applyBorder="1" applyAlignment="1">
      <alignment horizontal="left" vertical="center" wrapText="1"/>
    </xf>
    <xf numFmtId="49" fontId="13" fillId="3" borderId="5" xfId="0" applyNumberFormat="1" applyFont="1" applyFill="1" applyBorder="1" applyAlignment="1">
      <alignment horizontal="right" vertical="center" wrapText="1"/>
    </xf>
    <xf numFmtId="49" fontId="13" fillId="3" borderId="0" xfId="0" applyNumberFormat="1" applyFont="1" applyFill="1" applyAlignment="1">
      <alignment horizontal="right" vertical="center" wrapText="1"/>
    </xf>
    <xf numFmtId="49" fontId="13" fillId="3" borderId="6" xfId="0" applyNumberFormat="1" applyFont="1" applyFill="1" applyBorder="1" applyAlignment="1">
      <alignment horizontal="right" vertical="center" wrapText="1"/>
    </xf>
    <xf numFmtId="49" fontId="13" fillId="3" borderId="7" xfId="0" applyNumberFormat="1" applyFont="1" applyFill="1" applyBorder="1" applyAlignment="1">
      <alignment horizontal="right" vertical="center" wrapText="1"/>
    </xf>
    <xf numFmtId="49" fontId="13" fillId="3" borderId="8" xfId="0" applyNumberFormat="1" applyFont="1" applyFill="1" applyBorder="1" applyAlignment="1">
      <alignment horizontal="right" vertical="center" wrapText="1"/>
    </xf>
    <xf numFmtId="49" fontId="13" fillId="3" borderId="9" xfId="0" applyNumberFormat="1" applyFont="1" applyFill="1" applyBorder="1" applyAlignment="1">
      <alignment horizontal="right" vertical="center" wrapText="1"/>
    </xf>
  </cellXfs>
  <cellStyles count="2">
    <cellStyle name="Link" xfId="1" builtinId="8"/>
    <cellStyle name="Standard" xfId="0" builtinId="0"/>
  </cellStyles>
  <dxfs count="522">
    <dxf>
      <font>
        <color theme="0" tint="-0.14996795556505021"/>
      </font>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color rgb="FF006600"/>
      </font>
    </dxf>
    <dxf>
      <font>
        <color rgb="FFC00000"/>
      </font>
    </dxf>
    <dxf>
      <font>
        <b/>
        <i val="0"/>
        <color rgb="FF339933"/>
      </font>
    </dxf>
    <dxf>
      <font>
        <b/>
        <i val="0"/>
        <color rgb="FFFF0000"/>
      </font>
    </dxf>
    <dxf>
      <font>
        <b/>
        <i val="0"/>
        <color rgb="FF339933"/>
      </font>
    </dxf>
    <dxf>
      <font>
        <b/>
        <i val="0"/>
        <color rgb="FFFF0000"/>
      </font>
    </dxf>
    <dxf>
      <font>
        <color rgb="FFC00000"/>
      </font>
    </dxf>
    <dxf>
      <font>
        <color rgb="FF006600"/>
      </font>
    </dxf>
    <dxf>
      <font>
        <color rgb="FF006600"/>
      </font>
    </dxf>
    <dxf>
      <font>
        <color rgb="FFC00000"/>
      </font>
    </dxf>
  </dxfs>
  <tableStyles count="0" defaultTableStyle="TableStyleMedium9" defaultPivotStyle="PivotStyleLight16"/>
  <colors>
    <mruColors>
      <color rgb="FFFFFFCC"/>
      <color rgb="FF006600"/>
      <color rgb="FF3399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an-PierreWidmann/Documents/VZPM/Projekte/Agile%20Leadership/TP%20Prozesse/Zertifizierungsantrag/VZPM_PMLA-C_Zertifizierungsantrag_V9.2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an-PierreWidmann/Documents/VZPM/Projekte/Agile%20Leadership/TP%20Prozesse/VZPM_PMLA-C_Komplexit&#228;tskriterien%20(2019-12-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an-\Documents\VZPM\Projekte\CH-IPMA%20ICR4-ICB4\TP%20Prozesse\Lieferobjekte\Rezertifizierung\Input\VZPM_PMLA-C_Rezertifizierungsantrag_V7.8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ow r="1">
          <cell r="B1" t="str">
            <v>Frau</v>
          </cell>
        </row>
        <row r="2">
          <cell r="B2" t="str">
            <v>Herr</v>
          </cell>
        </row>
        <row r="4">
          <cell r="B4" t="str">
            <v>Dr.</v>
          </cell>
        </row>
        <row r="5">
          <cell r="B5" t="str">
            <v>Prof.</v>
          </cell>
        </row>
        <row r="6">
          <cell r="B6" t="str">
            <v>Prof. Dr.</v>
          </cell>
        </row>
        <row r="8">
          <cell r="B8" t="str">
            <v>Bau / Architektur / Immobilien</v>
          </cell>
        </row>
        <row r="9">
          <cell r="B9" t="str">
            <v>Beratung</v>
          </cell>
        </row>
        <row r="10">
          <cell r="B10" t="str">
            <v>Dienstleistung / Bildung</v>
          </cell>
        </row>
        <row r="11">
          <cell r="B11" t="str">
            <v>Energiewirtschaft</v>
          </cell>
        </row>
        <row r="12">
          <cell r="B12" t="str">
            <v>Finanzdienstleistung / Bank</v>
          </cell>
        </row>
        <row r="13">
          <cell r="B13" t="str">
            <v>Gesundheitswesen / Medizin / Pharma</v>
          </cell>
        </row>
        <row r="14">
          <cell r="B14" t="str">
            <v>Handel / Detailhandel</v>
          </cell>
        </row>
        <row r="15">
          <cell r="B15" t="str">
            <v>Industrie / Anlagenbau</v>
          </cell>
        </row>
        <row r="16">
          <cell r="B16" t="str">
            <v>Öffentliche Verwaltung / NGO</v>
          </cell>
        </row>
        <row r="17">
          <cell r="B17" t="str">
            <v>Telekommunikation / Medien</v>
          </cell>
        </row>
        <row r="18">
          <cell r="B18" t="str">
            <v>Tourismus / Gastronomie</v>
          </cell>
        </row>
        <row r="19">
          <cell r="B19" t="str">
            <v>Verband</v>
          </cell>
        </row>
        <row r="20">
          <cell r="B20" t="str">
            <v>Verkehr / Transport / Logistik</v>
          </cell>
        </row>
        <row r="21">
          <cell r="B21" t="str">
            <v>Versicherung</v>
          </cell>
        </row>
        <row r="27">
          <cell r="B27" t="str">
            <v>Level A - Certified Project Director</v>
          </cell>
        </row>
        <row r="28">
          <cell r="B28" t="str">
            <v>Level A - Certified Programme Director</v>
          </cell>
        </row>
        <row r="29">
          <cell r="B29" t="str">
            <v>Level A - Certified Portfolio Director</v>
          </cell>
        </row>
        <row r="30">
          <cell r="B30" t="str">
            <v>Level A - Certified Agile Organisational Leader</v>
          </cell>
        </row>
        <row r="31">
          <cell r="B31" t="str">
            <v>Level B - Certified Senior Project Manager</v>
          </cell>
        </row>
        <row r="32">
          <cell r="B32" t="str">
            <v>Level B - Certified Senior Programme Manager</v>
          </cell>
        </row>
        <row r="33">
          <cell r="B33" t="str">
            <v>Level B - Certified Senior Portfolio Manager</v>
          </cell>
        </row>
        <row r="34">
          <cell r="B34" t="str">
            <v>Level B - Certified Agile Senior Leader</v>
          </cell>
        </row>
        <row r="35">
          <cell r="B35" t="str">
            <v>Level C - Certified Project Manager</v>
          </cell>
        </row>
        <row r="36">
          <cell r="B36" t="str">
            <v>Level C - Certified Agile Leader</v>
          </cell>
        </row>
        <row r="38">
          <cell r="B38" t="str">
            <v>Level A - Certified Projects Director (bis 2017)</v>
          </cell>
        </row>
        <row r="39">
          <cell r="B39" t="str">
            <v>Level A - Certified Project Director</v>
          </cell>
        </row>
        <row r="40">
          <cell r="B40" t="str">
            <v>Level A - Certified Programme Director</v>
          </cell>
        </row>
        <row r="41">
          <cell r="B41" t="str">
            <v>Level A - Certified Portfolio Director</v>
          </cell>
        </row>
        <row r="42">
          <cell r="B42" t="str">
            <v>Level A - Certified Agile Organisational Leader</v>
          </cell>
        </row>
        <row r="43">
          <cell r="B43" t="str">
            <v>Level B - Certified Senior Project Manager</v>
          </cell>
        </row>
        <row r="44">
          <cell r="B44" t="str">
            <v>Level B - Certified Senior Programme Manager</v>
          </cell>
        </row>
        <row r="45">
          <cell r="B45" t="str">
            <v>Level B - Certified Senior Portfolio Manager</v>
          </cell>
        </row>
        <row r="46">
          <cell r="B46" t="str">
            <v>Level B - Certified Agile Senior Leader</v>
          </cell>
        </row>
        <row r="47">
          <cell r="B47" t="str">
            <v>Level C - Certified Project Manager</v>
          </cell>
        </row>
        <row r="48">
          <cell r="B48" t="str">
            <v>Level C - Certified Agile Leader</v>
          </cell>
        </row>
        <row r="49">
          <cell r="B49" t="str">
            <v>Level D - Certified Project Management Associate</v>
          </cell>
        </row>
        <row r="50">
          <cell r="B50" t="str">
            <v>Level D - Certified Agile Associate</v>
          </cell>
        </row>
        <row r="52">
          <cell r="B52" t="str">
            <v>Deutsch</v>
          </cell>
        </row>
        <row r="53">
          <cell r="B53" t="str">
            <v>Englisch</v>
          </cell>
        </row>
        <row r="54">
          <cell r="B54" t="str">
            <v>Französisch</v>
          </cell>
        </row>
        <row r="56">
          <cell r="B56" t="str">
            <v>Arbeitgeber</v>
          </cell>
        </row>
        <row r="57">
          <cell r="B57" t="str">
            <v>Privatadresse</v>
          </cell>
        </row>
        <row r="58">
          <cell r="B58" t="str">
            <v>Andere Adresse</v>
          </cell>
        </row>
        <row r="60">
          <cell r="B60" t="str">
            <v>Projektleiter*in</v>
          </cell>
        </row>
        <row r="61">
          <cell r="B61" t="str">
            <v>Programmleiter*in</v>
          </cell>
        </row>
        <row r="62">
          <cell r="B62" t="str">
            <v>Portfoliomanager*in</v>
          </cell>
        </row>
        <row r="63">
          <cell r="B63" t="str">
            <v>Stv. Projektleiter*in</v>
          </cell>
        </row>
        <row r="64">
          <cell r="B64" t="str">
            <v>Stv. Programmleiter*in</v>
          </cell>
        </row>
        <row r="65">
          <cell r="B65" t="str">
            <v>Stv. Portfoliomanager*in</v>
          </cell>
        </row>
        <row r="66">
          <cell r="B66" t="str">
            <v>Teilprojektleiter*in</v>
          </cell>
        </row>
        <row r="88">
          <cell r="B88" t="str">
            <v>ja</v>
          </cell>
        </row>
        <row r="89">
          <cell r="B89" t="str">
            <v>nein</v>
          </cell>
        </row>
        <row r="91">
          <cell r="B91" t="str">
            <v>sign. Maja Schütz</v>
          </cell>
        </row>
        <row r="92">
          <cell r="B92" t="str">
            <v>sign. Jean-Pierre Widmann</v>
          </cell>
        </row>
        <row r="94">
          <cell r="B94" t="str">
            <v>Projektleiter*in</v>
          </cell>
        </row>
        <row r="95">
          <cell r="B95" t="str">
            <v>Co-Projektleiter*in</v>
          </cell>
        </row>
        <row r="96">
          <cell r="B96" t="str">
            <v>Stv. Projektleiter*in</v>
          </cell>
        </row>
        <row r="97">
          <cell r="B97" t="str">
            <v>Teilprojektleiter*in</v>
          </cell>
        </row>
        <row r="99">
          <cell r="B99" t="str">
            <v>Arbeitslosigkeit</v>
          </cell>
        </row>
        <row r="100">
          <cell r="B100" t="str">
            <v>Weiterbildung (Arbeitspensum &lt;50%)</v>
          </cell>
        </row>
        <row r="101">
          <cell r="B101" t="str">
            <v>Krankheit/Unfall</v>
          </cell>
        </row>
        <row r="102">
          <cell r="B102" t="str">
            <v>Längere Reise</v>
          </cell>
        </row>
        <row r="103">
          <cell r="B103" t="str">
            <v>Militär</v>
          </cell>
        </row>
        <row r="104">
          <cell r="B104" t="str">
            <v>Mutterschaft</v>
          </cell>
        </row>
        <row r="105">
          <cell r="B105" t="str">
            <v>Sabbatical</v>
          </cell>
        </row>
        <row r="106">
          <cell r="B106" t="str">
            <v>Temporär andere Rolle/Funktion</v>
          </cell>
        </row>
        <row r="108">
          <cell r="B108" t="str">
            <v>Akquisition und Angebot</v>
          </cell>
        </row>
        <row r="109">
          <cell r="B109" t="str">
            <v>Anlagenbau</v>
          </cell>
        </row>
        <row r="110">
          <cell r="B110" t="str">
            <v>Bau</v>
          </cell>
        </row>
        <row r="111">
          <cell r="B111" t="str">
            <v>Durchführbarkeitsstudien</v>
          </cell>
        </row>
        <row r="112">
          <cell r="B112" t="str">
            <v>Forschung und Entwicklung</v>
          </cell>
        </row>
        <row r="113">
          <cell r="B113" t="str">
            <v>Immobilien</v>
          </cell>
        </row>
        <row r="114">
          <cell r="B114" t="str">
            <v>Informatik</v>
          </cell>
        </row>
        <row r="115">
          <cell r="B115" t="str">
            <v>Instandhaltung</v>
          </cell>
        </row>
        <row r="116">
          <cell r="B116" t="str">
            <v>Organisation</v>
          </cell>
        </row>
        <row r="117">
          <cell r="B117" t="str">
            <v>Produktentwicklung</v>
          </cell>
        </row>
        <row r="118">
          <cell r="B118" t="str">
            <v>Strategie</v>
          </cell>
        </row>
        <row r="119">
          <cell r="B119" t="str">
            <v>Unternehmensgründung und -kauf</v>
          </cell>
        </row>
        <row r="120">
          <cell r="B120" t="str">
            <v>Weitere (in Projektscope angeben)</v>
          </cell>
        </row>
        <row r="122">
          <cell r="B122" t="str">
            <v>KandidatIn wird ohne Auflage zugelassen</v>
          </cell>
        </row>
        <row r="123">
          <cell r="B123" t="str">
            <v>KandidatIn wird mit Auflage zugelassen</v>
          </cell>
        </row>
        <row r="124">
          <cell r="B124" t="str">
            <v>KandidatIn wird nicht zugelassen</v>
          </cell>
        </row>
        <row r="126">
          <cell r="B126" t="str">
            <v>Antrag akzeptiert, Gründe belegt</v>
          </cell>
        </row>
        <row r="127">
          <cell r="B127" t="str">
            <v>Antrag nicht akzeptiert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agil"/>
      <sheetName val="Exp"/>
      <sheetName val="Vorgaben"/>
    </sheetNames>
    <sheetDataSet>
      <sheetData sheetId="0"/>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010C-1E8E-4433-AADB-DCF1100009F6}">
  <sheetPr>
    <pageSetUpPr fitToPage="1"/>
  </sheetPr>
  <dimension ref="A1:O18"/>
  <sheetViews>
    <sheetView showGridLines="0" zoomScaleNormal="100" workbookViewId="0"/>
  </sheetViews>
  <sheetFormatPr baseColWidth="10" defaultColWidth="11.453125" defaultRowHeight="11.5" x14ac:dyDescent="0.35"/>
  <cols>
    <col min="1" max="1" width="1.7265625" style="68" customWidth="1"/>
    <col min="2" max="2" width="29.7265625" style="68" customWidth="1"/>
    <col min="3" max="3" width="60.7265625" style="68" customWidth="1"/>
    <col min="4" max="4" width="1.7265625" style="67" customWidth="1"/>
    <col min="5" max="5" width="1.7265625" style="66" customWidth="1"/>
    <col min="6" max="16384" width="11.453125" style="68"/>
  </cols>
  <sheetData>
    <row r="1" spans="1:15" s="67" customFormat="1" ht="10" customHeight="1" x14ac:dyDescent="0.35">
      <c r="A1" s="63"/>
      <c r="B1" s="64"/>
      <c r="C1" s="64"/>
      <c r="D1" s="65"/>
      <c r="E1" s="66"/>
      <c r="F1" s="68"/>
      <c r="G1" s="68"/>
      <c r="H1" s="68"/>
      <c r="I1" s="68"/>
    </row>
    <row r="2" spans="1:15" s="67" customFormat="1" ht="18" customHeight="1" x14ac:dyDescent="0.35">
      <c r="A2" s="69"/>
      <c r="B2" s="259" t="s">
        <v>0</v>
      </c>
      <c r="C2" s="259"/>
      <c r="D2" s="71"/>
      <c r="E2" s="66"/>
      <c r="F2" s="68"/>
      <c r="G2" s="68"/>
      <c r="H2" s="68"/>
      <c r="I2" s="68"/>
    </row>
    <row r="3" spans="1:15" s="67" customFormat="1" ht="10" customHeight="1" x14ac:dyDescent="0.35">
      <c r="A3" s="69"/>
      <c r="B3" s="70"/>
      <c r="C3" s="77"/>
      <c r="D3" s="71"/>
      <c r="E3" s="66"/>
      <c r="F3" s="68"/>
      <c r="G3" s="68"/>
      <c r="H3" s="68"/>
      <c r="I3" s="68"/>
    </row>
    <row r="4" spans="1:15" s="67" customFormat="1" ht="189" customHeight="1" x14ac:dyDescent="0.35">
      <c r="A4" s="69"/>
      <c r="B4" s="76" t="s">
        <v>1</v>
      </c>
      <c r="C4" s="78" t="s">
        <v>2</v>
      </c>
      <c r="D4" s="71"/>
      <c r="E4" s="66"/>
      <c r="F4" s="68"/>
      <c r="G4" s="68"/>
      <c r="H4" s="68"/>
      <c r="I4" s="68"/>
    </row>
    <row r="5" spans="1:15" s="67" customFormat="1" x14ac:dyDescent="0.35">
      <c r="A5" s="69"/>
      <c r="B5" s="76"/>
      <c r="C5" s="79"/>
      <c r="D5" s="71"/>
      <c r="E5" s="66"/>
      <c r="F5" s="68"/>
      <c r="G5" s="68"/>
      <c r="H5" s="68"/>
      <c r="I5" s="68"/>
    </row>
    <row r="6" spans="1:15" s="67" customFormat="1" ht="142.5" customHeight="1" x14ac:dyDescent="0.35">
      <c r="A6" s="69"/>
      <c r="B6" s="76" t="s">
        <v>3</v>
      </c>
      <c r="C6" s="78" t="s">
        <v>4</v>
      </c>
      <c r="D6" s="71"/>
      <c r="E6" s="66"/>
      <c r="F6" s="68"/>
      <c r="G6" s="68"/>
      <c r="H6" s="68"/>
      <c r="I6" s="68"/>
    </row>
    <row r="7" spans="1:15" s="67" customFormat="1" x14ac:dyDescent="0.35">
      <c r="A7" s="69"/>
      <c r="B7" s="76"/>
      <c r="C7" s="79"/>
      <c r="D7" s="71"/>
      <c r="E7" s="66"/>
      <c r="F7" s="68"/>
      <c r="G7" s="68"/>
      <c r="H7" s="68"/>
      <c r="I7" s="68"/>
    </row>
    <row r="8" spans="1:15" s="67" customFormat="1" ht="98.25" customHeight="1" x14ac:dyDescent="0.35">
      <c r="A8" s="69"/>
      <c r="B8" s="76" t="s">
        <v>5</v>
      </c>
      <c r="C8" s="78" t="s">
        <v>6</v>
      </c>
      <c r="D8" s="71"/>
      <c r="E8" s="66"/>
      <c r="F8" s="68"/>
      <c r="G8" s="68"/>
      <c r="H8" s="68"/>
      <c r="I8" s="68"/>
    </row>
    <row r="9" spans="1:15" s="67" customFormat="1" ht="10" customHeight="1" x14ac:dyDescent="0.35">
      <c r="A9" s="69"/>
      <c r="B9" s="76"/>
      <c r="C9" s="75"/>
      <c r="D9" s="71"/>
      <c r="E9" s="66"/>
      <c r="F9" s="68"/>
      <c r="G9" s="68"/>
      <c r="H9" s="68"/>
      <c r="I9" s="68"/>
    </row>
    <row r="10" spans="1:15" s="67" customFormat="1" ht="383.25" customHeight="1" x14ac:dyDescent="0.35">
      <c r="A10" s="69"/>
      <c r="B10" s="76" t="s">
        <v>7</v>
      </c>
      <c r="C10" s="78" t="s">
        <v>8</v>
      </c>
      <c r="D10" s="71"/>
      <c r="E10" s="66"/>
      <c r="I10" s="68"/>
      <c r="J10" s="68"/>
      <c r="K10" s="68"/>
      <c r="L10" s="68"/>
      <c r="M10" s="68"/>
      <c r="N10" s="68"/>
      <c r="O10" s="68"/>
    </row>
    <row r="11" spans="1:15" s="67" customFormat="1" ht="10" customHeight="1" x14ac:dyDescent="0.35">
      <c r="A11" s="69"/>
      <c r="B11" s="76"/>
      <c r="C11" s="80"/>
      <c r="D11" s="71"/>
      <c r="E11" s="66"/>
      <c r="F11" s="68"/>
      <c r="G11" s="68"/>
      <c r="H11" s="68"/>
      <c r="I11" s="68"/>
    </row>
    <row r="12" spans="1:15" s="67" customFormat="1" ht="76.5" customHeight="1" x14ac:dyDescent="0.35">
      <c r="A12" s="69"/>
      <c r="B12" s="76" t="s">
        <v>9</v>
      </c>
      <c r="C12" s="203" t="s">
        <v>10</v>
      </c>
      <c r="D12" s="71"/>
      <c r="E12" s="66"/>
      <c r="F12" s="68"/>
      <c r="G12" s="68"/>
      <c r="H12" s="68"/>
      <c r="I12" s="68"/>
    </row>
    <row r="13" spans="1:15" s="67" customFormat="1" ht="10" customHeight="1" x14ac:dyDescent="0.35">
      <c r="A13" s="69"/>
      <c r="B13" s="76"/>
      <c r="C13" s="80"/>
      <c r="D13" s="71"/>
      <c r="E13" s="66"/>
      <c r="F13" s="68"/>
      <c r="G13" s="68"/>
      <c r="H13" s="68"/>
      <c r="I13" s="68"/>
    </row>
    <row r="14" spans="1:15" s="67" customFormat="1" ht="52.5" customHeight="1" x14ac:dyDescent="0.35">
      <c r="A14" s="69"/>
      <c r="B14" s="76" t="s">
        <v>11</v>
      </c>
      <c r="C14" s="78" t="s">
        <v>12</v>
      </c>
      <c r="D14" s="71"/>
      <c r="E14" s="66"/>
      <c r="F14" s="68"/>
      <c r="G14" s="68"/>
      <c r="H14" s="68"/>
      <c r="I14" s="68"/>
    </row>
    <row r="15" spans="1:15" s="67" customFormat="1" ht="10" customHeight="1" x14ac:dyDescent="0.35">
      <c r="A15" s="69"/>
      <c r="B15" s="76"/>
      <c r="C15" s="80"/>
      <c r="D15" s="71"/>
      <c r="E15" s="66"/>
      <c r="F15" s="68"/>
      <c r="G15" s="68"/>
      <c r="H15" s="68"/>
      <c r="I15" s="68"/>
    </row>
    <row r="16" spans="1:15" s="67" customFormat="1" ht="63.75" customHeight="1" x14ac:dyDescent="0.35">
      <c r="A16" s="69"/>
      <c r="B16" s="76" t="s">
        <v>13</v>
      </c>
      <c r="C16" s="78" t="s">
        <v>14</v>
      </c>
      <c r="D16" s="71"/>
      <c r="E16" s="66"/>
      <c r="F16" s="68"/>
      <c r="G16" s="68"/>
      <c r="H16" s="68"/>
      <c r="I16" s="68"/>
    </row>
    <row r="17" spans="1:9" s="67" customFormat="1" ht="10" customHeight="1" x14ac:dyDescent="0.35">
      <c r="A17" s="72"/>
      <c r="B17" s="73"/>
      <c r="C17" s="73"/>
      <c r="D17" s="74"/>
      <c r="E17" s="66"/>
      <c r="F17" s="68"/>
      <c r="G17" s="68"/>
      <c r="H17" s="68"/>
      <c r="I17" s="68"/>
    </row>
    <row r="18" spans="1:9" s="67" customFormat="1" x14ac:dyDescent="0.35">
      <c r="A18" s="68"/>
      <c r="B18" s="68"/>
      <c r="C18" s="68"/>
      <c r="E18" s="66"/>
      <c r="F18" s="68"/>
      <c r="G18" s="68"/>
      <c r="H18" s="68"/>
      <c r="I18" s="68"/>
    </row>
  </sheetData>
  <sheetProtection algorithmName="SHA-512" hashValue="vMo4g6co0Kp4Fbugn22v5tohSPEjKkfuZ/gMYiENj5kSbMHm025mUAOompcHOwb+DPSEIrfU68OTc6JvsDgDiA==" saltValue="aFQ5044Tano8YFoZ5IMULg=="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A, B und C
Antrag auf Rezertifizierung
Hinweise zum Ausfüllen&amp;R&amp;G</oddHeader>
    <oddFooter>&amp;L&amp;"Verdana,Standard"&amp;9© VZPM&amp;C&amp;"Verdana,Standard"&amp;9&amp;F&amp;R&amp;"Verdana,Standard"&amp;9&amp;A Seite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DF44-533F-4FCD-B7D6-5D0EB42B5296}">
  <sheetPr>
    <pageSetUpPr fitToPage="1"/>
  </sheetPr>
  <dimension ref="A1:O34"/>
  <sheetViews>
    <sheetView showGridLines="0" zoomScaleNormal="100" workbookViewId="0"/>
  </sheetViews>
  <sheetFormatPr baseColWidth="10" defaultColWidth="11.453125" defaultRowHeight="11.5" x14ac:dyDescent="0.35"/>
  <cols>
    <col min="1" max="1" width="1.7265625" style="4" customWidth="1"/>
    <col min="2" max="2" width="30.7265625" style="4" customWidth="1"/>
    <col min="3" max="3" width="50.7265625" style="4" customWidth="1"/>
    <col min="4" max="4" width="10.7265625" style="4" customWidth="1"/>
    <col min="5" max="5" width="6.7265625" style="111" customWidth="1"/>
    <col min="6" max="6" width="15.7265625" style="5" customWidth="1"/>
    <col min="7" max="7" width="10.7265625" style="111" customWidth="1"/>
    <col min="8" max="8" width="7.7265625" style="111" customWidth="1"/>
    <col min="9" max="9" width="10.7265625" style="111" customWidth="1"/>
    <col min="10" max="10" width="7.7265625" style="111" customWidth="1"/>
    <col min="11" max="11" width="1.7265625" style="4" customWidth="1"/>
    <col min="12" max="16384" width="11.453125" style="4"/>
  </cols>
  <sheetData>
    <row r="1" spans="1:15" s="5" customFormat="1" ht="10" customHeight="1" x14ac:dyDescent="0.35">
      <c r="A1" s="7"/>
      <c r="B1" s="8"/>
      <c r="C1" s="8"/>
      <c r="D1" s="8"/>
      <c r="E1" s="185"/>
      <c r="F1" s="158"/>
      <c r="G1" s="185"/>
      <c r="H1" s="185"/>
      <c r="I1" s="185"/>
      <c r="J1" s="185"/>
      <c r="K1" s="145"/>
      <c r="L1" s="238"/>
      <c r="M1" s="238"/>
      <c r="N1" s="238"/>
      <c r="O1" s="238"/>
    </row>
    <row r="2" spans="1:15" s="5" customFormat="1" ht="18" customHeight="1" x14ac:dyDescent="0.35">
      <c r="A2" s="10"/>
      <c r="B2" s="218" t="s">
        <v>146</v>
      </c>
      <c r="C2" s="11"/>
      <c r="D2" s="11"/>
      <c r="E2" s="229"/>
      <c r="F2" s="17"/>
      <c r="G2" s="229"/>
      <c r="H2" s="229"/>
      <c r="I2" s="229"/>
      <c r="J2" s="229"/>
      <c r="K2" s="137"/>
      <c r="L2" s="238"/>
      <c r="M2" s="238"/>
      <c r="N2" s="238"/>
      <c r="O2" s="238"/>
    </row>
    <row r="3" spans="1:15" s="5" customFormat="1" ht="10" customHeight="1" x14ac:dyDescent="0.35">
      <c r="A3" s="10"/>
      <c r="B3" s="218"/>
      <c r="C3" s="11"/>
      <c r="D3" s="11"/>
      <c r="E3" s="229"/>
      <c r="F3" s="17"/>
      <c r="G3" s="229"/>
      <c r="H3" s="229"/>
      <c r="I3" s="229"/>
      <c r="J3" s="229"/>
      <c r="K3" s="137"/>
      <c r="L3" s="238"/>
      <c r="M3" s="238"/>
      <c r="N3" s="238"/>
      <c r="O3" s="238"/>
    </row>
    <row r="4" spans="1:15" s="5" customFormat="1" ht="28" customHeight="1" x14ac:dyDescent="0.35">
      <c r="A4" s="189"/>
      <c r="B4" s="271" t="s">
        <v>147</v>
      </c>
      <c r="C4" s="271"/>
      <c r="D4" s="271"/>
      <c r="E4" s="271"/>
      <c r="F4" s="271"/>
      <c r="G4" s="271"/>
      <c r="H4" s="271"/>
      <c r="I4" s="271"/>
      <c r="J4" s="271"/>
      <c r="K4" s="137"/>
      <c r="L4" s="238"/>
      <c r="M4" s="238"/>
      <c r="N4" s="238"/>
      <c r="O4" s="238"/>
    </row>
    <row r="5" spans="1:15" s="5" customFormat="1" ht="12" customHeight="1" x14ac:dyDescent="0.35">
      <c r="A5" s="10"/>
      <c r="B5" s="218"/>
      <c r="C5" s="11"/>
      <c r="D5" s="11"/>
      <c r="E5" s="229"/>
      <c r="F5" s="237" t="s">
        <v>119</v>
      </c>
      <c r="G5" s="229"/>
      <c r="H5" s="229"/>
      <c r="I5" s="229"/>
      <c r="J5" s="229"/>
      <c r="K5" s="137"/>
      <c r="L5" s="238"/>
      <c r="M5" s="238"/>
      <c r="N5" s="238"/>
      <c r="O5" s="238"/>
    </row>
    <row r="6" spans="1:15" s="5" customFormat="1" ht="18" customHeight="1" x14ac:dyDescent="0.35">
      <c r="A6" s="10"/>
      <c r="B6" s="217" t="s">
        <v>148</v>
      </c>
      <c r="C6" s="319"/>
      <c r="D6" s="319"/>
      <c r="E6" s="229" t="s">
        <v>121</v>
      </c>
      <c r="F6" s="220"/>
      <c r="G6" s="311" t="s">
        <v>122</v>
      </c>
      <c r="H6" s="317">
        <f>ROUND(((F7-F6)/365)*30,0)</f>
        <v>0</v>
      </c>
      <c r="I6" s="311" t="s">
        <v>123</v>
      </c>
      <c r="J6" s="313"/>
      <c r="K6" s="137"/>
      <c r="L6" s="238"/>
      <c r="M6" s="238"/>
      <c r="N6" s="238"/>
      <c r="O6" s="238"/>
    </row>
    <row r="7" spans="1:15" s="5" customFormat="1" ht="18" customHeight="1" x14ac:dyDescent="0.35">
      <c r="A7" s="10"/>
      <c r="B7" s="217" t="s">
        <v>149</v>
      </c>
      <c r="C7" s="319"/>
      <c r="D7" s="319"/>
      <c r="E7" s="229" t="s">
        <v>125</v>
      </c>
      <c r="F7" s="220"/>
      <c r="G7" s="312"/>
      <c r="H7" s="318" t="e">
        <f>ROUND(((#REF!-#REF!)/365)*30,0)</f>
        <v>#REF!</v>
      </c>
      <c r="I7" s="312"/>
      <c r="J7" s="314"/>
      <c r="K7" s="137"/>
      <c r="L7" s="238"/>
      <c r="M7" s="238"/>
      <c r="N7" s="238"/>
      <c r="O7" s="238"/>
    </row>
    <row r="8" spans="1:15" s="5" customFormat="1" ht="8.15" customHeight="1" x14ac:dyDescent="0.35">
      <c r="A8" s="10"/>
      <c r="B8" s="218"/>
      <c r="C8" s="11"/>
      <c r="D8" s="11"/>
      <c r="E8" s="229"/>
      <c r="F8" s="17"/>
      <c r="G8" s="229"/>
      <c r="H8" s="229"/>
      <c r="I8" s="229"/>
      <c r="J8" s="229"/>
      <c r="K8" s="137"/>
      <c r="L8" s="238"/>
      <c r="M8" s="238"/>
      <c r="N8" s="238"/>
      <c r="O8" s="238"/>
    </row>
    <row r="9" spans="1:15" s="5" customFormat="1" ht="18" customHeight="1" x14ac:dyDescent="0.35">
      <c r="A9" s="10"/>
      <c r="B9" s="217" t="s">
        <v>148</v>
      </c>
      <c r="C9" s="319"/>
      <c r="D9" s="319"/>
      <c r="E9" s="229" t="s">
        <v>121</v>
      </c>
      <c r="F9" s="220"/>
      <c r="G9" s="311" t="s">
        <v>122</v>
      </c>
      <c r="H9" s="317">
        <f>ROUND(((F10-F9)/365)*30,0)</f>
        <v>0</v>
      </c>
      <c r="I9" s="311" t="s">
        <v>123</v>
      </c>
      <c r="J9" s="313"/>
      <c r="K9" s="137"/>
      <c r="L9" s="238"/>
      <c r="M9" s="238"/>
      <c r="N9" s="238"/>
      <c r="O9" s="238"/>
    </row>
    <row r="10" spans="1:15" s="5" customFormat="1" ht="18" customHeight="1" x14ac:dyDescent="0.35">
      <c r="A10" s="10"/>
      <c r="B10" s="217" t="s">
        <v>149</v>
      </c>
      <c r="C10" s="319"/>
      <c r="D10" s="319"/>
      <c r="E10" s="229" t="s">
        <v>125</v>
      </c>
      <c r="F10" s="220"/>
      <c r="G10" s="312"/>
      <c r="H10" s="318" t="e">
        <f>ROUND(((#REF!-#REF!)/365)*30,0)</f>
        <v>#REF!</v>
      </c>
      <c r="I10" s="312"/>
      <c r="J10" s="314"/>
      <c r="K10" s="137"/>
      <c r="L10" s="238"/>
      <c r="M10" s="238"/>
      <c r="N10" s="238"/>
      <c r="O10" s="238"/>
    </row>
    <row r="11" spans="1:15" s="5" customFormat="1" ht="8.15" customHeight="1" x14ac:dyDescent="0.35">
      <c r="A11" s="10"/>
      <c r="B11" s="218"/>
      <c r="C11" s="11"/>
      <c r="D11" s="11"/>
      <c r="E11" s="229"/>
      <c r="F11" s="17"/>
      <c r="G11" s="229"/>
      <c r="H11" s="229"/>
      <c r="I11" s="229"/>
      <c r="J11" s="229"/>
      <c r="K11" s="137"/>
      <c r="L11" s="238"/>
      <c r="M11" s="238"/>
      <c r="N11" s="238"/>
      <c r="O11" s="238"/>
    </row>
    <row r="12" spans="1:15" s="5" customFormat="1" ht="18" customHeight="1" x14ac:dyDescent="0.35">
      <c r="A12" s="10"/>
      <c r="B12" s="217" t="s">
        <v>148</v>
      </c>
      <c r="C12" s="319"/>
      <c r="D12" s="319"/>
      <c r="E12" s="229" t="s">
        <v>121</v>
      </c>
      <c r="F12" s="220"/>
      <c r="G12" s="311" t="s">
        <v>122</v>
      </c>
      <c r="H12" s="317">
        <f>ROUND(((F13-F12)/365)*30,0)</f>
        <v>0</v>
      </c>
      <c r="I12" s="311" t="s">
        <v>123</v>
      </c>
      <c r="J12" s="313"/>
      <c r="K12" s="137"/>
      <c r="L12" s="238"/>
      <c r="M12" s="238"/>
      <c r="N12" s="238"/>
      <c r="O12" s="238"/>
    </row>
    <row r="13" spans="1:15" s="5" customFormat="1" ht="18" customHeight="1" x14ac:dyDescent="0.35">
      <c r="A13" s="10"/>
      <c r="B13" s="217" t="s">
        <v>149</v>
      </c>
      <c r="C13" s="319"/>
      <c r="D13" s="319"/>
      <c r="E13" s="229" t="s">
        <v>125</v>
      </c>
      <c r="F13" s="220"/>
      <c r="G13" s="312"/>
      <c r="H13" s="318" t="e">
        <f>ROUND(((#REF!-#REF!)/365)*30,0)</f>
        <v>#REF!</v>
      </c>
      <c r="I13" s="312"/>
      <c r="J13" s="314"/>
      <c r="K13" s="137"/>
      <c r="L13" s="238"/>
      <c r="M13" s="238"/>
      <c r="N13" s="238"/>
      <c r="O13" s="238"/>
    </row>
    <row r="14" spans="1:15" s="5" customFormat="1" ht="8.15" customHeight="1" x14ac:dyDescent="0.35">
      <c r="A14" s="10"/>
      <c r="B14" s="218"/>
      <c r="C14" s="11"/>
      <c r="D14" s="11"/>
      <c r="E14" s="229"/>
      <c r="F14" s="17"/>
      <c r="G14" s="229"/>
      <c r="H14" s="229"/>
      <c r="I14" s="229"/>
      <c r="J14" s="229"/>
      <c r="K14" s="137"/>
      <c r="L14" s="238"/>
      <c r="M14" s="238"/>
      <c r="N14" s="238"/>
      <c r="O14" s="238"/>
    </row>
    <row r="15" spans="1:15" s="5" customFormat="1" ht="18" customHeight="1" x14ac:dyDescent="0.35">
      <c r="A15" s="10"/>
      <c r="B15" s="217" t="s">
        <v>148</v>
      </c>
      <c r="C15" s="320"/>
      <c r="D15" s="321"/>
      <c r="E15" s="229" t="s">
        <v>121</v>
      </c>
      <c r="F15" s="220"/>
      <c r="G15" s="311" t="s">
        <v>122</v>
      </c>
      <c r="H15" s="317">
        <f>ROUND(((F16-F15)/365)*30,0)</f>
        <v>0</v>
      </c>
      <c r="I15" s="311" t="s">
        <v>123</v>
      </c>
      <c r="J15" s="313"/>
      <c r="K15" s="137"/>
      <c r="L15" s="238"/>
      <c r="M15" s="238"/>
      <c r="N15" s="238"/>
      <c r="O15" s="238"/>
    </row>
    <row r="16" spans="1:15" s="5" customFormat="1" ht="18" customHeight="1" x14ac:dyDescent="0.35">
      <c r="A16" s="10"/>
      <c r="B16" s="217" t="s">
        <v>149</v>
      </c>
      <c r="C16" s="320"/>
      <c r="D16" s="321"/>
      <c r="E16" s="229" t="s">
        <v>125</v>
      </c>
      <c r="F16" s="220"/>
      <c r="G16" s="311"/>
      <c r="H16" s="318"/>
      <c r="I16" s="311"/>
      <c r="J16" s="314"/>
      <c r="K16" s="137"/>
      <c r="L16" s="238"/>
      <c r="M16" s="238"/>
      <c r="N16" s="238"/>
      <c r="O16" s="238"/>
    </row>
    <row r="17" spans="1:15" s="5" customFormat="1" ht="8.15" customHeight="1" x14ac:dyDescent="0.35">
      <c r="A17" s="10"/>
      <c r="B17" s="218"/>
      <c r="C17" s="11"/>
      <c r="D17" s="11"/>
      <c r="E17" s="229"/>
      <c r="F17" s="17"/>
      <c r="G17" s="229"/>
      <c r="H17" s="229"/>
      <c r="I17" s="229"/>
      <c r="J17" s="229"/>
      <c r="K17" s="137"/>
      <c r="L17" s="238"/>
      <c r="M17" s="238"/>
      <c r="N17" s="238"/>
      <c r="O17" s="238"/>
    </row>
    <row r="18" spans="1:15" s="5" customFormat="1" ht="18" customHeight="1" x14ac:dyDescent="0.35">
      <c r="A18" s="10"/>
      <c r="B18" s="217" t="s">
        <v>148</v>
      </c>
      <c r="C18" s="320"/>
      <c r="D18" s="321"/>
      <c r="E18" s="229" t="s">
        <v>121</v>
      </c>
      <c r="F18" s="220"/>
      <c r="G18" s="311" t="s">
        <v>122</v>
      </c>
      <c r="H18" s="317">
        <f>ROUND(((F19-F18)/365)*30,0)</f>
        <v>0</v>
      </c>
      <c r="I18" s="311" t="s">
        <v>123</v>
      </c>
      <c r="J18" s="313"/>
      <c r="K18" s="137"/>
      <c r="L18" s="238"/>
      <c r="M18" s="238"/>
      <c r="N18" s="238"/>
      <c r="O18" s="238"/>
    </row>
    <row r="19" spans="1:15" s="5" customFormat="1" ht="18" customHeight="1" x14ac:dyDescent="0.35">
      <c r="A19" s="10"/>
      <c r="B19" s="217" t="s">
        <v>149</v>
      </c>
      <c r="C19" s="320"/>
      <c r="D19" s="321"/>
      <c r="E19" s="229" t="s">
        <v>125</v>
      </c>
      <c r="F19" s="220"/>
      <c r="G19" s="311"/>
      <c r="H19" s="318"/>
      <c r="I19" s="311"/>
      <c r="J19" s="314"/>
      <c r="K19" s="137"/>
      <c r="L19" s="238"/>
      <c r="M19" s="238"/>
      <c r="N19" s="238"/>
      <c r="O19" s="238"/>
    </row>
    <row r="20" spans="1:15" s="5" customFormat="1" ht="10" customHeight="1" x14ac:dyDescent="0.35">
      <c r="A20" s="10"/>
      <c r="B20" s="218"/>
      <c r="C20" s="11"/>
      <c r="D20" s="11"/>
      <c r="E20" s="229"/>
      <c r="F20" s="17"/>
      <c r="G20" s="229"/>
      <c r="H20" s="229"/>
      <c r="I20" s="229"/>
      <c r="J20" s="229"/>
      <c r="K20" s="137"/>
      <c r="L20" s="238"/>
      <c r="M20" s="238"/>
      <c r="N20" s="238"/>
      <c r="O20" s="238"/>
    </row>
    <row r="21" spans="1:15" s="5" customFormat="1" ht="18" customHeight="1" x14ac:dyDescent="0.35">
      <c r="A21" s="10"/>
      <c r="B21" s="217"/>
      <c r="C21" s="219"/>
      <c r="D21" s="219"/>
      <c r="E21" s="229"/>
      <c r="F21" s="138"/>
      <c r="G21" s="187" t="s">
        <v>127</v>
      </c>
      <c r="H21" s="181">
        <f>SUM(H6+H9+H12+H15+H18)</f>
        <v>0</v>
      </c>
      <c r="I21" s="229"/>
      <c r="J21" s="186"/>
      <c r="K21" s="137"/>
      <c r="L21" s="238"/>
      <c r="M21" s="238"/>
      <c r="N21" s="238"/>
      <c r="O21" s="238"/>
    </row>
    <row r="22" spans="1:15" s="5" customFormat="1" ht="10" customHeight="1" x14ac:dyDescent="0.35">
      <c r="A22" s="14"/>
      <c r="B22" s="183"/>
      <c r="C22" s="183"/>
      <c r="D22" s="183"/>
      <c r="E22" s="184"/>
      <c r="F22" s="165"/>
      <c r="G22" s="184"/>
      <c r="H22" s="184"/>
      <c r="I22" s="184"/>
      <c r="J22" s="184"/>
      <c r="K22" s="146"/>
      <c r="L22" s="238"/>
      <c r="M22" s="238"/>
      <c r="N22" s="238"/>
      <c r="O22" s="238"/>
    </row>
    <row r="23" spans="1:15" s="5" customFormat="1" ht="10" customHeight="1" x14ac:dyDescent="0.35">
      <c r="A23" s="238"/>
      <c r="B23" s="238"/>
      <c r="C23" s="238"/>
      <c r="D23" s="238"/>
      <c r="E23" s="111"/>
      <c r="F23" s="242"/>
      <c r="G23" s="111"/>
      <c r="H23" s="111"/>
      <c r="I23" s="111"/>
      <c r="J23" s="111"/>
      <c r="K23" s="238"/>
      <c r="L23" s="238"/>
      <c r="M23" s="238"/>
      <c r="N23" s="238"/>
      <c r="O23" s="238"/>
    </row>
    <row r="24" spans="1:15" ht="10" customHeight="1" x14ac:dyDescent="0.35">
      <c r="A24" s="7"/>
      <c r="B24" s="8"/>
      <c r="C24" s="8"/>
      <c r="D24" s="8"/>
      <c r="E24" s="185"/>
      <c r="F24" s="158"/>
      <c r="G24" s="185"/>
      <c r="H24" s="185"/>
      <c r="I24" s="185"/>
      <c r="J24" s="185"/>
      <c r="K24" s="145"/>
      <c r="L24" s="238"/>
      <c r="M24" s="238"/>
      <c r="N24" s="238"/>
      <c r="O24" s="238"/>
    </row>
    <row r="25" spans="1:15" ht="18" customHeight="1" x14ac:dyDescent="0.35">
      <c r="A25" s="10"/>
      <c r="B25" s="218" t="s">
        <v>150</v>
      </c>
      <c r="C25" s="11"/>
      <c r="D25" s="11"/>
      <c r="E25" s="229"/>
      <c r="F25" s="17"/>
      <c r="G25" s="229"/>
      <c r="H25" s="229"/>
      <c r="I25" s="229"/>
      <c r="J25" s="229"/>
      <c r="K25" s="137"/>
      <c r="L25" s="238"/>
      <c r="M25" s="238"/>
      <c r="N25" s="238"/>
      <c r="O25" s="238"/>
    </row>
    <row r="26" spans="1:15" ht="10" customHeight="1" x14ac:dyDescent="0.35">
      <c r="A26" s="10"/>
      <c r="B26" s="218"/>
      <c r="C26" s="11"/>
      <c r="D26" s="11"/>
      <c r="E26" s="229"/>
      <c r="F26" s="17"/>
      <c r="G26" s="229"/>
      <c r="H26" s="229"/>
      <c r="I26" s="229"/>
      <c r="J26" s="229"/>
      <c r="K26" s="137"/>
      <c r="L26" s="238"/>
      <c r="M26" s="238"/>
      <c r="N26" s="238"/>
      <c r="O26" s="238"/>
    </row>
    <row r="27" spans="1:15" ht="28" customHeight="1" x14ac:dyDescent="0.35">
      <c r="A27" s="189"/>
      <c r="B27" s="271" t="s">
        <v>151</v>
      </c>
      <c r="C27" s="271"/>
      <c r="D27" s="271"/>
      <c r="E27" s="271"/>
      <c r="F27" s="271"/>
      <c r="G27" s="271"/>
      <c r="H27" s="271"/>
      <c r="I27" s="271"/>
      <c r="J27" s="271"/>
      <c r="K27" s="137"/>
      <c r="L27" s="238"/>
      <c r="M27" s="238"/>
      <c r="N27" s="238"/>
      <c r="O27" s="238"/>
    </row>
    <row r="28" spans="1:15" ht="10" customHeight="1" x14ac:dyDescent="0.35">
      <c r="A28" s="10"/>
      <c r="B28" s="218"/>
      <c r="C28" s="11"/>
      <c r="D28" s="11"/>
      <c r="E28" s="229"/>
      <c r="F28" s="237"/>
      <c r="G28" s="229"/>
      <c r="H28" s="229"/>
      <c r="I28" s="229"/>
      <c r="J28" s="229"/>
      <c r="K28" s="137"/>
      <c r="L28" s="238"/>
      <c r="M28" s="238"/>
      <c r="N28" s="238"/>
      <c r="O28" s="238"/>
    </row>
    <row r="29" spans="1:15" ht="24" customHeight="1" x14ac:dyDescent="0.35">
      <c r="A29" s="10"/>
      <c r="B29" s="268" t="s">
        <v>152</v>
      </c>
      <c r="C29" s="268"/>
      <c r="D29" s="304" t="s">
        <v>153</v>
      </c>
      <c r="E29" s="305"/>
      <c r="F29" s="20"/>
      <c r="G29" s="232" t="s">
        <v>122</v>
      </c>
      <c r="H29" s="133">
        <f>F29*5</f>
        <v>0</v>
      </c>
      <c r="I29" s="190"/>
      <c r="J29" s="18"/>
      <c r="K29" s="137"/>
      <c r="L29" s="238"/>
      <c r="M29" s="238"/>
      <c r="N29" s="238"/>
      <c r="O29" s="238"/>
    </row>
    <row r="30" spans="1:15" ht="10" customHeight="1" x14ac:dyDescent="0.35">
      <c r="A30" s="10"/>
      <c r="B30" s="218"/>
      <c r="C30" s="11"/>
      <c r="D30" s="11"/>
      <c r="E30" s="229"/>
      <c r="F30" s="17"/>
      <c r="G30" s="229"/>
      <c r="H30" s="229"/>
      <c r="I30" s="229"/>
      <c r="J30" s="229"/>
      <c r="K30" s="137"/>
      <c r="L30" s="238"/>
      <c r="M30" s="238"/>
      <c r="N30" s="238"/>
      <c r="O30" s="238"/>
    </row>
    <row r="31" spans="1:15" ht="24" customHeight="1" x14ac:dyDescent="0.35">
      <c r="A31" s="10"/>
      <c r="B31" s="268" t="s">
        <v>154</v>
      </c>
      <c r="C31" s="268"/>
      <c r="D31" s="304" t="s">
        <v>153</v>
      </c>
      <c r="E31" s="305"/>
      <c r="F31" s="20"/>
      <c r="G31" s="232" t="s">
        <v>122</v>
      </c>
      <c r="H31" s="133">
        <f>F31*30</f>
        <v>0</v>
      </c>
      <c r="I31" s="190"/>
      <c r="J31" s="18"/>
      <c r="K31" s="137"/>
      <c r="L31" s="238"/>
      <c r="M31" s="238"/>
      <c r="N31" s="238"/>
      <c r="O31" s="238"/>
    </row>
    <row r="32" spans="1:15" ht="10" customHeight="1" x14ac:dyDescent="0.35">
      <c r="A32" s="10"/>
      <c r="B32" s="218"/>
      <c r="C32" s="11"/>
      <c r="D32" s="11"/>
      <c r="E32" s="229"/>
      <c r="F32" s="17"/>
      <c r="G32" s="229"/>
      <c r="H32" s="229"/>
      <c r="I32" s="229"/>
      <c r="J32" s="229"/>
      <c r="K32" s="137"/>
      <c r="L32" s="238"/>
      <c r="M32" s="238"/>
      <c r="N32" s="238"/>
      <c r="O32" s="238"/>
    </row>
    <row r="33" spans="1:11" ht="18" customHeight="1" x14ac:dyDescent="0.35">
      <c r="A33" s="10"/>
      <c r="B33" s="217"/>
      <c r="C33" s="219"/>
      <c r="D33" s="219"/>
      <c r="E33" s="229"/>
      <c r="F33" s="138"/>
      <c r="G33" s="187" t="s">
        <v>127</v>
      </c>
      <c r="H33" s="181">
        <f>SUM(H29+H31)</f>
        <v>0</v>
      </c>
      <c r="I33" s="229"/>
      <c r="J33" s="186"/>
      <c r="K33" s="137"/>
    </row>
    <row r="34" spans="1:11" ht="10" customHeight="1" x14ac:dyDescent="0.35">
      <c r="A34" s="14"/>
      <c r="B34" s="183"/>
      <c r="C34" s="183"/>
      <c r="D34" s="183"/>
      <c r="E34" s="184"/>
      <c r="F34" s="165"/>
      <c r="G34" s="184"/>
      <c r="H34" s="184"/>
      <c r="I34" s="184"/>
      <c r="J34" s="184"/>
      <c r="K34" s="146"/>
    </row>
  </sheetData>
  <sheetProtection algorithmName="SHA-512" hashValue="wuQ6FPCDcgIzDW7rlaMkIYRrbIllYw9+FPDhganr14BHGYGAVH/GXJ3cm3mXQDwTqm+AvnaEbAxASx4yA9sKWQ==" saltValue="iPVxoYfQlINXzOe5YDlCNQ==" spinCount="100000" sheet="1" objects="1" scenarios="1"/>
  <mergeCells count="36">
    <mergeCell ref="B27:J27"/>
    <mergeCell ref="B29:C29"/>
    <mergeCell ref="D29:E29"/>
    <mergeCell ref="B31:C31"/>
    <mergeCell ref="D31:E31"/>
    <mergeCell ref="C18:D18"/>
    <mergeCell ref="G18:G19"/>
    <mergeCell ref="H18:H19"/>
    <mergeCell ref="I18:I19"/>
    <mergeCell ref="J18:J19"/>
    <mergeCell ref="C19:D19"/>
    <mergeCell ref="C15:D15"/>
    <mergeCell ref="G15:G16"/>
    <mergeCell ref="H15:H16"/>
    <mergeCell ref="I15:I16"/>
    <mergeCell ref="J15:J16"/>
    <mergeCell ref="C16:D16"/>
    <mergeCell ref="C12:D12"/>
    <mergeCell ref="G12:G13"/>
    <mergeCell ref="H12:H13"/>
    <mergeCell ref="I12:I13"/>
    <mergeCell ref="J12:J13"/>
    <mergeCell ref="C13:D13"/>
    <mergeCell ref="C9:D9"/>
    <mergeCell ref="G9:G10"/>
    <mergeCell ref="H9:H10"/>
    <mergeCell ref="I9:I10"/>
    <mergeCell ref="J9:J10"/>
    <mergeCell ref="C10:D10"/>
    <mergeCell ref="B4:J4"/>
    <mergeCell ref="C6:D6"/>
    <mergeCell ref="G6:G7"/>
    <mergeCell ref="H6:H7"/>
    <mergeCell ref="I6:I7"/>
    <mergeCell ref="J6:J7"/>
    <mergeCell ref="C7:D7"/>
  </mergeCells>
  <printOptions horizontalCentered="1"/>
  <pageMargins left="0.39370078740157483" right="0.39370078740157483" top="1.5748031496062993" bottom="0.59055118110236227" header="0.39370078740157483" footer="0.31496062992125984"/>
  <pageSetup paperSize="9" scale="89" fitToHeight="0" orientation="landscape" horizontalDpi="300" verticalDpi="300" r:id="rId1"/>
  <headerFooter>
    <oddHeader>&amp;L&amp;"Verdana,Standard"&amp;9&amp;G&amp;C&amp;"Verdana,Fett"&amp;12
IPMA Level A, B und C
Antrag auf Rezertifizierung
Leitende Positionen in Fachvereinigungen und Assessorentätigkeit VZPM&amp;R&amp;G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CEB6EE44-D9C8-41D7-9C67-C847A0634B79}">
          <x14:formula1>
            <xm:f>Pers!$D$17</xm:f>
          </x14:formula1>
          <x14:formula2>
            <xm:f>Pers!$D$18</xm:f>
          </x14:formula2>
          <xm:sqref>F6:F7 F9:F10 F12:F13 F15:F16 F18:F19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1E2A-9E5E-47BD-887B-8FFFFDBAA2C0}">
  <sheetPr>
    <pageSetUpPr fitToPage="1"/>
  </sheetPr>
  <dimension ref="A1:N32"/>
  <sheetViews>
    <sheetView showGridLines="0" zoomScaleNormal="100" workbookViewId="0"/>
  </sheetViews>
  <sheetFormatPr baseColWidth="10" defaultColWidth="11.453125" defaultRowHeight="11.5" x14ac:dyDescent="0.35"/>
  <cols>
    <col min="1" max="1" width="1.7265625" style="4" customWidth="1"/>
    <col min="2" max="2" width="30.7265625" style="4" customWidth="1"/>
    <col min="3" max="3" width="60.7265625" style="4" customWidth="1"/>
    <col min="4" max="4" width="6.7265625" style="111" customWidth="1"/>
    <col min="5" max="5" width="15.7265625" style="5" customWidth="1"/>
    <col min="6" max="6" width="10.7265625" style="111" customWidth="1"/>
    <col min="7" max="7" width="7.7265625" style="111" customWidth="1"/>
    <col min="8" max="8" width="10.7265625" style="111" customWidth="1"/>
    <col min="9" max="9" width="7.7265625" style="111" customWidth="1"/>
    <col min="10" max="10" width="1.7265625" style="4" customWidth="1"/>
    <col min="11" max="16384" width="11.453125" style="4"/>
  </cols>
  <sheetData>
    <row r="1" spans="1:14" s="5" customFormat="1" ht="10" customHeight="1" x14ac:dyDescent="0.35">
      <c r="A1" s="7"/>
      <c r="B1" s="8"/>
      <c r="C1" s="8"/>
      <c r="D1" s="185"/>
      <c r="E1" s="158"/>
      <c r="F1" s="185"/>
      <c r="G1" s="185"/>
      <c r="H1" s="185"/>
      <c r="I1" s="185"/>
      <c r="J1" s="145"/>
      <c r="K1" s="238"/>
      <c r="L1" s="238"/>
      <c r="M1" s="238"/>
      <c r="N1" s="238"/>
    </row>
    <row r="2" spans="1:14" s="5" customFormat="1" ht="18" customHeight="1" x14ac:dyDescent="0.35">
      <c r="A2" s="10"/>
      <c r="B2" s="218" t="s">
        <v>155</v>
      </c>
      <c r="C2" s="11"/>
      <c r="D2" s="229"/>
      <c r="E2" s="17"/>
      <c r="F2" s="229"/>
      <c r="G2" s="229"/>
      <c r="H2" s="229"/>
      <c r="I2" s="229"/>
      <c r="J2" s="137"/>
      <c r="K2" s="238"/>
      <c r="L2" s="238"/>
      <c r="M2" s="238"/>
      <c r="N2" s="238"/>
    </row>
    <row r="3" spans="1:14" s="5" customFormat="1" ht="10" customHeight="1" x14ac:dyDescent="0.35">
      <c r="A3" s="10"/>
      <c r="B3" s="218"/>
      <c r="C3" s="11"/>
      <c r="D3" s="229"/>
      <c r="E3" s="17"/>
      <c r="F3" s="229"/>
      <c r="G3" s="229"/>
      <c r="H3" s="229"/>
      <c r="I3" s="229"/>
      <c r="J3" s="137"/>
      <c r="K3" s="238"/>
      <c r="L3" s="238"/>
      <c r="M3" s="238"/>
      <c r="N3" s="238"/>
    </row>
    <row r="4" spans="1:14" s="5" customFormat="1" ht="36" customHeight="1" x14ac:dyDescent="0.35">
      <c r="A4" s="189"/>
      <c r="B4" s="271" t="s">
        <v>1866</v>
      </c>
      <c r="C4" s="271"/>
      <c r="D4" s="271"/>
      <c r="E4" s="271"/>
      <c r="F4" s="271"/>
      <c r="G4" s="271"/>
      <c r="H4" s="271"/>
      <c r="I4" s="271"/>
      <c r="J4" s="137"/>
      <c r="K4" s="238"/>
      <c r="L4" s="238"/>
      <c r="M4" s="238"/>
      <c r="N4" s="238"/>
    </row>
    <row r="5" spans="1:14" s="5" customFormat="1" ht="12" customHeight="1" x14ac:dyDescent="0.35">
      <c r="A5" s="10"/>
      <c r="B5" s="218"/>
      <c r="C5" s="11"/>
      <c r="D5" s="229"/>
      <c r="E5" s="237" t="s">
        <v>119</v>
      </c>
      <c r="F5" s="229"/>
      <c r="G5" s="229"/>
      <c r="H5" s="229"/>
      <c r="I5" s="229"/>
      <c r="J5" s="137"/>
      <c r="K5" s="238"/>
      <c r="L5" s="238"/>
      <c r="M5" s="238"/>
      <c r="N5" s="238"/>
    </row>
    <row r="6" spans="1:14" s="5" customFormat="1" ht="18" customHeight="1" x14ac:dyDescent="0.35">
      <c r="A6" s="10"/>
      <c r="B6" s="217" t="s">
        <v>156</v>
      </c>
      <c r="C6" s="233"/>
      <c r="D6" s="229" t="s">
        <v>121</v>
      </c>
      <c r="E6" s="220"/>
      <c r="F6" s="311" t="s">
        <v>122</v>
      </c>
      <c r="G6" s="313"/>
      <c r="H6" s="311" t="s">
        <v>123</v>
      </c>
      <c r="I6" s="313"/>
      <c r="J6" s="137"/>
      <c r="K6" s="238"/>
      <c r="L6" s="238"/>
      <c r="M6" s="238"/>
      <c r="N6" s="238"/>
    </row>
    <row r="7" spans="1:14" s="5" customFormat="1" ht="18" customHeight="1" x14ac:dyDescent="0.35">
      <c r="A7" s="10"/>
      <c r="B7" s="217" t="s">
        <v>132</v>
      </c>
      <c r="C7" s="233"/>
      <c r="D7" s="229" t="s">
        <v>125</v>
      </c>
      <c r="E7" s="220"/>
      <c r="F7" s="312"/>
      <c r="G7" s="314"/>
      <c r="H7" s="312"/>
      <c r="I7" s="314"/>
      <c r="J7" s="137"/>
      <c r="K7" s="238"/>
      <c r="L7" s="238"/>
      <c r="M7" s="238"/>
      <c r="N7" s="238"/>
    </row>
    <row r="8" spans="1:14" s="5" customFormat="1" ht="10" customHeight="1" x14ac:dyDescent="0.35">
      <c r="A8" s="10"/>
      <c r="B8" s="218"/>
      <c r="C8" s="11"/>
      <c r="D8" s="229"/>
      <c r="E8" s="17"/>
      <c r="F8" s="229"/>
      <c r="G8" s="229"/>
      <c r="H8" s="229"/>
      <c r="I8" s="229"/>
      <c r="J8" s="137"/>
      <c r="K8" s="238"/>
      <c r="L8" s="238"/>
      <c r="M8" s="238"/>
      <c r="N8" s="238"/>
    </row>
    <row r="9" spans="1:14" s="5" customFormat="1" ht="18" customHeight="1" x14ac:dyDescent="0.35">
      <c r="A9" s="10"/>
      <c r="B9" s="217" t="s">
        <v>156</v>
      </c>
      <c r="C9" s="233"/>
      <c r="D9" s="229" t="s">
        <v>121</v>
      </c>
      <c r="E9" s="220"/>
      <c r="F9" s="311" t="s">
        <v>122</v>
      </c>
      <c r="G9" s="313"/>
      <c r="H9" s="311" t="s">
        <v>123</v>
      </c>
      <c r="I9" s="313"/>
      <c r="J9" s="137"/>
      <c r="K9" s="238"/>
      <c r="L9" s="238"/>
      <c r="M9" s="238"/>
      <c r="N9" s="238"/>
    </row>
    <row r="10" spans="1:14" s="5" customFormat="1" ht="18" customHeight="1" x14ac:dyDescent="0.35">
      <c r="A10" s="10"/>
      <c r="B10" s="217" t="s">
        <v>132</v>
      </c>
      <c r="C10" s="233"/>
      <c r="D10" s="229" t="s">
        <v>125</v>
      </c>
      <c r="E10" s="220"/>
      <c r="F10" s="312"/>
      <c r="G10" s="314"/>
      <c r="H10" s="312"/>
      <c r="I10" s="314"/>
      <c r="J10" s="137"/>
      <c r="K10" s="238"/>
      <c r="L10" s="238"/>
      <c r="M10" s="238"/>
      <c r="N10" s="238"/>
    </row>
    <row r="11" spans="1:14" s="5" customFormat="1" ht="10" customHeight="1" x14ac:dyDescent="0.35">
      <c r="A11" s="10"/>
      <c r="B11" s="218"/>
      <c r="C11" s="11"/>
      <c r="D11" s="229"/>
      <c r="E11" s="17"/>
      <c r="F11" s="229"/>
      <c r="G11" s="229"/>
      <c r="H11" s="229"/>
      <c r="I11" s="229"/>
      <c r="J11" s="137"/>
      <c r="K11" s="238"/>
      <c r="L11" s="238"/>
      <c r="M11" s="238"/>
      <c r="N11" s="238"/>
    </row>
    <row r="12" spans="1:14" s="5" customFormat="1" ht="18" customHeight="1" x14ac:dyDescent="0.35">
      <c r="A12" s="10"/>
      <c r="B12" s="217" t="s">
        <v>156</v>
      </c>
      <c r="C12" s="233"/>
      <c r="D12" s="229" t="s">
        <v>121</v>
      </c>
      <c r="E12" s="220"/>
      <c r="F12" s="311" t="s">
        <v>122</v>
      </c>
      <c r="G12" s="313"/>
      <c r="H12" s="311" t="s">
        <v>123</v>
      </c>
      <c r="I12" s="313"/>
      <c r="J12" s="137"/>
      <c r="K12" s="238"/>
      <c r="L12" s="238"/>
      <c r="M12" s="238"/>
      <c r="N12" s="238"/>
    </row>
    <row r="13" spans="1:14" s="5" customFormat="1" ht="18" customHeight="1" x14ac:dyDescent="0.35">
      <c r="A13" s="10"/>
      <c r="B13" s="217" t="s">
        <v>132</v>
      </c>
      <c r="C13" s="233"/>
      <c r="D13" s="229" t="s">
        <v>125</v>
      </c>
      <c r="E13" s="220"/>
      <c r="F13" s="312"/>
      <c r="G13" s="314"/>
      <c r="H13" s="312"/>
      <c r="I13" s="314"/>
      <c r="J13" s="137"/>
      <c r="K13" s="238"/>
      <c r="L13" s="238"/>
      <c r="M13" s="238"/>
      <c r="N13" s="238"/>
    </row>
    <row r="14" spans="1:14" s="5" customFormat="1" ht="10" customHeight="1" x14ac:dyDescent="0.35">
      <c r="A14" s="10"/>
      <c r="B14" s="218"/>
      <c r="C14" s="11"/>
      <c r="D14" s="229"/>
      <c r="E14" s="17"/>
      <c r="F14" s="229"/>
      <c r="G14" s="229"/>
      <c r="H14" s="229"/>
      <c r="I14" s="229"/>
      <c r="J14" s="137"/>
      <c r="K14" s="238"/>
      <c r="L14" s="238"/>
      <c r="M14" s="238"/>
      <c r="N14" s="238"/>
    </row>
    <row r="15" spans="1:14" s="5" customFormat="1" ht="18" customHeight="1" x14ac:dyDescent="0.35">
      <c r="A15" s="10"/>
      <c r="B15" s="217" t="s">
        <v>156</v>
      </c>
      <c r="C15" s="233"/>
      <c r="D15" s="229" t="s">
        <v>121</v>
      </c>
      <c r="E15" s="220"/>
      <c r="F15" s="311" t="s">
        <v>122</v>
      </c>
      <c r="G15" s="313"/>
      <c r="H15" s="311" t="s">
        <v>123</v>
      </c>
      <c r="I15" s="313"/>
      <c r="J15" s="137"/>
      <c r="K15" s="238"/>
      <c r="L15" s="238"/>
      <c r="M15" s="238"/>
      <c r="N15" s="238"/>
    </row>
    <row r="16" spans="1:14" s="5" customFormat="1" ht="18" customHeight="1" x14ac:dyDescent="0.35">
      <c r="A16" s="10"/>
      <c r="B16" s="217" t="s">
        <v>132</v>
      </c>
      <c r="C16" s="233"/>
      <c r="D16" s="229" t="s">
        <v>125</v>
      </c>
      <c r="E16" s="220"/>
      <c r="F16" s="312"/>
      <c r="G16" s="314"/>
      <c r="H16" s="312"/>
      <c r="I16" s="314"/>
      <c r="J16" s="137"/>
      <c r="K16" s="238"/>
      <c r="L16" s="238"/>
      <c r="M16" s="238"/>
      <c r="N16" s="238"/>
    </row>
    <row r="17" spans="1:14" s="5" customFormat="1" ht="10" customHeight="1" x14ac:dyDescent="0.35">
      <c r="A17" s="10"/>
      <c r="B17" s="218"/>
      <c r="C17" s="11"/>
      <c r="D17" s="229"/>
      <c r="E17" s="17"/>
      <c r="F17" s="229"/>
      <c r="G17" s="229"/>
      <c r="H17" s="229"/>
      <c r="I17" s="229"/>
      <c r="J17" s="137"/>
      <c r="K17" s="238"/>
      <c r="L17" s="238"/>
      <c r="M17" s="238"/>
      <c r="N17" s="238"/>
    </row>
    <row r="18" spans="1:14" s="5" customFormat="1" ht="18" customHeight="1" x14ac:dyDescent="0.35">
      <c r="A18" s="10"/>
      <c r="B18" s="217" t="s">
        <v>156</v>
      </c>
      <c r="C18" s="233"/>
      <c r="D18" s="229" t="s">
        <v>121</v>
      </c>
      <c r="E18" s="220"/>
      <c r="F18" s="311" t="s">
        <v>122</v>
      </c>
      <c r="G18" s="313"/>
      <c r="H18" s="311" t="s">
        <v>123</v>
      </c>
      <c r="I18" s="313"/>
      <c r="J18" s="137"/>
      <c r="K18" s="238"/>
      <c r="L18" s="238"/>
      <c r="M18" s="238"/>
      <c r="N18" s="238"/>
    </row>
    <row r="19" spans="1:14" s="5" customFormat="1" ht="18" customHeight="1" x14ac:dyDescent="0.35">
      <c r="A19" s="10"/>
      <c r="B19" s="217" t="s">
        <v>132</v>
      </c>
      <c r="C19" s="233"/>
      <c r="D19" s="229" t="s">
        <v>125</v>
      </c>
      <c r="E19" s="220"/>
      <c r="F19" s="312"/>
      <c r="G19" s="314"/>
      <c r="H19" s="312"/>
      <c r="I19" s="314"/>
      <c r="J19" s="137"/>
      <c r="K19" s="238"/>
      <c r="L19" s="238"/>
      <c r="M19" s="238"/>
      <c r="N19" s="238"/>
    </row>
    <row r="20" spans="1:14" s="5" customFormat="1" ht="10" customHeight="1" x14ac:dyDescent="0.35">
      <c r="A20" s="10"/>
      <c r="B20" s="218"/>
      <c r="C20" s="11"/>
      <c r="D20" s="229"/>
      <c r="E20" s="17"/>
      <c r="F20" s="229"/>
      <c r="G20" s="229"/>
      <c r="H20" s="229"/>
      <c r="I20" s="229"/>
      <c r="J20" s="137"/>
      <c r="K20" s="238"/>
      <c r="L20" s="238"/>
      <c r="M20" s="238"/>
      <c r="N20" s="238"/>
    </row>
    <row r="21" spans="1:14" s="5" customFormat="1" ht="18" customHeight="1" x14ac:dyDescent="0.35">
      <c r="A21" s="10"/>
      <c r="B21" s="217" t="s">
        <v>156</v>
      </c>
      <c r="C21" s="233"/>
      <c r="D21" s="229" t="s">
        <v>121</v>
      </c>
      <c r="E21" s="220"/>
      <c r="F21" s="311" t="s">
        <v>122</v>
      </c>
      <c r="G21" s="313"/>
      <c r="H21" s="311" t="s">
        <v>123</v>
      </c>
      <c r="I21" s="313"/>
      <c r="J21" s="137"/>
      <c r="K21" s="238"/>
      <c r="L21" s="238"/>
      <c r="M21" s="238"/>
      <c r="N21" s="238"/>
    </row>
    <row r="22" spans="1:14" s="5" customFormat="1" ht="18" customHeight="1" x14ac:dyDescent="0.35">
      <c r="A22" s="10"/>
      <c r="B22" s="217" t="s">
        <v>132</v>
      </c>
      <c r="C22" s="233"/>
      <c r="D22" s="229" t="s">
        <v>125</v>
      </c>
      <c r="E22" s="220"/>
      <c r="F22" s="312"/>
      <c r="G22" s="314"/>
      <c r="H22" s="312"/>
      <c r="I22" s="314"/>
      <c r="J22" s="137"/>
      <c r="K22" s="238"/>
      <c r="L22" s="238"/>
      <c r="M22" s="238"/>
      <c r="N22" s="238"/>
    </row>
    <row r="23" spans="1:14" s="5" customFormat="1" ht="10" customHeight="1" x14ac:dyDescent="0.35">
      <c r="A23" s="10"/>
      <c r="B23" s="218"/>
      <c r="C23" s="11"/>
      <c r="D23" s="229"/>
      <c r="E23" s="17"/>
      <c r="F23" s="229"/>
      <c r="G23" s="229"/>
      <c r="H23" s="229"/>
      <c r="I23" s="229"/>
      <c r="J23" s="137"/>
      <c r="K23" s="238"/>
      <c r="L23" s="238"/>
      <c r="M23" s="238"/>
      <c r="N23" s="238"/>
    </row>
    <row r="24" spans="1:14" s="5" customFormat="1" ht="18" customHeight="1" x14ac:dyDescent="0.35">
      <c r="A24" s="10"/>
      <c r="B24" s="217" t="s">
        <v>156</v>
      </c>
      <c r="C24" s="233"/>
      <c r="D24" s="229" t="s">
        <v>121</v>
      </c>
      <c r="E24" s="220"/>
      <c r="F24" s="311" t="s">
        <v>122</v>
      </c>
      <c r="G24" s="313"/>
      <c r="H24" s="311" t="s">
        <v>123</v>
      </c>
      <c r="I24" s="313"/>
      <c r="J24" s="137"/>
      <c r="K24" s="238"/>
      <c r="L24" s="238"/>
      <c r="M24" s="238"/>
      <c r="N24" s="238"/>
    </row>
    <row r="25" spans="1:14" s="5" customFormat="1" ht="18" customHeight="1" x14ac:dyDescent="0.35">
      <c r="A25" s="10"/>
      <c r="B25" s="217" t="s">
        <v>132</v>
      </c>
      <c r="C25" s="233"/>
      <c r="D25" s="229" t="s">
        <v>125</v>
      </c>
      <c r="E25" s="220"/>
      <c r="F25" s="312"/>
      <c r="G25" s="314"/>
      <c r="H25" s="312"/>
      <c r="I25" s="314"/>
      <c r="J25" s="137"/>
      <c r="K25" s="238"/>
      <c r="L25" s="238"/>
      <c r="M25" s="238"/>
      <c r="N25" s="238"/>
    </row>
    <row r="26" spans="1:14" s="5" customFormat="1" ht="10" customHeight="1" x14ac:dyDescent="0.35">
      <c r="A26" s="10"/>
      <c r="B26" s="218"/>
      <c r="C26" s="11"/>
      <c r="D26" s="229"/>
      <c r="E26" s="17"/>
      <c r="F26" s="229"/>
      <c r="G26" s="229"/>
      <c r="H26" s="229"/>
      <c r="I26" s="229"/>
      <c r="J26" s="137"/>
      <c r="K26" s="238"/>
      <c r="L26" s="238"/>
      <c r="M26" s="238"/>
      <c r="N26" s="238"/>
    </row>
    <row r="27" spans="1:14" s="5" customFormat="1" ht="18" customHeight="1" x14ac:dyDescent="0.35">
      <c r="A27" s="10"/>
      <c r="B27" s="217" t="s">
        <v>156</v>
      </c>
      <c r="C27" s="233"/>
      <c r="D27" s="229" t="s">
        <v>121</v>
      </c>
      <c r="E27" s="220"/>
      <c r="F27" s="311" t="s">
        <v>122</v>
      </c>
      <c r="G27" s="313"/>
      <c r="H27" s="311" t="s">
        <v>123</v>
      </c>
      <c r="I27" s="313"/>
      <c r="J27" s="137"/>
      <c r="K27" s="238"/>
      <c r="L27" s="238"/>
      <c r="M27" s="238"/>
      <c r="N27" s="238"/>
    </row>
    <row r="28" spans="1:14" s="5" customFormat="1" ht="18" customHeight="1" x14ac:dyDescent="0.35">
      <c r="A28" s="10"/>
      <c r="B28" s="217" t="s">
        <v>132</v>
      </c>
      <c r="C28" s="233"/>
      <c r="D28" s="229" t="s">
        <v>125</v>
      </c>
      <c r="E28" s="220"/>
      <c r="F28" s="312"/>
      <c r="G28" s="314"/>
      <c r="H28" s="312"/>
      <c r="I28" s="314"/>
      <c r="J28" s="137"/>
      <c r="K28" s="238"/>
      <c r="L28" s="238"/>
      <c r="M28" s="238"/>
      <c r="N28" s="238"/>
    </row>
    <row r="29" spans="1:14" s="5" customFormat="1" ht="10" customHeight="1" x14ac:dyDescent="0.35">
      <c r="A29" s="10"/>
      <c r="B29" s="218"/>
      <c r="C29" s="11"/>
      <c r="D29" s="229"/>
      <c r="E29" s="17"/>
      <c r="F29" s="229"/>
      <c r="G29" s="229"/>
      <c r="H29" s="229"/>
      <c r="I29" s="229"/>
      <c r="J29" s="137"/>
      <c r="K29" s="238"/>
      <c r="L29" s="238"/>
      <c r="M29" s="238"/>
      <c r="N29" s="238"/>
    </row>
    <row r="30" spans="1:14" s="5" customFormat="1" ht="18" customHeight="1" x14ac:dyDescent="0.35">
      <c r="A30" s="10"/>
      <c r="B30" s="217"/>
      <c r="C30" s="219"/>
      <c r="D30" s="229"/>
      <c r="E30" s="138"/>
      <c r="F30" s="187" t="s">
        <v>127</v>
      </c>
      <c r="G30" s="181">
        <f>SUM(G6+G9+G12+G15+G18+G21+G24+G27)</f>
        <v>0</v>
      </c>
      <c r="H30" s="229"/>
      <c r="I30" s="186"/>
      <c r="J30" s="137"/>
      <c r="K30" s="238"/>
      <c r="L30" s="238"/>
      <c r="M30" s="238"/>
      <c r="N30" s="238"/>
    </row>
    <row r="31" spans="1:14" s="5" customFormat="1" ht="10" customHeight="1" x14ac:dyDescent="0.35">
      <c r="A31" s="14"/>
      <c r="B31" s="183"/>
      <c r="C31" s="183"/>
      <c r="D31" s="184"/>
      <c r="E31" s="165"/>
      <c r="F31" s="184"/>
      <c r="G31" s="184"/>
      <c r="H31" s="184"/>
      <c r="I31" s="184"/>
      <c r="J31" s="146"/>
      <c r="K31" s="238"/>
      <c r="L31" s="238"/>
      <c r="M31" s="238"/>
      <c r="N31" s="238"/>
    </row>
    <row r="32" spans="1:14" s="5" customFormat="1" ht="10" customHeight="1" x14ac:dyDescent="0.35">
      <c r="A32" s="238"/>
      <c r="B32" s="238"/>
      <c r="C32" s="238"/>
      <c r="D32" s="111"/>
      <c r="E32" s="242"/>
      <c r="F32" s="111"/>
      <c r="G32" s="111"/>
      <c r="H32" s="111"/>
      <c r="I32" s="111"/>
      <c r="J32" s="238"/>
      <c r="K32" s="238"/>
      <c r="L32" s="238"/>
      <c r="M32" s="238"/>
      <c r="N32" s="238"/>
    </row>
  </sheetData>
  <sheetProtection algorithmName="SHA-512" hashValue="neyHriGuIjwrRsVxhZ1xqPvCZi/XZjUqInrMcXxtgAevFGsFyb0wtyVGbze1HVWKwgC0+58n3qB8tKerIXOVTQ==" saltValue="JW6txcfUNOrURc7U0mVgFg==" spinCount="100000" sheet="1" objects="1" scenarios="1"/>
  <mergeCells count="33">
    <mergeCell ref="F24:F25"/>
    <mergeCell ref="G24:G25"/>
    <mergeCell ref="H24:H25"/>
    <mergeCell ref="I24:I25"/>
    <mergeCell ref="F27:F28"/>
    <mergeCell ref="G27:G28"/>
    <mergeCell ref="H27:H28"/>
    <mergeCell ref="I27:I28"/>
    <mergeCell ref="F18:F19"/>
    <mergeCell ref="G18:G19"/>
    <mergeCell ref="H18:H19"/>
    <mergeCell ref="I18:I19"/>
    <mergeCell ref="F21:F22"/>
    <mergeCell ref="G21:G22"/>
    <mergeCell ref="H21:H22"/>
    <mergeCell ref="I21:I22"/>
    <mergeCell ref="F12:F13"/>
    <mergeCell ref="G12:G13"/>
    <mergeCell ref="H12:H13"/>
    <mergeCell ref="I12:I13"/>
    <mergeCell ref="F15:F16"/>
    <mergeCell ref="G15:G16"/>
    <mergeCell ref="H15:H16"/>
    <mergeCell ref="I15:I16"/>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A, B und C
Antrag auf Rezertifizierung
Weitere fachliche Aktivitäten&amp;R&amp;G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57DA8FBB-79CD-4C81-957D-8903F1563974}">
          <x14:formula1>
            <xm:f>Pers!$D$17</xm:f>
          </x14:formula1>
          <x14:formula2>
            <xm:f>Pers!$D$18</xm:f>
          </x14:formula2>
          <xm:sqref>E6:E7 E9:E10 E12:E13 E15:E16 E18:E19 E21:E22 E24:E25 E27:E28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O1057"/>
  <sheetViews>
    <sheetView showGridLines="0" zoomScaleNormal="100" workbookViewId="0"/>
  </sheetViews>
  <sheetFormatPr baseColWidth="10" defaultColWidth="11.453125" defaultRowHeight="11.5" x14ac:dyDescent="0.35"/>
  <cols>
    <col min="1" max="1" width="1.7265625" style="4" customWidth="1"/>
    <col min="2" max="2" width="29.7265625" style="4" customWidth="1"/>
    <col min="3" max="3" width="5.7265625" style="4" customWidth="1"/>
    <col min="4" max="4" width="12.7265625" style="4" customWidth="1"/>
    <col min="5" max="5" width="5.7265625" style="4" customWidth="1"/>
    <col min="6" max="6" width="12.7265625" style="4" customWidth="1"/>
    <col min="7" max="7" width="2.7265625" style="4" customWidth="1"/>
    <col min="8" max="8" width="10.7265625" style="4" customWidth="1"/>
    <col min="9" max="9" width="2.7265625" style="4" customWidth="1"/>
    <col min="10" max="10" width="13.7265625" style="4" customWidth="1"/>
    <col min="11" max="11" width="1.7265625" style="5" customWidth="1"/>
    <col min="12" max="12" width="1.7265625" style="27" customWidth="1"/>
    <col min="13" max="17" width="6.7265625" style="23" hidden="1" customWidth="1"/>
    <col min="18" max="18" width="6.7265625" style="5" hidden="1" customWidth="1"/>
    <col min="19" max="30" width="6.7265625" style="4" hidden="1" customWidth="1"/>
    <col min="31" max="31" width="1.7265625" style="4" hidden="1" customWidth="1"/>
    <col min="32" max="34" width="6.7265625" style="4" hidden="1" customWidth="1"/>
    <col min="35" max="35" width="1.7265625" style="4" hidden="1" customWidth="1"/>
    <col min="36" max="37" width="8.7265625" style="4" hidden="1" customWidth="1"/>
    <col min="38" max="38" width="1.7265625" style="4" hidden="1" customWidth="1"/>
    <col min="39" max="39" width="12.7265625" style="4" hidden="1" customWidth="1"/>
    <col min="40" max="40" width="1.7265625" style="4" hidden="1" customWidth="1"/>
    <col min="41" max="41" width="11.453125" style="4" hidden="1" customWidth="1"/>
    <col min="42" max="16384" width="11.453125" style="4"/>
  </cols>
  <sheetData>
    <row r="1" spans="1:33" ht="10" customHeight="1" x14ac:dyDescent="0.35">
      <c r="A1" s="7"/>
      <c r="B1" s="8"/>
      <c r="C1" s="8"/>
      <c r="D1" s="8"/>
      <c r="E1" s="8"/>
      <c r="F1" s="8"/>
      <c r="G1" s="8"/>
      <c r="H1" s="8"/>
      <c r="I1" s="8"/>
      <c r="J1" s="8"/>
      <c r="K1" s="9"/>
      <c r="M1" s="122"/>
      <c r="N1" s="122"/>
      <c r="O1" s="122"/>
      <c r="P1" s="122"/>
      <c r="Q1" s="122"/>
      <c r="R1" s="122"/>
      <c r="S1" s="238"/>
      <c r="T1" s="238"/>
      <c r="U1" s="238"/>
      <c r="V1" s="238"/>
      <c r="W1" s="238"/>
      <c r="X1" s="238"/>
      <c r="Y1" s="238"/>
      <c r="Z1" s="238"/>
      <c r="AA1" s="238"/>
      <c r="AB1" s="238"/>
      <c r="AC1" s="238"/>
      <c r="AD1" s="238"/>
      <c r="AE1" s="238"/>
      <c r="AF1" s="238"/>
      <c r="AG1" s="238"/>
    </row>
    <row r="2" spans="1:33" ht="18" customHeight="1" x14ac:dyDescent="0.35">
      <c r="A2" s="10"/>
      <c r="B2" s="156" t="s">
        <v>157</v>
      </c>
      <c r="C2" s="11"/>
      <c r="D2" s="11"/>
      <c r="E2" s="11"/>
      <c r="F2" s="11"/>
      <c r="G2" s="11"/>
      <c r="H2" s="11"/>
      <c r="I2" s="11"/>
      <c r="J2" s="11"/>
      <c r="K2" s="12"/>
      <c r="M2" s="243"/>
      <c r="N2" s="243"/>
      <c r="O2" s="243"/>
      <c r="P2" s="243"/>
      <c r="Q2" s="243"/>
      <c r="R2" s="242"/>
      <c r="S2" s="238"/>
      <c r="T2" s="238"/>
      <c r="U2" s="238"/>
      <c r="V2" s="238"/>
      <c r="W2" s="238"/>
      <c r="X2" s="238"/>
      <c r="Y2" s="238"/>
      <c r="Z2" s="238"/>
      <c r="AA2" s="238"/>
      <c r="AB2" s="238"/>
      <c r="AC2" s="238"/>
      <c r="AD2" s="238"/>
      <c r="AE2" s="238"/>
      <c r="AF2" s="238"/>
      <c r="AG2" s="238"/>
    </row>
    <row r="3" spans="1:33" ht="10" customHeight="1" x14ac:dyDescent="0.35">
      <c r="A3" s="10"/>
      <c r="B3" s="229"/>
      <c r="C3" s="229"/>
      <c r="D3" s="229"/>
      <c r="E3" s="229"/>
      <c r="F3" s="229"/>
      <c r="G3" s="229"/>
      <c r="H3" s="229"/>
      <c r="I3" s="11"/>
      <c r="J3" s="38"/>
      <c r="K3" s="12"/>
      <c r="M3" s="22"/>
      <c r="N3" s="22"/>
      <c r="O3" s="22"/>
      <c r="P3" s="22"/>
      <c r="Q3" s="22"/>
      <c r="R3" s="22"/>
      <c r="S3" s="238"/>
      <c r="T3" s="238"/>
      <c r="U3" s="238"/>
      <c r="V3" s="238"/>
      <c r="W3" s="238"/>
      <c r="X3" s="238"/>
      <c r="Y3" s="238"/>
      <c r="Z3" s="238"/>
      <c r="AA3" s="238"/>
      <c r="AB3" s="238"/>
      <c r="AC3" s="238"/>
      <c r="AD3" s="238"/>
      <c r="AE3" s="238"/>
      <c r="AF3" s="238"/>
      <c r="AG3" s="238"/>
    </row>
    <row r="4" spans="1:33" ht="28" customHeight="1" x14ac:dyDescent="0.35">
      <c r="A4" s="10"/>
      <c r="B4" s="271" t="s">
        <v>158</v>
      </c>
      <c r="C4" s="271"/>
      <c r="D4" s="271"/>
      <c r="E4" s="271"/>
      <c r="F4" s="271"/>
      <c r="G4" s="271"/>
      <c r="H4" s="271"/>
      <c r="I4" s="271"/>
      <c r="J4" s="271"/>
      <c r="K4" s="12"/>
      <c r="M4" s="22"/>
      <c r="N4" s="22"/>
      <c r="O4" s="22"/>
      <c r="P4" s="22"/>
      <c r="Q4" s="22"/>
      <c r="R4" s="22"/>
      <c r="S4" s="238"/>
      <c r="T4" s="238"/>
      <c r="U4" s="238"/>
      <c r="V4" s="238"/>
      <c r="W4" s="238"/>
      <c r="X4" s="238"/>
      <c r="Y4" s="238"/>
      <c r="Z4" s="238"/>
      <c r="AA4" s="238"/>
      <c r="AB4" s="238"/>
      <c r="AC4" s="238"/>
      <c r="AD4" s="238"/>
      <c r="AE4" s="238"/>
      <c r="AF4" s="238"/>
      <c r="AG4" s="238"/>
    </row>
    <row r="5" spans="1:33" ht="10" customHeight="1" x14ac:dyDescent="0.35">
      <c r="A5" s="14"/>
      <c r="B5" s="15"/>
      <c r="C5" s="15"/>
      <c r="D5" s="15"/>
      <c r="E5" s="15"/>
      <c r="F5" s="15"/>
      <c r="G5" s="15"/>
      <c r="H5" s="15"/>
      <c r="I5" s="15"/>
      <c r="J5" s="15"/>
      <c r="K5" s="16"/>
      <c r="R5" s="242"/>
      <c r="S5" s="238"/>
      <c r="T5" s="238"/>
      <c r="U5" s="238"/>
      <c r="V5" s="238"/>
      <c r="W5" s="238"/>
      <c r="X5" s="238"/>
      <c r="Y5" s="238"/>
      <c r="Z5" s="238"/>
      <c r="AA5" s="238"/>
      <c r="AB5" s="238"/>
      <c r="AC5" s="238"/>
      <c r="AD5" s="238"/>
      <c r="AE5" s="238"/>
      <c r="AF5" s="238"/>
      <c r="AG5" s="238"/>
    </row>
    <row r="6" spans="1:33" ht="10" customHeight="1" x14ac:dyDescent="0.35">
      <c r="A6" s="238"/>
      <c r="B6" s="238"/>
      <c r="C6" s="238"/>
      <c r="D6" s="238"/>
      <c r="E6" s="238"/>
      <c r="F6" s="238"/>
      <c r="G6" s="238"/>
      <c r="H6" s="238"/>
      <c r="I6" s="238"/>
      <c r="J6" s="238"/>
      <c r="K6" s="242"/>
      <c r="R6" s="242"/>
      <c r="S6" s="238"/>
      <c r="T6" s="238"/>
      <c r="U6" s="238"/>
      <c r="V6" s="238"/>
      <c r="W6" s="238"/>
      <c r="X6" s="238"/>
      <c r="Y6" s="238"/>
      <c r="Z6" s="238"/>
      <c r="AA6" s="238"/>
      <c r="AB6" s="238"/>
      <c r="AC6" s="238"/>
      <c r="AD6" s="238"/>
      <c r="AE6" s="238"/>
      <c r="AF6" s="238"/>
      <c r="AG6" s="238"/>
    </row>
    <row r="7" spans="1:33" s="5" customFormat="1" ht="10" customHeight="1" x14ac:dyDescent="0.35">
      <c r="A7" s="7"/>
      <c r="B7" s="8"/>
      <c r="C7" s="8"/>
      <c r="D7" s="8"/>
      <c r="E7" s="8"/>
      <c r="F7" s="8"/>
      <c r="G7" s="8"/>
      <c r="H7" s="8"/>
      <c r="I7" s="8"/>
      <c r="J7" s="8"/>
      <c r="K7" s="9"/>
      <c r="L7" s="27"/>
      <c r="M7" s="23"/>
      <c r="N7" s="23"/>
      <c r="O7" s="23"/>
      <c r="P7" s="23"/>
      <c r="Q7" s="23"/>
      <c r="R7" s="242"/>
      <c r="S7" s="238"/>
      <c r="T7" s="238"/>
      <c r="U7" s="238"/>
      <c r="V7" s="238"/>
      <c r="W7" s="238"/>
      <c r="X7" s="238"/>
      <c r="Y7" s="238"/>
      <c r="Z7" s="238"/>
      <c r="AA7" s="238"/>
      <c r="AB7" s="238"/>
      <c r="AC7" s="238"/>
      <c r="AD7" s="238"/>
      <c r="AE7" s="238"/>
      <c r="AF7" s="238"/>
      <c r="AG7" s="238"/>
    </row>
    <row r="8" spans="1:33" s="5" customFormat="1" ht="18" customHeight="1" x14ac:dyDescent="0.35">
      <c r="A8" s="10"/>
      <c r="B8" s="218" t="s">
        <v>159</v>
      </c>
      <c r="C8" s="218"/>
      <c r="D8" s="331"/>
      <c r="E8" s="331"/>
      <c r="F8" s="331"/>
      <c r="G8" s="331"/>
      <c r="H8" s="331"/>
      <c r="I8" s="331"/>
      <c r="J8" s="331"/>
      <c r="K8" s="12"/>
      <c r="L8" s="27"/>
      <c r="M8" s="23"/>
      <c r="N8" s="23"/>
      <c r="O8" s="23"/>
      <c r="P8" s="23"/>
      <c r="Q8" s="23"/>
      <c r="R8" s="242"/>
      <c r="S8" s="238"/>
      <c r="T8" s="238"/>
      <c r="U8" s="238"/>
      <c r="V8" s="238"/>
      <c r="W8" s="238"/>
      <c r="X8" s="238"/>
      <c r="Y8" s="238"/>
      <c r="Z8" s="238"/>
      <c r="AA8" s="238"/>
      <c r="AB8" s="238"/>
      <c r="AC8" s="238"/>
      <c r="AD8" s="238"/>
      <c r="AE8" s="238"/>
      <c r="AF8" s="238"/>
      <c r="AG8" s="238"/>
    </row>
    <row r="9" spans="1:33" s="5" customFormat="1" ht="18" customHeight="1" x14ac:dyDescent="0.35">
      <c r="A9" s="10"/>
      <c r="B9" s="217" t="s">
        <v>160</v>
      </c>
      <c r="C9" s="217"/>
      <c r="D9" s="319"/>
      <c r="E9" s="319"/>
      <c r="F9" s="319"/>
      <c r="G9" s="319"/>
      <c r="H9" s="319"/>
      <c r="I9" s="319"/>
      <c r="J9" s="319"/>
      <c r="K9" s="12"/>
      <c r="L9" s="27"/>
      <c r="M9" s="23"/>
      <c r="N9" s="23"/>
      <c r="O9" s="23"/>
      <c r="P9" s="23"/>
      <c r="Q9" s="23"/>
      <c r="R9" s="242"/>
      <c r="S9" s="238"/>
      <c r="T9" s="238"/>
      <c r="U9" s="238"/>
      <c r="V9" s="238"/>
      <c r="W9" s="238"/>
      <c r="X9" s="238"/>
      <c r="Y9" s="238"/>
      <c r="Z9" s="238"/>
      <c r="AA9" s="238"/>
      <c r="AB9" s="238"/>
      <c r="AC9" s="238"/>
      <c r="AD9" s="238"/>
      <c r="AE9" s="238"/>
      <c r="AF9" s="238"/>
      <c r="AG9" s="238"/>
    </row>
    <row r="10" spans="1:33" s="5" customFormat="1" ht="18" customHeight="1" x14ac:dyDescent="0.35">
      <c r="A10" s="10"/>
      <c r="B10" s="217" t="s">
        <v>161</v>
      </c>
      <c r="C10" s="217"/>
      <c r="D10" s="319"/>
      <c r="E10" s="319"/>
      <c r="F10" s="319"/>
      <c r="G10" s="319"/>
      <c r="H10" s="319"/>
      <c r="I10" s="319"/>
      <c r="J10" s="319"/>
      <c r="K10" s="12"/>
      <c r="L10" s="27"/>
      <c r="M10" s="23"/>
      <c r="N10" s="23"/>
      <c r="O10" s="23"/>
      <c r="P10" s="23"/>
      <c r="Q10" s="23"/>
      <c r="R10" s="242"/>
      <c r="S10" s="238"/>
      <c r="T10" s="238"/>
      <c r="U10" s="238"/>
      <c r="V10" s="238"/>
      <c r="W10" s="238"/>
      <c r="X10" s="238"/>
      <c r="Y10" s="238"/>
      <c r="Z10" s="238"/>
      <c r="AA10" s="238"/>
      <c r="AB10" s="238"/>
      <c r="AC10" s="238"/>
      <c r="AD10" s="238"/>
      <c r="AE10" s="238"/>
      <c r="AF10" s="238"/>
      <c r="AG10" s="238"/>
    </row>
    <row r="11" spans="1:33" s="5" customFormat="1" ht="18" customHeight="1" x14ac:dyDescent="0.35">
      <c r="A11" s="10"/>
      <c r="B11" s="217" t="s">
        <v>162</v>
      </c>
      <c r="C11" s="217"/>
      <c r="D11" s="320"/>
      <c r="E11" s="330"/>
      <c r="F11" s="330"/>
      <c r="G11" s="330"/>
      <c r="H11" s="330"/>
      <c r="I11" s="330"/>
      <c r="J11" s="321"/>
      <c r="K11" s="12"/>
      <c r="L11" s="27"/>
      <c r="M11" s="23"/>
      <c r="N11" s="23"/>
      <c r="O11" s="23"/>
      <c r="P11" s="23"/>
      <c r="Q11" s="23"/>
      <c r="R11" s="242"/>
      <c r="S11" s="238"/>
      <c r="T11" s="238"/>
      <c r="U11" s="238"/>
      <c r="V11" s="238"/>
      <c r="W11" s="238"/>
      <c r="X11" s="238"/>
      <c r="Y11" s="238"/>
      <c r="Z11" s="238"/>
      <c r="AA11" s="238"/>
      <c r="AB11" s="238"/>
      <c r="AC11" s="238"/>
      <c r="AD11" s="238"/>
      <c r="AE11" s="238"/>
      <c r="AF11" s="238"/>
      <c r="AG11" s="238"/>
    </row>
    <row r="12" spans="1:33" s="5" customFormat="1" ht="60" customHeight="1" x14ac:dyDescent="0.35">
      <c r="A12" s="10"/>
      <c r="B12" s="217" t="s">
        <v>163</v>
      </c>
      <c r="C12" s="217"/>
      <c r="D12" s="319"/>
      <c r="E12" s="319"/>
      <c r="F12" s="319"/>
      <c r="G12" s="319"/>
      <c r="H12" s="319"/>
      <c r="I12" s="319"/>
      <c r="J12" s="319"/>
      <c r="K12" s="12"/>
      <c r="L12" s="27"/>
      <c r="M12" s="23"/>
      <c r="N12" s="23"/>
      <c r="O12" s="23"/>
      <c r="P12" s="23"/>
      <c r="Q12" s="23"/>
      <c r="R12" s="242"/>
      <c r="S12" s="238"/>
      <c r="T12" s="238"/>
      <c r="U12" s="238"/>
      <c r="V12" s="238"/>
      <c r="W12" s="238"/>
      <c r="X12" s="238"/>
      <c r="Y12" s="238"/>
      <c r="Z12" s="238"/>
      <c r="AA12" s="238"/>
      <c r="AB12" s="238"/>
      <c r="AC12" s="238"/>
      <c r="AD12" s="238"/>
      <c r="AE12" s="238"/>
      <c r="AF12" s="238"/>
      <c r="AG12" s="238"/>
    </row>
    <row r="13" spans="1:33" s="5" customFormat="1" ht="10" customHeight="1" x14ac:dyDescent="0.35">
      <c r="A13" s="10"/>
      <c r="B13" s="217"/>
      <c r="C13" s="217"/>
      <c r="D13" s="219"/>
      <c r="E13" s="219"/>
      <c r="F13" s="219"/>
      <c r="G13" s="219"/>
      <c r="H13" s="219"/>
      <c r="I13" s="219"/>
      <c r="J13" s="219"/>
      <c r="K13" s="12"/>
      <c r="L13" s="27"/>
      <c r="M13" s="23"/>
      <c r="N13" s="23"/>
      <c r="O13" s="23"/>
      <c r="P13" s="23"/>
      <c r="Q13" s="23"/>
      <c r="R13" s="242"/>
      <c r="S13" s="238"/>
      <c r="T13" s="238"/>
      <c r="U13" s="238"/>
      <c r="V13" s="238"/>
      <c r="W13" s="238"/>
      <c r="X13" s="238"/>
      <c r="Y13" s="238"/>
      <c r="Z13" s="238"/>
      <c r="AA13" s="238"/>
      <c r="AB13" s="238"/>
      <c r="AC13" s="238"/>
      <c r="AD13" s="238"/>
      <c r="AE13" s="238"/>
      <c r="AF13" s="238"/>
      <c r="AG13" s="238"/>
    </row>
    <row r="14" spans="1:33" s="5" customFormat="1" ht="18" customHeight="1" x14ac:dyDescent="0.35">
      <c r="A14" s="10"/>
      <c r="B14" s="218" t="s">
        <v>164</v>
      </c>
      <c r="C14" s="218"/>
      <c r="D14" s="329" t="s">
        <v>119</v>
      </c>
      <c r="E14" s="329"/>
      <c r="F14" s="329"/>
      <c r="G14" s="219"/>
      <c r="H14" s="246"/>
      <c r="I14" s="219"/>
      <c r="J14" s="246" t="s">
        <v>80</v>
      </c>
      <c r="K14" s="12"/>
      <c r="L14" s="27"/>
      <c r="M14" s="23"/>
      <c r="N14" s="23"/>
      <c r="O14" s="23"/>
      <c r="P14" s="23"/>
      <c r="Q14" s="23"/>
      <c r="R14" s="242"/>
      <c r="S14" s="238"/>
      <c r="T14" s="238"/>
      <c r="U14" s="238"/>
      <c r="V14" s="238"/>
      <c r="W14" s="238"/>
      <c r="X14" s="238"/>
      <c r="Y14" s="242"/>
      <c r="Z14" s="242"/>
      <c r="AA14" s="242"/>
      <c r="AB14" s="201"/>
      <c r="AC14" s="201"/>
      <c r="AD14" s="238"/>
      <c r="AE14" s="238"/>
      <c r="AF14" s="238"/>
      <c r="AG14" s="238"/>
    </row>
    <row r="15" spans="1:33" s="5" customFormat="1" ht="18" customHeight="1" x14ac:dyDescent="0.35">
      <c r="A15" s="10"/>
      <c r="B15" s="217" t="s">
        <v>165</v>
      </c>
      <c r="C15" s="229" t="s">
        <v>121</v>
      </c>
      <c r="D15" s="106"/>
      <c r="E15" s="235" t="s">
        <v>125</v>
      </c>
      <c r="F15" s="106"/>
      <c r="G15" s="219"/>
      <c r="H15" s="18"/>
      <c r="I15" s="219"/>
      <c r="J15" s="133">
        <f>ROUND(((F15-D15)/30.4),0)</f>
        <v>0</v>
      </c>
      <c r="K15" s="12"/>
      <c r="L15" s="27"/>
      <c r="M15" s="23"/>
      <c r="N15" s="23"/>
      <c r="O15" s="23"/>
      <c r="P15" s="110"/>
      <c r="Q15" s="110"/>
      <c r="R15" s="111"/>
      <c r="S15" s="111"/>
      <c r="T15" s="111"/>
      <c r="U15" s="111"/>
      <c r="V15" s="111"/>
      <c r="W15" s="111"/>
      <c r="X15" s="111"/>
      <c r="Y15" s="111"/>
      <c r="Z15" s="111"/>
      <c r="AA15" s="111"/>
      <c r="AB15" s="205"/>
      <c r="AC15" s="205"/>
      <c r="AD15" s="111"/>
      <c r="AE15" s="111"/>
      <c r="AF15" s="238"/>
      <c r="AG15" s="238"/>
    </row>
    <row r="16" spans="1:33" s="5" customFormat="1" ht="10" customHeight="1" x14ac:dyDescent="0.35">
      <c r="A16" s="10"/>
      <c r="B16" s="217"/>
      <c r="C16" s="229"/>
      <c r="D16" s="82"/>
      <c r="E16" s="236"/>
      <c r="F16" s="82"/>
      <c r="G16" s="219"/>
      <c r="H16" s="18"/>
      <c r="I16" s="219"/>
      <c r="J16" s="219"/>
      <c r="K16" s="12"/>
      <c r="L16" s="27"/>
      <c r="M16" s="23"/>
      <c r="N16" s="23"/>
      <c r="O16" s="23"/>
      <c r="P16" s="110"/>
      <c r="Q16" s="110"/>
      <c r="R16" s="111"/>
      <c r="S16" s="111"/>
      <c r="T16" s="111"/>
      <c r="U16" s="111"/>
      <c r="V16" s="111"/>
      <c r="W16" s="111"/>
      <c r="X16" s="111"/>
      <c r="Y16" s="111"/>
      <c r="Z16" s="111"/>
      <c r="AA16" s="111"/>
      <c r="AB16" s="205"/>
      <c r="AC16" s="205"/>
      <c r="AD16" s="111"/>
      <c r="AE16" s="111"/>
      <c r="AF16" s="238"/>
      <c r="AG16" s="238"/>
    </row>
    <row r="17" spans="1:41" s="5" customFormat="1" ht="18" customHeight="1" x14ac:dyDescent="0.35">
      <c r="A17" s="10"/>
      <c r="B17" s="217" t="s">
        <v>166</v>
      </c>
      <c r="C17" s="229"/>
      <c r="D17" s="324" t="s">
        <v>167</v>
      </c>
      <c r="E17" s="325"/>
      <c r="F17" s="20"/>
      <c r="G17" s="219"/>
      <c r="H17" s="326" t="s">
        <v>168</v>
      </c>
      <c r="I17" s="327"/>
      <c r="J17" s="20"/>
      <c r="K17" s="12"/>
      <c r="L17" s="27"/>
      <c r="M17" s="23"/>
      <c r="N17" s="23"/>
      <c r="O17" s="23"/>
      <c r="P17" s="110"/>
      <c r="Q17" s="110"/>
      <c r="R17" s="113"/>
      <c r="S17" s="111"/>
      <c r="T17" s="111"/>
      <c r="U17" s="111"/>
      <c r="V17" s="111"/>
      <c r="W17" s="111"/>
      <c r="X17" s="111"/>
      <c r="Y17" s="111"/>
      <c r="Z17" s="111"/>
      <c r="AA17" s="111"/>
      <c r="AB17" s="205"/>
      <c r="AC17" s="205"/>
      <c r="AD17" s="111"/>
      <c r="AE17" s="111"/>
      <c r="AF17" s="238"/>
      <c r="AG17" s="238"/>
      <c r="AH17" s="242"/>
      <c r="AI17" s="242"/>
      <c r="AJ17" s="242"/>
      <c r="AK17" s="242"/>
      <c r="AL17" s="242"/>
      <c r="AM17" s="242"/>
      <c r="AN17" s="242"/>
      <c r="AO17" s="242"/>
    </row>
    <row r="18" spans="1:41" s="5" customFormat="1" ht="18" customHeight="1" x14ac:dyDescent="0.35">
      <c r="A18" s="10"/>
      <c r="B18" s="217" t="s">
        <v>169</v>
      </c>
      <c r="C18" s="229"/>
      <c r="D18" s="324"/>
      <c r="E18" s="325"/>
      <c r="F18" s="20"/>
      <c r="G18" s="219"/>
      <c r="H18" s="328"/>
      <c r="I18" s="327"/>
      <c r="J18" s="20"/>
      <c r="K18" s="12"/>
      <c r="L18" s="27"/>
      <c r="M18" s="23"/>
      <c r="N18" s="23"/>
      <c r="O18" s="23"/>
      <c r="P18" s="110"/>
      <c r="Q18" s="110"/>
      <c r="R18" s="112"/>
      <c r="S18" s="111"/>
      <c r="T18" s="111"/>
      <c r="U18" s="111"/>
      <c r="V18" s="111"/>
      <c r="W18" s="111"/>
      <c r="X18" s="111"/>
      <c r="Y18" s="111"/>
      <c r="Z18" s="111"/>
      <c r="AA18" s="111"/>
      <c r="AB18" s="205"/>
      <c r="AC18" s="205"/>
      <c r="AD18" s="111"/>
      <c r="AE18" s="111"/>
      <c r="AF18" s="238"/>
      <c r="AG18" s="238"/>
      <c r="AH18" s="242"/>
      <c r="AI18" s="242"/>
      <c r="AJ18" s="242"/>
      <c r="AK18" s="242"/>
      <c r="AL18" s="242"/>
      <c r="AM18" s="242"/>
      <c r="AN18" s="242"/>
      <c r="AO18" s="242"/>
    </row>
    <row r="19" spans="1:41" s="5" customFormat="1" ht="18" customHeight="1" x14ac:dyDescent="0.35">
      <c r="A19" s="10"/>
      <c r="B19" s="268" t="s">
        <v>170</v>
      </c>
      <c r="C19" s="268"/>
      <c r="D19" s="268"/>
      <c r="E19" s="268"/>
      <c r="F19" s="268"/>
      <c r="G19" s="268"/>
      <c r="H19" s="268"/>
      <c r="I19" s="278"/>
      <c r="J19" s="20"/>
      <c r="K19" s="12"/>
      <c r="L19" s="27"/>
      <c r="M19" s="23"/>
      <c r="N19" s="23"/>
      <c r="O19" s="23"/>
      <c r="P19" s="110"/>
      <c r="Q19" s="110"/>
      <c r="R19" s="111"/>
      <c r="S19" s="111"/>
      <c r="T19" s="111"/>
      <c r="U19" s="111"/>
      <c r="V19" s="111"/>
      <c r="W19" s="111"/>
      <c r="X19" s="111"/>
      <c r="Y19" s="111"/>
      <c r="Z19" s="111"/>
      <c r="AA19" s="111"/>
      <c r="AB19" s="205"/>
      <c r="AC19" s="205"/>
      <c r="AD19" s="111"/>
      <c r="AE19" s="111"/>
      <c r="AF19" s="238"/>
      <c r="AG19" s="238"/>
      <c r="AH19" s="242"/>
      <c r="AI19" s="242"/>
      <c r="AJ19" s="242"/>
      <c r="AK19" s="242"/>
      <c r="AL19" s="242"/>
      <c r="AM19" s="242"/>
      <c r="AN19" s="242"/>
      <c r="AO19" s="242"/>
    </row>
    <row r="20" spans="1:41" s="5" customFormat="1" ht="10" customHeight="1" x14ac:dyDescent="0.35">
      <c r="A20" s="10"/>
      <c r="B20" s="229"/>
      <c r="C20" s="229"/>
      <c r="D20" s="229"/>
      <c r="E20" s="229"/>
      <c r="F20" s="229"/>
      <c r="G20" s="229"/>
      <c r="H20" s="229"/>
      <c r="I20" s="229"/>
      <c r="J20" s="24"/>
      <c r="K20" s="12"/>
      <c r="L20" s="27"/>
      <c r="M20" s="23"/>
      <c r="N20" s="23"/>
      <c r="O20" s="23"/>
      <c r="P20" s="23"/>
      <c r="Q20" s="23"/>
      <c r="R20" s="242"/>
      <c r="S20" s="238"/>
      <c r="T20" s="238"/>
      <c r="U20" s="238"/>
      <c r="V20" s="238"/>
      <c r="W20" s="238"/>
      <c r="X20" s="238"/>
      <c r="Y20" s="242"/>
      <c r="Z20" s="242"/>
      <c r="AA20" s="242"/>
      <c r="AB20" s="201"/>
      <c r="AC20" s="201"/>
      <c r="AD20" s="238"/>
      <c r="AE20" s="238"/>
      <c r="AF20" s="238"/>
      <c r="AG20" s="238"/>
      <c r="AH20" s="242"/>
      <c r="AI20" s="242"/>
      <c r="AJ20" s="242"/>
      <c r="AK20" s="242"/>
      <c r="AL20" s="242"/>
      <c r="AM20" s="242"/>
      <c r="AN20" s="242"/>
      <c r="AO20" s="242"/>
    </row>
    <row r="21" spans="1:41" s="5" customFormat="1" ht="18" customHeight="1" x14ac:dyDescent="0.35">
      <c r="A21" s="10"/>
      <c r="B21" s="268" t="s">
        <v>171</v>
      </c>
      <c r="C21" s="268"/>
      <c r="D21" s="268"/>
      <c r="E21" s="268"/>
      <c r="F21" s="268"/>
      <c r="G21" s="268"/>
      <c r="H21" s="268"/>
      <c r="I21" s="278"/>
      <c r="J21" s="20"/>
      <c r="K21" s="12"/>
      <c r="L21" s="27"/>
      <c r="M21" s="323" t="s">
        <v>172</v>
      </c>
      <c r="N21" s="323"/>
      <c r="O21" s="323"/>
      <c r="P21" s="323"/>
      <c r="Q21" s="323"/>
      <c r="R21" s="323"/>
      <c r="S21" s="336" t="s">
        <v>173</v>
      </c>
      <c r="T21" s="336"/>
      <c r="U21" s="336"/>
      <c r="V21" s="336"/>
      <c r="W21" s="336"/>
      <c r="X21" s="336"/>
      <c r="Y21" s="299" t="s">
        <v>174</v>
      </c>
      <c r="Z21" s="300"/>
      <c r="AA21" s="300"/>
      <c r="AB21" s="300"/>
      <c r="AC21" s="300"/>
      <c r="AD21" s="301"/>
      <c r="AE21" s="116"/>
      <c r="AF21" s="323" t="s">
        <v>175</v>
      </c>
      <c r="AG21" s="323"/>
      <c r="AH21" s="323"/>
      <c r="AI21" s="242"/>
      <c r="AJ21" s="299" t="s">
        <v>176</v>
      </c>
      <c r="AK21" s="301"/>
      <c r="AL21" s="242"/>
      <c r="AM21" s="332" t="s">
        <v>177</v>
      </c>
      <c r="AN21" s="242"/>
      <c r="AO21" s="332" t="s">
        <v>178</v>
      </c>
    </row>
    <row r="22" spans="1:41" s="5" customFormat="1" ht="18" customHeight="1" x14ac:dyDescent="0.35">
      <c r="A22" s="10"/>
      <c r="B22" s="268" t="s">
        <v>179</v>
      </c>
      <c r="C22" s="268"/>
      <c r="D22" s="268"/>
      <c r="E22" s="268"/>
      <c r="F22" s="268"/>
      <c r="G22" s="268"/>
      <c r="H22" s="268"/>
      <c r="I22" s="278"/>
      <c r="J22" s="20"/>
      <c r="K22" s="12"/>
      <c r="L22" s="27"/>
      <c r="M22" s="337" t="s">
        <v>83</v>
      </c>
      <c r="N22" s="338"/>
      <c r="O22" s="337" t="s">
        <v>82</v>
      </c>
      <c r="P22" s="338"/>
      <c r="Q22" s="299" t="s">
        <v>81</v>
      </c>
      <c r="R22" s="301"/>
      <c r="S22" s="299" t="s">
        <v>83</v>
      </c>
      <c r="T22" s="301"/>
      <c r="U22" s="299" t="s">
        <v>82</v>
      </c>
      <c r="V22" s="301"/>
      <c r="W22" s="299" t="s">
        <v>81</v>
      </c>
      <c r="X22" s="301"/>
      <c r="Y22" s="299" t="s">
        <v>83</v>
      </c>
      <c r="Z22" s="301"/>
      <c r="AA22" s="339" t="s">
        <v>82</v>
      </c>
      <c r="AB22" s="340"/>
      <c r="AC22" s="299" t="s">
        <v>81</v>
      </c>
      <c r="AD22" s="301"/>
      <c r="AE22" s="116"/>
      <c r="AF22" s="234" t="s">
        <v>83</v>
      </c>
      <c r="AG22" s="234" t="s">
        <v>82</v>
      </c>
      <c r="AH22" s="234" t="s">
        <v>81</v>
      </c>
      <c r="AI22" s="242"/>
      <c r="AJ22" s="234" t="s">
        <v>83</v>
      </c>
      <c r="AK22" s="234" t="s">
        <v>82</v>
      </c>
      <c r="AL22" s="242"/>
      <c r="AM22" s="333"/>
      <c r="AN22" s="242"/>
      <c r="AO22" s="333"/>
    </row>
    <row r="23" spans="1:41" s="5" customFormat="1" ht="10" customHeight="1" x14ac:dyDescent="0.35">
      <c r="A23" s="10"/>
      <c r="B23" s="11"/>
      <c r="C23" s="11"/>
      <c r="D23" s="11"/>
      <c r="E23" s="11"/>
      <c r="F23" s="11"/>
      <c r="G23" s="11"/>
      <c r="H23" s="11"/>
      <c r="I23" s="11"/>
      <c r="J23" s="11"/>
      <c r="K23" s="12"/>
      <c r="L23" s="27"/>
      <c r="M23" s="23"/>
      <c r="N23" s="23"/>
      <c r="O23" s="23"/>
      <c r="P23" s="23"/>
      <c r="Q23" s="23"/>
      <c r="R23" s="242"/>
      <c r="S23" s="242"/>
      <c r="T23" s="242"/>
      <c r="U23" s="242"/>
      <c r="V23" s="242"/>
      <c r="W23" s="242"/>
      <c r="X23" s="242"/>
      <c r="Y23" s="242"/>
      <c r="Z23" s="242"/>
      <c r="AA23" s="242"/>
      <c r="AB23" s="206"/>
      <c r="AC23" s="206"/>
      <c r="AD23" s="242"/>
      <c r="AE23" s="242"/>
      <c r="AF23" s="238"/>
      <c r="AG23" s="238"/>
      <c r="AH23" s="242"/>
      <c r="AI23" s="242"/>
      <c r="AJ23" s="242"/>
      <c r="AK23" s="242"/>
      <c r="AL23" s="242"/>
      <c r="AM23" s="242"/>
      <c r="AN23" s="242"/>
      <c r="AO23" s="242"/>
    </row>
    <row r="24" spans="1:41" s="5" customFormat="1" ht="18" customHeight="1" x14ac:dyDescent="0.35">
      <c r="A24" s="10"/>
      <c r="B24" s="218" t="s">
        <v>180</v>
      </c>
      <c r="C24" s="218"/>
      <c r="D24" s="329" t="s">
        <v>119</v>
      </c>
      <c r="E24" s="329"/>
      <c r="F24" s="329"/>
      <c r="G24" s="11"/>
      <c r="H24" s="19" t="s">
        <v>69</v>
      </c>
      <c r="I24" s="11"/>
      <c r="J24" s="17" t="s">
        <v>181</v>
      </c>
      <c r="K24" s="12"/>
      <c r="L24" s="27"/>
      <c r="M24" s="322">
        <f>IF(F17&gt;=F18,F17,F18)</f>
        <v>0</v>
      </c>
      <c r="N24" s="322"/>
      <c r="O24" s="322"/>
      <c r="P24" s="322"/>
      <c r="Q24" s="322"/>
      <c r="R24" s="322"/>
      <c r="S24" s="115"/>
      <c r="T24" s="115"/>
      <c r="U24" s="115"/>
      <c r="V24" s="115"/>
      <c r="W24" s="115"/>
      <c r="X24" s="115"/>
      <c r="Y24" s="27"/>
      <c r="Z24" s="27"/>
      <c r="AA24" s="27"/>
      <c r="AB24" s="207"/>
      <c r="AC24" s="207"/>
      <c r="AD24" s="27"/>
      <c r="AE24" s="242"/>
      <c r="AF24" s="238"/>
      <c r="AG24" s="238"/>
      <c r="AH24" s="242"/>
      <c r="AI24" s="242"/>
      <c r="AJ24" s="120"/>
      <c r="AK24" s="120"/>
      <c r="AL24" s="120"/>
      <c r="AM24" s="242"/>
      <c r="AN24" s="242"/>
      <c r="AO24" s="242"/>
    </row>
    <row r="25" spans="1:41" s="5" customFormat="1" ht="18" customHeight="1" x14ac:dyDescent="0.35">
      <c r="A25" s="10"/>
      <c r="B25" s="245"/>
      <c r="C25" s="229" t="s">
        <v>121</v>
      </c>
      <c r="D25" s="106"/>
      <c r="E25" s="235" t="s">
        <v>125</v>
      </c>
      <c r="F25" s="106"/>
      <c r="G25" s="235"/>
      <c r="H25" s="20"/>
      <c r="I25" s="222"/>
      <c r="J25" s="133" t="str">
        <f t="shared" ref="J25:J27" si="0">IFERROR(ROUND(H25/((F25-D25)/30.4),0),"")</f>
        <v/>
      </c>
      <c r="K25" s="12"/>
      <c r="L25" s="27"/>
      <c r="M25" s="114">
        <f>((($M24-$M$422)/($M$421-$M$422))*0.5+1)</f>
        <v>-0.25</v>
      </c>
      <c r="N25" s="118">
        <f>IF($M25&gt;1.5,1.5,IF($M25&lt;0.5,0,$M25))</f>
        <v>0</v>
      </c>
      <c r="O25" s="114">
        <f>((($M24-$O$422)/($O$421-$O$422))*0.5+1)</f>
        <v>-0.75</v>
      </c>
      <c r="P25" s="118">
        <f>IF($O25&gt;1.5,1.5,IF($O25&lt;0.5,0,$O25))</f>
        <v>0</v>
      </c>
      <c r="Q25" s="114">
        <f>((($M24-$Q$422)/($Q$421-$Q$422))*0.5+1)</f>
        <v>-0.5</v>
      </c>
      <c r="R25" s="118">
        <f>IF($Q25&gt;1.5,1.5,IF($Q25&lt;0.5,0,$Q25))</f>
        <v>0</v>
      </c>
      <c r="S25" s="114">
        <f>((($H25-$S$422)/($S$421-$S$422))*0.5+1)</f>
        <v>-1</v>
      </c>
      <c r="T25" s="118">
        <f>IF($S25&gt;1.5,1.5,IF($S25&lt;0.5,0,$S25))</f>
        <v>0</v>
      </c>
      <c r="U25" s="114">
        <f>((($H25-$U$422)/($U$421-$U$422))*0.5+1)</f>
        <v>-0.75</v>
      </c>
      <c r="V25" s="118">
        <f>IF($U25&gt;1.5,1.5,IF($U25&lt;0.5,0,$U25))</f>
        <v>0</v>
      </c>
      <c r="W25" s="114">
        <f>((($H25-$W$422)/($W$421-$W$422))*0.5+1)</f>
        <v>-1.4</v>
      </c>
      <c r="X25" s="118">
        <f>IF($W25&gt;1.5,1.5,IF($W25&lt;0.5,0,$W25))</f>
        <v>0</v>
      </c>
      <c r="Y25" s="114">
        <f>((($J19-$Y$422)/($Y$421-$Y$422))*0.5+1)</f>
        <v>-0.25</v>
      </c>
      <c r="Z25" s="118">
        <f>IF($Y25&gt;1.5,1.5,IF($Y25&lt;0.5,0,$Y25))</f>
        <v>0</v>
      </c>
      <c r="AA25" s="114">
        <f>((($J19-$AA$422)/($AA$421-$AA$422))*0.5+1)</f>
        <v>0</v>
      </c>
      <c r="AB25" s="118">
        <f>IF($AA25&gt;1.5,1.5,IF($AA25&lt;0.5,0,$AA25))</f>
        <v>0</v>
      </c>
      <c r="AC25" s="114">
        <f>((($J19-$AC$422)/($AC$421-$AC$422))*0.5+1)</f>
        <v>0</v>
      </c>
      <c r="AD25" s="118">
        <f>IF($AC25&gt;1.5,1.5,IF($AC25&lt;0.5,0,$AC25))</f>
        <v>0</v>
      </c>
      <c r="AE25" s="117"/>
      <c r="AF25" s="119">
        <f>IF(AND($AJ25=1,PRODUCT(N25,T25,Z25)&gt;=1,$J29&gt;=$AG$422),1,0)</f>
        <v>0</v>
      </c>
      <c r="AG25" s="119">
        <f>IF(AND($AK25=1,PRODUCT(P25,V25,AB25)&gt;=1,$J29&gt;=$AG$421),1,0)</f>
        <v>0</v>
      </c>
      <c r="AH25" s="119">
        <f>IF(AND($B25="Projektleiter*in",PRODUCT(R25,X25,AD25)&gt;=1,$J29&gt;=$AG$420),1,0)</f>
        <v>0</v>
      </c>
      <c r="AI25" s="242"/>
      <c r="AJ25" s="240">
        <f>IF(OR($B25="Projektleiter*in",$B25="Co-Projektleiter*in",$B25="Teilprojektleiter*in",$B25="Stv. Projektleiter*in"),1,0)</f>
        <v>0</v>
      </c>
      <c r="AK25" s="240">
        <f>IF(OR($B25="Projektleiter*in",$B25="Co-Projektleiter*in",$B25="Teilprojektleiter*in"),1,0)</f>
        <v>0</v>
      </c>
      <c r="AL25" s="121"/>
      <c r="AM25" s="234">
        <f>IF(AND(F18&gt;=M$427,H25&gt;=O$427,J19&gt;=Q$427,AO25&gt;=S$427,J29&gt;=U$427),1,0)</f>
        <v>0</v>
      </c>
      <c r="AN25" s="242"/>
      <c r="AO25" s="240">
        <f>IF(F25="",0,DATEDIF(D25,F25,"m")+1)</f>
        <v>0</v>
      </c>
    </row>
    <row r="26" spans="1:41" s="5" customFormat="1" ht="18" customHeight="1" x14ac:dyDescent="0.35">
      <c r="A26" s="10"/>
      <c r="B26" s="245"/>
      <c r="C26" s="229" t="s">
        <v>121</v>
      </c>
      <c r="D26" s="106"/>
      <c r="E26" s="235" t="s">
        <v>125</v>
      </c>
      <c r="F26" s="106"/>
      <c r="G26" s="235"/>
      <c r="H26" s="20"/>
      <c r="I26" s="222"/>
      <c r="J26" s="133" t="str">
        <f t="shared" si="0"/>
        <v/>
      </c>
      <c r="K26" s="12"/>
      <c r="L26" s="27"/>
      <c r="M26" s="114">
        <f>((($M24-$M$422)/($M$421-$M$422))*0.5+1)</f>
        <v>-0.25</v>
      </c>
      <c r="N26" s="118">
        <f t="shared" ref="N26:N27" si="1">IF($M26&gt;1.5,1.5,IF($M26&lt;0.5,0,$M26))</f>
        <v>0</v>
      </c>
      <c r="O26" s="114">
        <f>((($M24-$O$422)/($O$421-$O$422))*0.5+1)</f>
        <v>-0.75</v>
      </c>
      <c r="P26" s="118">
        <f t="shared" ref="P26:P27" si="2">IF($O26&gt;1.5,1.5,IF($O26&lt;0.5,0,$O26))</f>
        <v>0</v>
      </c>
      <c r="Q26" s="114">
        <f>((($M24-$Q$422)/($Q$421-$Q$422))*0.5+1)</f>
        <v>-0.5</v>
      </c>
      <c r="R26" s="118">
        <f t="shared" ref="R26:R27" si="3">IF($Q26&gt;1.5,1.5,IF($Q26&lt;0.5,0,$Q26))</f>
        <v>0</v>
      </c>
      <c r="S26" s="114">
        <f>((($H26-$S$422)/($S$421-$S$422))*0.5+1)</f>
        <v>-1</v>
      </c>
      <c r="T26" s="118">
        <f t="shared" ref="T26:T27" si="4">IF($S26&gt;1.5,1.5,IF($S26&lt;0.5,0,$S26))</f>
        <v>0</v>
      </c>
      <c r="U26" s="114">
        <f>((($H26-$U$422)/($U$421-$U$422))*0.5+1)</f>
        <v>-0.75</v>
      </c>
      <c r="V26" s="118">
        <f t="shared" ref="V26:V27" si="5">IF($U26&gt;1.5,1.5,IF($U26&lt;0.5,0,$U26))</f>
        <v>0</v>
      </c>
      <c r="W26" s="114">
        <f>((($H26-$W$422)/($W$421-$W$422))*0.5+1)</f>
        <v>-1.4</v>
      </c>
      <c r="X26" s="118">
        <f t="shared" ref="X26:X27" si="6">IF($W26&gt;1.5,1.5,IF($W26&lt;0.5,0,$W26))</f>
        <v>0</v>
      </c>
      <c r="Y26" s="114">
        <f>((($J19-$Y$422)/($Y$421-$Y$422))*0.5+1)</f>
        <v>-0.25</v>
      </c>
      <c r="Z26" s="118">
        <f t="shared" ref="Z26:Z27" si="7">IF($Y26&gt;1.5,1.5,IF($Y26&lt;0.5,0,$Y26))</f>
        <v>0</v>
      </c>
      <c r="AA26" s="114">
        <f>((($J19-$AA$422)/($AA$421-$AA$422))*0.5+1)</f>
        <v>0</v>
      </c>
      <c r="AB26" s="118">
        <f t="shared" ref="AB26:AB27" si="8">IF($AA26&gt;1.5,1.5,IF($AA26&lt;0.5,0,$AA26))</f>
        <v>0</v>
      </c>
      <c r="AC26" s="114">
        <f>((($J19-$AC$422)/($AC$421-$AC$422))*0.5+1)</f>
        <v>0</v>
      </c>
      <c r="AD26" s="118">
        <f t="shared" ref="AD26:AD27" si="9">IF($AC26&gt;1.5,1.5,IF($AC26&lt;0.5,0,$AC26))</f>
        <v>0</v>
      </c>
      <c r="AE26" s="117"/>
      <c r="AF26" s="119">
        <f>IF(AND($AJ26=1,PRODUCT(N26,T26,Z26)&gt;=1,$J29&gt;=$AG$422),1,0)</f>
        <v>0</v>
      </c>
      <c r="AG26" s="119">
        <f>IF(AND($AK26=1,PRODUCT(P26,V26,AB26)&gt;=1,$J29&gt;=$AG$421),1,0)</f>
        <v>0</v>
      </c>
      <c r="AH26" s="119">
        <f>IF(AND($B26="Projektleiter*in",PRODUCT(R26,X26,AD26)&gt;=1,$J29&gt;=$AG$420),1,0)</f>
        <v>0</v>
      </c>
      <c r="AI26" s="242"/>
      <c r="AJ26" s="240">
        <f t="shared" ref="AJ26:AJ27" si="10">IF(OR($B26="Projektleiter*in",$B26="Co-Projektleiter*in",$B26="Teilprojektleiter*in",$B26="Stv. Projektleiter*in"),1,0)</f>
        <v>0</v>
      </c>
      <c r="AK26" s="240">
        <f t="shared" ref="AK26:AK27" si="11">IF(OR($B26="Projektleiter*in",$B26="Co-Projektleiter*in",$B26="Teilprojektleiter*in"),1,0)</f>
        <v>0</v>
      </c>
      <c r="AL26" s="121"/>
      <c r="AM26" s="234">
        <f>IF(AND(F18&gt;=M$427,H26&gt;=O$427,J19&gt;=Q$427,AO26&gt;=S$427,J29&gt;=U$427),1,0)</f>
        <v>0</v>
      </c>
      <c r="AN26" s="242"/>
      <c r="AO26" s="240">
        <f>IF(F26="",0,DATEDIF(D26,F26,"m")+1)</f>
        <v>0</v>
      </c>
    </row>
    <row r="27" spans="1:41" s="5" customFormat="1" ht="18" customHeight="1" x14ac:dyDescent="0.35">
      <c r="A27" s="10"/>
      <c r="B27" s="245"/>
      <c r="C27" s="229" t="s">
        <v>121</v>
      </c>
      <c r="D27" s="106"/>
      <c r="E27" s="235" t="s">
        <v>125</v>
      </c>
      <c r="F27" s="106"/>
      <c r="G27" s="235"/>
      <c r="H27" s="20"/>
      <c r="I27" s="222"/>
      <c r="J27" s="133" t="str">
        <f t="shared" si="0"/>
        <v/>
      </c>
      <c r="K27" s="12"/>
      <c r="L27" s="27"/>
      <c r="M27" s="114">
        <f>((($M24-$M$422)/($M$421-$M$422))*0.5+1)</f>
        <v>-0.25</v>
      </c>
      <c r="N27" s="118">
        <f t="shared" si="1"/>
        <v>0</v>
      </c>
      <c r="O27" s="114">
        <f>((($M24-$O$422)/($O$421-$O$422))*0.5+1)</f>
        <v>-0.75</v>
      </c>
      <c r="P27" s="118">
        <f t="shared" si="2"/>
        <v>0</v>
      </c>
      <c r="Q27" s="114">
        <f>((($M24-$Q$422)/($Q$421-$Q$422))*0.5+1)</f>
        <v>-0.5</v>
      </c>
      <c r="R27" s="118">
        <f t="shared" si="3"/>
        <v>0</v>
      </c>
      <c r="S27" s="114">
        <f>((($H27-$S$422)/($S$421-$S$422))*0.5+1)</f>
        <v>-1</v>
      </c>
      <c r="T27" s="118">
        <f t="shared" si="4"/>
        <v>0</v>
      </c>
      <c r="U27" s="114">
        <f>((($H27-$U$422)/($U$421-$U$422))*0.5+1)</f>
        <v>-0.75</v>
      </c>
      <c r="V27" s="118">
        <f t="shared" si="5"/>
        <v>0</v>
      </c>
      <c r="W27" s="114">
        <f>((($H27-$W$422)/($W$421-$W$422))*0.5+1)</f>
        <v>-1.4</v>
      </c>
      <c r="X27" s="118">
        <f t="shared" si="6"/>
        <v>0</v>
      </c>
      <c r="Y27" s="114">
        <f>((($J19-$Y$422)/($Y$421-$Y$422))*0.5+1)</f>
        <v>-0.25</v>
      </c>
      <c r="Z27" s="118">
        <f t="shared" si="7"/>
        <v>0</v>
      </c>
      <c r="AA27" s="114">
        <f>((($J19-$AA$422)/($AA$421-$AA$422))*0.5+1)</f>
        <v>0</v>
      </c>
      <c r="AB27" s="118">
        <f t="shared" si="8"/>
        <v>0</v>
      </c>
      <c r="AC27" s="114">
        <f>((($J19-$AC$422)/($AC$421-$AC$422))*0.5+1)</f>
        <v>0</v>
      </c>
      <c r="AD27" s="118">
        <f t="shared" si="9"/>
        <v>0</v>
      </c>
      <c r="AE27" s="117"/>
      <c r="AF27" s="119">
        <f>IF(AND($AJ27=1,PRODUCT(N27,T27,Z27)&gt;=1,$J29&gt;=$AG$422),1,0)</f>
        <v>0</v>
      </c>
      <c r="AG27" s="119">
        <f>IF(AND($AK27=1,PRODUCT(P27,V27,AB27)&gt;=1,$J29&gt;=$AG$421),1,0)</f>
        <v>0</v>
      </c>
      <c r="AH27" s="119">
        <f>IF(AND($B27="Projektleiter*in",PRODUCT(R27,X27,AD27)&gt;=1,$J29&gt;=$AG$420),1,0)</f>
        <v>0</v>
      </c>
      <c r="AI27" s="242"/>
      <c r="AJ27" s="240">
        <f t="shared" si="10"/>
        <v>0</v>
      </c>
      <c r="AK27" s="240">
        <f t="shared" si="11"/>
        <v>0</v>
      </c>
      <c r="AL27" s="121"/>
      <c r="AM27" s="234">
        <f>IF(AND(F18&gt;=M$427,H27&gt;=O$427,J19&gt;=Q$427,AO27&gt;=S$427,J29&gt;=U$427),1,0)</f>
        <v>0</v>
      </c>
      <c r="AN27" s="242"/>
      <c r="AO27" s="240">
        <f>IF(F27="",0,DATEDIF(D27,F27,"m")+1)</f>
        <v>0</v>
      </c>
    </row>
    <row r="28" spans="1:41" s="5" customFormat="1" ht="10" customHeight="1" x14ac:dyDescent="0.35">
      <c r="A28" s="10"/>
      <c r="B28" s="217"/>
      <c r="C28" s="217"/>
      <c r="D28" s="132"/>
      <c r="E28" s="219"/>
      <c r="F28" s="219"/>
      <c r="G28" s="219"/>
      <c r="H28" s="219"/>
      <c r="I28" s="219"/>
      <c r="J28" s="219"/>
      <c r="K28" s="12"/>
      <c r="L28" s="27"/>
      <c r="M28" s="23"/>
      <c r="N28" s="23"/>
      <c r="O28" s="23"/>
      <c r="P28" s="23"/>
      <c r="Q28" s="23"/>
      <c r="R28" s="242"/>
      <c r="S28" s="238"/>
      <c r="T28" s="238"/>
      <c r="U28" s="238"/>
      <c r="V28" s="238"/>
      <c r="W28" s="238"/>
      <c r="X28" s="238"/>
      <c r="Y28" s="242"/>
      <c r="Z28" s="242"/>
      <c r="AA28" s="242"/>
      <c r="AB28" s="201"/>
      <c r="AC28" s="201"/>
      <c r="AD28" s="238"/>
      <c r="AE28" s="238"/>
      <c r="AF28" s="238"/>
      <c r="AG28" s="238"/>
      <c r="AH28" s="242"/>
      <c r="AI28" s="242"/>
      <c r="AJ28" s="242"/>
      <c r="AK28" s="242"/>
      <c r="AL28" s="242"/>
      <c r="AM28" s="242"/>
      <c r="AN28" s="242"/>
      <c r="AO28" s="242"/>
    </row>
    <row r="29" spans="1:41" s="5" customFormat="1" ht="18" customHeight="1" x14ac:dyDescent="0.35">
      <c r="A29" s="10"/>
      <c r="B29" s="270" t="s">
        <v>182</v>
      </c>
      <c r="C29" s="270"/>
      <c r="D29" s="270"/>
      <c r="E29" s="270"/>
      <c r="F29" s="270"/>
      <c r="G29" s="270"/>
      <c r="H29" s="270"/>
      <c r="I29" s="219"/>
      <c r="J29" s="133">
        <f>SUM(J30:J39)</f>
        <v>0</v>
      </c>
      <c r="K29" s="12"/>
      <c r="L29" s="27"/>
      <c r="M29" s="23"/>
      <c r="N29" s="23"/>
      <c r="O29" s="23"/>
      <c r="P29" s="23"/>
      <c r="Q29" s="23"/>
      <c r="R29" s="242"/>
      <c r="S29" s="238"/>
      <c r="T29" s="238"/>
      <c r="U29" s="238"/>
      <c r="V29" s="238"/>
      <c r="W29" s="238"/>
      <c r="X29" s="238"/>
      <c r="Y29" s="242"/>
      <c r="Z29" s="242"/>
      <c r="AA29" s="242"/>
      <c r="AB29" s="201"/>
      <c r="AC29" s="201"/>
      <c r="AD29" s="238"/>
      <c r="AE29" s="238"/>
      <c r="AF29" s="238"/>
      <c r="AG29" s="238"/>
      <c r="AH29" s="242"/>
      <c r="AI29" s="242"/>
      <c r="AJ29" s="242"/>
      <c r="AK29" s="242"/>
      <c r="AL29" s="242"/>
      <c r="AM29" s="242"/>
      <c r="AN29" s="242"/>
      <c r="AO29" s="242"/>
    </row>
    <row r="30" spans="1:41" s="5" customFormat="1" ht="18" customHeight="1" x14ac:dyDescent="0.35">
      <c r="A30" s="10"/>
      <c r="B30" s="268" t="s">
        <v>183</v>
      </c>
      <c r="C30" s="268"/>
      <c r="D30" s="268"/>
      <c r="E30" s="268"/>
      <c r="F30" s="268"/>
      <c r="G30" s="268"/>
      <c r="H30" s="268"/>
      <c r="I30" s="219"/>
      <c r="J30" s="20"/>
      <c r="K30" s="12"/>
      <c r="L30" s="27"/>
      <c r="M30" s="23"/>
      <c r="N30" s="23"/>
      <c r="O30" s="23"/>
      <c r="P30" s="23"/>
      <c r="Q30" s="23"/>
      <c r="R30" s="242"/>
      <c r="S30" s="238"/>
      <c r="T30" s="238"/>
      <c r="U30" s="238"/>
      <c r="V30" s="238"/>
      <c r="W30" s="238"/>
      <c r="X30" s="238"/>
      <c r="Y30" s="242"/>
      <c r="Z30" s="242"/>
      <c r="AA30" s="242"/>
      <c r="AB30" s="201"/>
      <c r="AC30" s="201"/>
      <c r="AD30" s="238"/>
      <c r="AE30" s="238"/>
      <c r="AF30" s="238"/>
      <c r="AG30" s="238"/>
      <c r="AH30" s="242"/>
      <c r="AI30" s="242"/>
      <c r="AJ30" s="242"/>
      <c r="AK30" s="242"/>
      <c r="AL30" s="242"/>
      <c r="AM30" s="242"/>
      <c r="AN30" s="242"/>
      <c r="AO30" s="242"/>
    </row>
    <row r="31" spans="1:41" s="5" customFormat="1" ht="18" customHeight="1" x14ac:dyDescent="0.35">
      <c r="A31" s="10"/>
      <c r="B31" s="268" t="s">
        <v>184</v>
      </c>
      <c r="C31" s="268"/>
      <c r="D31" s="268"/>
      <c r="E31" s="268"/>
      <c r="F31" s="268"/>
      <c r="G31" s="268"/>
      <c r="H31" s="268"/>
      <c r="I31" s="219"/>
      <c r="J31" s="20"/>
      <c r="K31" s="12"/>
      <c r="L31" s="27"/>
      <c r="M31" s="23"/>
      <c r="N31" s="23"/>
      <c r="O31" s="23"/>
      <c r="P31" s="23"/>
      <c r="Q31" s="23"/>
      <c r="R31" s="242"/>
      <c r="S31" s="238"/>
      <c r="T31" s="238"/>
      <c r="U31" s="238"/>
      <c r="V31" s="238"/>
      <c r="W31" s="238"/>
      <c r="X31" s="238"/>
      <c r="Y31" s="242"/>
      <c r="Z31" s="242"/>
      <c r="AA31" s="242"/>
      <c r="AB31" s="201"/>
      <c r="AC31" s="201"/>
      <c r="AD31" s="238"/>
      <c r="AE31" s="238"/>
      <c r="AF31" s="238"/>
      <c r="AG31" s="238"/>
      <c r="AH31" s="242"/>
      <c r="AI31" s="242"/>
      <c r="AJ31" s="242"/>
      <c r="AK31" s="242"/>
      <c r="AL31" s="242"/>
      <c r="AM31" s="242"/>
      <c r="AN31" s="242"/>
      <c r="AO31" s="242"/>
    </row>
    <row r="32" spans="1:41" s="5" customFormat="1" ht="18" customHeight="1" x14ac:dyDescent="0.35">
      <c r="A32" s="10"/>
      <c r="B32" s="268" t="s">
        <v>185</v>
      </c>
      <c r="C32" s="268"/>
      <c r="D32" s="268"/>
      <c r="E32" s="268"/>
      <c r="F32" s="268"/>
      <c r="G32" s="268"/>
      <c r="H32" s="268"/>
      <c r="I32" s="219"/>
      <c r="J32" s="20"/>
      <c r="K32" s="12"/>
      <c r="L32" s="27"/>
      <c r="M32" s="23"/>
      <c r="N32" s="23"/>
      <c r="O32" s="23"/>
      <c r="P32" s="23"/>
      <c r="Q32" s="23"/>
      <c r="R32" s="242"/>
      <c r="S32" s="238"/>
      <c r="T32" s="238"/>
      <c r="U32" s="238"/>
      <c r="V32" s="238"/>
      <c r="W32" s="238"/>
      <c r="X32" s="238"/>
      <c r="Y32" s="242"/>
      <c r="Z32" s="242"/>
      <c r="AA32" s="242"/>
      <c r="AB32" s="201"/>
      <c r="AC32" s="201"/>
      <c r="AD32" s="238"/>
      <c r="AE32" s="238"/>
      <c r="AF32" s="238"/>
      <c r="AG32" s="238"/>
      <c r="AH32" s="242"/>
      <c r="AI32" s="242"/>
      <c r="AJ32" s="242"/>
      <c r="AK32" s="242"/>
      <c r="AL32" s="242"/>
      <c r="AM32" s="242"/>
      <c r="AN32" s="242"/>
      <c r="AO32" s="242"/>
    </row>
    <row r="33" spans="1:34" s="5" customFormat="1" ht="18" customHeight="1" x14ac:dyDescent="0.35">
      <c r="A33" s="10"/>
      <c r="B33" s="268" t="s">
        <v>186</v>
      </c>
      <c r="C33" s="268"/>
      <c r="D33" s="268"/>
      <c r="E33" s="268"/>
      <c r="F33" s="268"/>
      <c r="G33" s="268"/>
      <c r="H33" s="268"/>
      <c r="I33" s="219"/>
      <c r="J33" s="20"/>
      <c r="K33" s="12"/>
      <c r="L33" s="27"/>
      <c r="M33" s="23"/>
      <c r="N33" s="23"/>
      <c r="O33" s="23"/>
      <c r="P33" s="23"/>
      <c r="Q33" s="23"/>
      <c r="R33" s="242"/>
      <c r="S33" s="238"/>
      <c r="T33" s="238"/>
      <c r="U33" s="238"/>
      <c r="V33" s="238"/>
      <c r="W33" s="238"/>
      <c r="X33" s="238"/>
      <c r="Y33" s="242"/>
      <c r="Z33" s="242"/>
      <c r="AA33" s="242"/>
      <c r="AB33" s="201"/>
      <c r="AC33" s="201"/>
      <c r="AD33" s="238"/>
      <c r="AE33" s="238"/>
      <c r="AF33" s="238"/>
      <c r="AG33" s="238"/>
      <c r="AH33" s="242"/>
    </row>
    <row r="34" spans="1:34" s="5" customFormat="1" ht="18" customHeight="1" x14ac:dyDescent="0.35">
      <c r="A34" s="10"/>
      <c r="B34" s="268" t="s">
        <v>187</v>
      </c>
      <c r="C34" s="268"/>
      <c r="D34" s="268"/>
      <c r="E34" s="268"/>
      <c r="F34" s="268"/>
      <c r="G34" s="268"/>
      <c r="H34" s="268"/>
      <c r="I34" s="219"/>
      <c r="J34" s="20"/>
      <c r="K34" s="12"/>
      <c r="L34" s="27"/>
      <c r="M34" s="23"/>
      <c r="N34" s="23"/>
      <c r="O34" s="23"/>
      <c r="P34" s="23"/>
      <c r="Q34" s="23"/>
      <c r="R34" s="242"/>
      <c r="S34" s="238"/>
      <c r="T34" s="238"/>
      <c r="U34" s="238"/>
      <c r="V34" s="238"/>
      <c r="W34" s="238"/>
      <c r="X34" s="238"/>
      <c r="Y34" s="242"/>
      <c r="Z34" s="242"/>
      <c r="AA34" s="242"/>
      <c r="AB34" s="201"/>
      <c r="AC34" s="201"/>
      <c r="AD34" s="238"/>
      <c r="AE34" s="238"/>
      <c r="AF34" s="238"/>
      <c r="AG34" s="238"/>
      <c r="AH34" s="242"/>
    </row>
    <row r="35" spans="1:34" s="5" customFormat="1" ht="18" customHeight="1" x14ac:dyDescent="0.35">
      <c r="A35" s="10"/>
      <c r="B35" s="268" t="s">
        <v>188</v>
      </c>
      <c r="C35" s="268"/>
      <c r="D35" s="268"/>
      <c r="E35" s="268"/>
      <c r="F35" s="268"/>
      <c r="G35" s="268"/>
      <c r="H35" s="268"/>
      <c r="I35" s="219"/>
      <c r="J35" s="20"/>
      <c r="K35" s="12"/>
      <c r="L35" s="27"/>
      <c r="M35" s="23"/>
      <c r="N35" s="23"/>
      <c r="O35" s="23"/>
      <c r="P35" s="23"/>
      <c r="Q35" s="23"/>
      <c r="R35" s="242"/>
      <c r="S35" s="238"/>
      <c r="T35" s="238"/>
      <c r="U35" s="238"/>
      <c r="V35" s="238"/>
      <c r="W35" s="238"/>
      <c r="X35" s="238"/>
      <c r="Y35" s="242"/>
      <c r="Z35" s="242"/>
      <c r="AA35" s="242"/>
      <c r="AB35" s="201"/>
      <c r="AC35" s="201"/>
      <c r="AD35" s="238"/>
      <c r="AE35" s="238"/>
      <c r="AF35" s="238"/>
      <c r="AG35" s="238"/>
      <c r="AH35" s="242"/>
    </row>
    <row r="36" spans="1:34" s="5" customFormat="1" ht="18" customHeight="1" x14ac:dyDescent="0.35">
      <c r="A36" s="10"/>
      <c r="B36" s="268" t="s">
        <v>189</v>
      </c>
      <c r="C36" s="268"/>
      <c r="D36" s="268"/>
      <c r="E36" s="268"/>
      <c r="F36" s="268"/>
      <c r="G36" s="268"/>
      <c r="H36" s="268"/>
      <c r="I36" s="219"/>
      <c r="J36" s="20"/>
      <c r="K36" s="12"/>
      <c r="L36" s="27"/>
      <c r="M36" s="23"/>
      <c r="N36" s="23"/>
      <c r="O36" s="23"/>
      <c r="P36" s="23"/>
      <c r="Q36" s="23"/>
      <c r="R36" s="242"/>
      <c r="S36" s="238"/>
      <c r="T36" s="238"/>
      <c r="U36" s="238"/>
      <c r="V36" s="238"/>
      <c r="W36" s="238"/>
      <c r="X36" s="238"/>
      <c r="Y36" s="242"/>
      <c r="Z36" s="242"/>
      <c r="AA36" s="242"/>
      <c r="AB36" s="201"/>
      <c r="AC36" s="201"/>
      <c r="AD36" s="238"/>
      <c r="AE36" s="238"/>
      <c r="AF36" s="238"/>
      <c r="AG36" s="238"/>
      <c r="AH36" s="242"/>
    </row>
    <row r="37" spans="1:34" s="5" customFormat="1" ht="18" customHeight="1" x14ac:dyDescent="0.35">
      <c r="A37" s="10"/>
      <c r="B37" s="268" t="s">
        <v>190</v>
      </c>
      <c r="C37" s="268"/>
      <c r="D37" s="268"/>
      <c r="E37" s="268"/>
      <c r="F37" s="268"/>
      <c r="G37" s="268"/>
      <c r="H37" s="268"/>
      <c r="I37" s="219"/>
      <c r="J37" s="20"/>
      <c r="K37" s="12"/>
      <c r="L37" s="27"/>
      <c r="M37" s="23"/>
      <c r="N37" s="23"/>
      <c r="O37" s="23"/>
      <c r="P37" s="23"/>
      <c r="Q37" s="23"/>
      <c r="R37" s="242"/>
      <c r="S37" s="238"/>
      <c r="T37" s="238"/>
      <c r="U37" s="238"/>
      <c r="V37" s="238"/>
      <c r="W37" s="238"/>
      <c r="X37" s="238"/>
      <c r="Y37" s="242"/>
      <c r="Z37" s="242"/>
      <c r="AA37" s="242"/>
      <c r="AB37" s="201"/>
      <c r="AC37" s="201"/>
      <c r="AD37" s="238"/>
      <c r="AE37" s="238"/>
      <c r="AF37" s="238"/>
      <c r="AG37" s="238"/>
      <c r="AH37" s="242"/>
    </row>
    <row r="38" spans="1:34" s="5" customFormat="1" ht="18" customHeight="1" x14ac:dyDescent="0.35">
      <c r="A38" s="10"/>
      <c r="B38" s="268" t="s">
        <v>191</v>
      </c>
      <c r="C38" s="268"/>
      <c r="D38" s="268"/>
      <c r="E38" s="268"/>
      <c r="F38" s="268"/>
      <c r="G38" s="268"/>
      <c r="H38" s="268"/>
      <c r="I38" s="219"/>
      <c r="J38" s="20"/>
      <c r="K38" s="12"/>
      <c r="L38" s="27"/>
      <c r="M38" s="23"/>
      <c r="N38" s="23"/>
      <c r="O38" s="23"/>
      <c r="P38" s="23"/>
      <c r="Q38" s="23"/>
      <c r="R38" s="242"/>
      <c r="S38" s="238"/>
      <c r="T38" s="238"/>
      <c r="U38" s="238"/>
      <c r="V38" s="238"/>
      <c r="W38" s="238"/>
      <c r="X38" s="238"/>
      <c r="Y38" s="242"/>
      <c r="Z38" s="242"/>
      <c r="AA38" s="242"/>
      <c r="AB38" s="201"/>
      <c r="AC38" s="201"/>
      <c r="AD38" s="238"/>
      <c r="AE38" s="238"/>
      <c r="AF38" s="238"/>
      <c r="AG38" s="238"/>
      <c r="AH38" s="242"/>
    </row>
    <row r="39" spans="1:34" s="5" customFormat="1" ht="18" customHeight="1" x14ac:dyDescent="0.35">
      <c r="A39" s="10"/>
      <c r="B39" s="268" t="s">
        <v>192</v>
      </c>
      <c r="C39" s="268"/>
      <c r="D39" s="268"/>
      <c r="E39" s="268"/>
      <c r="F39" s="268"/>
      <c r="G39" s="268"/>
      <c r="H39" s="268"/>
      <c r="I39" s="219"/>
      <c r="J39" s="20"/>
      <c r="K39" s="12"/>
      <c r="L39" s="27"/>
      <c r="M39" s="23"/>
      <c r="N39" s="23"/>
      <c r="O39" s="23"/>
      <c r="P39" s="23"/>
      <c r="Q39" s="23"/>
      <c r="R39" s="242"/>
      <c r="S39" s="238"/>
      <c r="T39" s="238"/>
      <c r="U39" s="238"/>
      <c r="V39" s="238"/>
      <c r="W39" s="238"/>
      <c r="X39" s="238"/>
      <c r="Y39" s="242"/>
      <c r="Z39" s="242"/>
      <c r="AA39" s="242"/>
      <c r="AB39" s="201"/>
      <c r="AC39" s="201"/>
      <c r="AD39" s="238"/>
      <c r="AE39" s="238"/>
      <c r="AF39" s="238"/>
      <c r="AG39" s="238"/>
      <c r="AH39" s="242"/>
    </row>
    <row r="40" spans="1:34" s="5" customFormat="1" ht="10" customHeight="1" x14ac:dyDescent="0.35">
      <c r="A40" s="10"/>
      <c r="B40" s="217"/>
      <c r="C40" s="217"/>
      <c r="D40" s="219"/>
      <c r="E40" s="219"/>
      <c r="F40" s="219"/>
      <c r="G40" s="219"/>
      <c r="H40" s="219"/>
      <c r="I40" s="219"/>
      <c r="J40" s="219"/>
      <c r="K40" s="12"/>
      <c r="L40" s="27"/>
      <c r="M40" s="23"/>
      <c r="N40" s="23"/>
      <c r="O40" s="23"/>
      <c r="P40" s="23"/>
      <c r="Q40" s="23"/>
      <c r="R40" s="242"/>
      <c r="S40" s="238"/>
      <c r="T40" s="238"/>
      <c r="U40" s="238"/>
      <c r="V40" s="238"/>
      <c r="W40" s="238"/>
      <c r="X40" s="238"/>
      <c r="Y40" s="242"/>
      <c r="Z40" s="242"/>
      <c r="AA40" s="242"/>
      <c r="AB40" s="201"/>
      <c r="AC40" s="201"/>
      <c r="AD40" s="238"/>
      <c r="AE40" s="238"/>
      <c r="AF40" s="238"/>
      <c r="AG40" s="238"/>
      <c r="AH40" s="242"/>
    </row>
    <row r="41" spans="1:34" s="5" customFormat="1" ht="18" customHeight="1" x14ac:dyDescent="0.35">
      <c r="A41" s="10"/>
      <c r="B41" s="218" t="s">
        <v>193</v>
      </c>
      <c r="C41" s="218"/>
      <c r="D41" s="219"/>
      <c r="E41" s="219"/>
      <c r="F41" s="219"/>
      <c r="G41" s="219"/>
      <c r="H41" s="219"/>
      <c r="I41" s="219"/>
      <c r="J41" s="219"/>
      <c r="K41" s="12"/>
      <c r="L41" s="27"/>
      <c r="M41" s="23"/>
      <c r="N41" s="23"/>
      <c r="O41" s="23"/>
      <c r="P41" s="23"/>
      <c r="Q41" s="23"/>
      <c r="R41" s="242"/>
      <c r="S41" s="238"/>
      <c r="T41" s="238"/>
      <c r="U41" s="238"/>
      <c r="V41" s="238"/>
      <c r="W41" s="238"/>
      <c r="X41" s="238"/>
      <c r="Y41" s="242"/>
      <c r="Z41" s="242"/>
      <c r="AA41" s="242"/>
      <c r="AB41" s="201"/>
      <c r="AC41" s="201"/>
      <c r="AD41" s="238"/>
      <c r="AE41" s="238"/>
      <c r="AF41" s="238"/>
      <c r="AG41" s="238"/>
      <c r="AH41" s="242"/>
    </row>
    <row r="42" spans="1:34" s="5" customFormat="1" ht="18" customHeight="1" x14ac:dyDescent="0.35">
      <c r="A42" s="10"/>
      <c r="B42" s="217" t="s">
        <v>194</v>
      </c>
      <c r="C42" s="217"/>
      <c r="D42" s="260"/>
      <c r="E42" s="260"/>
      <c r="F42" s="260"/>
      <c r="G42" s="260"/>
      <c r="H42" s="260"/>
      <c r="I42" s="260"/>
      <c r="J42" s="260"/>
      <c r="K42" s="12"/>
      <c r="L42" s="27"/>
      <c r="M42" s="23"/>
      <c r="N42" s="23"/>
      <c r="O42" s="23"/>
      <c r="P42" s="23"/>
      <c r="Q42" s="23"/>
      <c r="R42" s="242"/>
      <c r="S42" s="238"/>
      <c r="T42" s="238"/>
      <c r="U42" s="238"/>
      <c r="V42" s="238"/>
      <c r="W42" s="238"/>
      <c r="X42" s="238"/>
      <c r="Y42" s="242"/>
      <c r="Z42" s="242"/>
      <c r="AA42" s="242"/>
      <c r="AB42" s="201"/>
      <c r="AC42" s="201"/>
      <c r="AD42" s="238"/>
      <c r="AE42" s="238"/>
      <c r="AF42" s="238"/>
      <c r="AG42" s="238"/>
      <c r="AH42" s="242"/>
    </row>
    <row r="43" spans="1:34" s="5" customFormat="1" ht="18" customHeight="1" x14ac:dyDescent="0.35">
      <c r="A43" s="10"/>
      <c r="B43" s="217" t="s">
        <v>195</v>
      </c>
      <c r="C43" s="217"/>
      <c r="D43" s="260"/>
      <c r="E43" s="260"/>
      <c r="F43" s="260"/>
      <c r="G43" s="260"/>
      <c r="H43" s="260"/>
      <c r="I43" s="260"/>
      <c r="J43" s="260"/>
      <c r="K43" s="12"/>
      <c r="L43" s="27"/>
      <c r="M43" s="23"/>
      <c r="N43" s="23"/>
      <c r="O43" s="23"/>
      <c r="P43" s="23"/>
      <c r="Q43" s="23"/>
      <c r="R43" s="242"/>
      <c r="S43" s="238"/>
      <c r="T43" s="238"/>
      <c r="U43" s="238"/>
      <c r="V43" s="238"/>
      <c r="W43" s="238"/>
      <c r="X43" s="238"/>
      <c r="Y43" s="242"/>
      <c r="Z43" s="242"/>
      <c r="AA43" s="242"/>
      <c r="AB43" s="201"/>
      <c r="AC43" s="201"/>
      <c r="AD43" s="238"/>
      <c r="AE43" s="238"/>
      <c r="AF43" s="238"/>
      <c r="AG43" s="238"/>
      <c r="AH43" s="242"/>
    </row>
    <row r="44" spans="1:34" s="5" customFormat="1" ht="18" customHeight="1" x14ac:dyDescent="0.35">
      <c r="A44" s="10"/>
      <c r="B44" s="217" t="s">
        <v>196</v>
      </c>
      <c r="C44" s="217"/>
      <c r="D44" s="260"/>
      <c r="E44" s="260"/>
      <c r="F44" s="260"/>
      <c r="G44" s="260"/>
      <c r="H44" s="260"/>
      <c r="I44" s="260"/>
      <c r="J44" s="260"/>
      <c r="K44" s="12"/>
      <c r="L44" s="27"/>
      <c r="M44" s="23"/>
      <c r="N44" s="23"/>
      <c r="O44" s="23"/>
      <c r="P44" s="23"/>
      <c r="Q44" s="23"/>
      <c r="R44" s="242"/>
      <c r="S44" s="238"/>
      <c r="T44" s="238"/>
      <c r="U44" s="238"/>
      <c r="V44" s="238"/>
      <c r="W44" s="238"/>
      <c r="X44" s="238"/>
      <c r="Y44" s="242"/>
      <c r="Z44" s="242"/>
      <c r="AA44" s="242"/>
      <c r="AB44" s="201"/>
      <c r="AC44" s="201"/>
      <c r="AD44" s="238"/>
      <c r="AE44" s="238"/>
      <c r="AF44" s="238"/>
      <c r="AG44" s="238"/>
      <c r="AH44" s="242"/>
    </row>
    <row r="45" spans="1:34" s="5" customFormat="1" ht="18" customHeight="1" x14ac:dyDescent="0.35">
      <c r="A45" s="10"/>
      <c r="B45" s="217" t="s">
        <v>48</v>
      </c>
      <c r="C45" s="217"/>
      <c r="D45" s="260"/>
      <c r="E45" s="260"/>
      <c r="F45" s="260"/>
      <c r="G45" s="260"/>
      <c r="H45" s="260"/>
      <c r="I45" s="260"/>
      <c r="J45" s="260"/>
      <c r="K45" s="12"/>
      <c r="L45" s="27"/>
      <c r="M45" s="23"/>
      <c r="N45" s="23"/>
      <c r="O45" s="23"/>
      <c r="P45" s="23"/>
      <c r="Q45" s="23"/>
      <c r="R45" s="242"/>
      <c r="S45" s="238"/>
      <c r="T45" s="238"/>
      <c r="U45" s="238"/>
      <c r="V45" s="238"/>
      <c r="W45" s="238"/>
      <c r="X45" s="238"/>
      <c r="Y45" s="242"/>
      <c r="Z45" s="242"/>
      <c r="AA45" s="242"/>
      <c r="AB45" s="201"/>
      <c r="AC45" s="201"/>
      <c r="AD45" s="238"/>
      <c r="AE45" s="238"/>
      <c r="AF45" s="238"/>
      <c r="AG45" s="238"/>
      <c r="AH45" s="242"/>
    </row>
    <row r="46" spans="1:34" s="5" customFormat="1" ht="10" customHeight="1" x14ac:dyDescent="0.35">
      <c r="A46" s="14"/>
      <c r="B46" s="15"/>
      <c r="C46" s="15"/>
      <c r="D46" s="15"/>
      <c r="E46" s="15"/>
      <c r="F46" s="15"/>
      <c r="G46" s="15"/>
      <c r="H46" s="15"/>
      <c r="I46" s="15"/>
      <c r="J46" s="15"/>
      <c r="K46" s="16"/>
      <c r="L46" s="27"/>
      <c r="M46" s="23"/>
      <c r="N46" s="23"/>
      <c r="O46" s="23"/>
      <c r="P46" s="23"/>
      <c r="Q46" s="23"/>
      <c r="R46" s="242"/>
      <c r="S46" s="238"/>
      <c r="T46" s="238"/>
      <c r="U46" s="238"/>
      <c r="V46" s="238"/>
      <c r="W46" s="238"/>
      <c r="X46" s="238"/>
      <c r="Y46" s="242"/>
      <c r="Z46" s="242"/>
      <c r="AA46" s="242"/>
      <c r="AB46" s="201"/>
      <c r="AC46" s="201"/>
      <c r="AD46" s="238"/>
      <c r="AE46" s="238"/>
      <c r="AF46" s="238"/>
      <c r="AG46" s="238"/>
      <c r="AH46" s="242"/>
    </row>
    <row r="47" spans="1:34" s="5" customFormat="1" ht="10" customHeight="1" x14ac:dyDescent="0.35">
      <c r="A47" s="238"/>
      <c r="B47" s="238"/>
      <c r="C47" s="238"/>
      <c r="D47" s="238"/>
      <c r="E47" s="238"/>
      <c r="F47" s="238"/>
      <c r="G47" s="238"/>
      <c r="H47" s="238"/>
      <c r="I47" s="238"/>
      <c r="J47" s="238"/>
      <c r="K47" s="242"/>
      <c r="L47" s="27"/>
      <c r="M47" s="23"/>
      <c r="N47" s="23"/>
      <c r="O47" s="23"/>
      <c r="P47" s="23"/>
      <c r="Q47" s="23"/>
      <c r="R47" s="242"/>
      <c r="S47" s="238"/>
      <c r="T47" s="238"/>
      <c r="U47" s="238"/>
      <c r="V47" s="238"/>
      <c r="W47" s="238"/>
      <c r="X47" s="238"/>
      <c r="Y47" s="242"/>
      <c r="Z47" s="242"/>
      <c r="AA47" s="242"/>
      <c r="AB47" s="201"/>
      <c r="AC47" s="201"/>
      <c r="AD47" s="238"/>
      <c r="AE47" s="238"/>
      <c r="AF47" s="238"/>
      <c r="AG47" s="238"/>
      <c r="AH47" s="242"/>
    </row>
    <row r="48" spans="1:34" ht="10" customHeight="1" x14ac:dyDescent="0.35">
      <c r="A48" s="7"/>
      <c r="B48" s="8"/>
      <c r="C48" s="8"/>
      <c r="D48" s="8"/>
      <c r="E48" s="8"/>
      <c r="F48" s="8"/>
      <c r="G48" s="8"/>
      <c r="H48" s="8"/>
      <c r="I48" s="8"/>
      <c r="J48" s="8"/>
      <c r="K48" s="9"/>
      <c r="R48" s="242"/>
      <c r="S48" s="238"/>
      <c r="T48" s="238"/>
      <c r="U48" s="238"/>
      <c r="V48" s="238"/>
      <c r="W48" s="238"/>
      <c r="X48" s="238"/>
      <c r="Y48" s="238"/>
      <c r="Z48" s="238"/>
      <c r="AA48" s="238"/>
      <c r="AB48" s="238"/>
      <c r="AC48" s="238"/>
      <c r="AD48" s="238"/>
      <c r="AE48" s="238"/>
      <c r="AF48" s="238"/>
      <c r="AG48" s="238"/>
      <c r="AH48" s="242"/>
    </row>
    <row r="49" spans="1:41" ht="18" customHeight="1" x14ac:dyDescent="0.35">
      <c r="A49" s="10"/>
      <c r="B49" s="218" t="s">
        <v>197</v>
      </c>
      <c r="C49" s="218"/>
      <c r="D49" s="331"/>
      <c r="E49" s="331"/>
      <c r="F49" s="331"/>
      <c r="G49" s="331"/>
      <c r="H49" s="331"/>
      <c r="I49" s="331"/>
      <c r="J49" s="331"/>
      <c r="K49" s="12"/>
      <c r="R49" s="242"/>
      <c r="S49" s="238"/>
      <c r="T49" s="238"/>
      <c r="U49" s="238"/>
      <c r="V49" s="238"/>
      <c r="W49" s="238"/>
      <c r="X49" s="238"/>
      <c r="Y49" s="238"/>
      <c r="Z49" s="238"/>
      <c r="AA49" s="238"/>
      <c r="AB49" s="238"/>
      <c r="AC49" s="238"/>
      <c r="AD49" s="238"/>
      <c r="AE49" s="238"/>
      <c r="AF49" s="238"/>
      <c r="AG49" s="238"/>
      <c r="AH49" s="242"/>
      <c r="AI49" s="238"/>
      <c r="AJ49" s="238"/>
      <c r="AK49" s="238"/>
      <c r="AL49" s="238"/>
      <c r="AM49" s="238"/>
      <c r="AN49" s="238"/>
      <c r="AO49" s="238"/>
    </row>
    <row r="50" spans="1:41" ht="18" customHeight="1" x14ac:dyDescent="0.35">
      <c r="A50" s="10"/>
      <c r="B50" s="217" t="s">
        <v>160</v>
      </c>
      <c r="C50" s="217"/>
      <c r="D50" s="319"/>
      <c r="E50" s="319"/>
      <c r="F50" s="319"/>
      <c r="G50" s="319"/>
      <c r="H50" s="319"/>
      <c r="I50" s="319"/>
      <c r="J50" s="319"/>
      <c r="K50" s="12"/>
      <c r="R50" s="242"/>
      <c r="S50" s="238"/>
      <c r="T50" s="238"/>
      <c r="U50" s="238"/>
      <c r="V50" s="238"/>
      <c r="W50" s="238"/>
      <c r="X50" s="238"/>
      <c r="Y50" s="238"/>
      <c r="Z50" s="238"/>
      <c r="AA50" s="238"/>
      <c r="AB50" s="238"/>
      <c r="AC50" s="238"/>
      <c r="AD50" s="238"/>
      <c r="AE50" s="238"/>
      <c r="AF50" s="238"/>
      <c r="AG50" s="238"/>
      <c r="AH50" s="242"/>
      <c r="AI50" s="238"/>
      <c r="AJ50" s="238"/>
      <c r="AK50" s="238"/>
      <c r="AL50" s="238"/>
      <c r="AM50" s="238"/>
      <c r="AN50" s="238"/>
      <c r="AO50" s="238"/>
    </row>
    <row r="51" spans="1:41" ht="18" customHeight="1" x14ac:dyDescent="0.35">
      <c r="A51" s="10"/>
      <c r="B51" s="217" t="s">
        <v>161</v>
      </c>
      <c r="C51" s="217"/>
      <c r="D51" s="319"/>
      <c r="E51" s="319"/>
      <c r="F51" s="319"/>
      <c r="G51" s="319"/>
      <c r="H51" s="319"/>
      <c r="I51" s="319"/>
      <c r="J51" s="319"/>
      <c r="K51" s="12"/>
      <c r="R51" s="242"/>
      <c r="S51" s="238"/>
      <c r="T51" s="238"/>
      <c r="U51" s="238"/>
      <c r="V51" s="238"/>
      <c r="W51" s="238"/>
      <c r="X51" s="238"/>
      <c r="Y51" s="238"/>
      <c r="Z51" s="238"/>
      <c r="AA51" s="238"/>
      <c r="AB51" s="238"/>
      <c r="AC51" s="238"/>
      <c r="AD51" s="238"/>
      <c r="AE51" s="238"/>
      <c r="AF51" s="238"/>
      <c r="AG51" s="238"/>
      <c r="AH51" s="242"/>
      <c r="AI51" s="238"/>
      <c r="AJ51" s="238"/>
      <c r="AK51" s="238"/>
      <c r="AL51" s="238"/>
      <c r="AM51" s="238"/>
      <c r="AN51" s="238"/>
      <c r="AO51" s="238"/>
    </row>
    <row r="52" spans="1:41" ht="18" customHeight="1" x14ac:dyDescent="0.35">
      <c r="A52" s="10"/>
      <c r="B52" s="217" t="s">
        <v>162</v>
      </c>
      <c r="C52" s="217"/>
      <c r="D52" s="320"/>
      <c r="E52" s="330"/>
      <c r="F52" s="330"/>
      <c r="G52" s="330"/>
      <c r="H52" s="330"/>
      <c r="I52" s="330"/>
      <c r="J52" s="321"/>
      <c r="K52" s="12"/>
      <c r="R52" s="242"/>
      <c r="S52" s="238"/>
      <c r="T52" s="238"/>
      <c r="U52" s="128"/>
      <c r="V52" s="238"/>
      <c r="W52" s="238"/>
      <c r="X52" s="238"/>
      <c r="Y52" s="238"/>
      <c r="Z52" s="238"/>
      <c r="AA52" s="238"/>
      <c r="AB52" s="238"/>
      <c r="AC52" s="238"/>
      <c r="AD52" s="238"/>
      <c r="AE52" s="238"/>
      <c r="AF52" s="238"/>
      <c r="AG52" s="238"/>
      <c r="AH52" s="242"/>
      <c r="AI52" s="238"/>
      <c r="AJ52" s="238"/>
      <c r="AK52" s="238"/>
      <c r="AL52" s="238"/>
      <c r="AM52" s="238"/>
      <c r="AN52" s="238"/>
      <c r="AO52" s="238"/>
    </row>
    <row r="53" spans="1:41" ht="60" customHeight="1" x14ac:dyDescent="0.35">
      <c r="A53" s="10"/>
      <c r="B53" s="217" t="s">
        <v>163</v>
      </c>
      <c r="C53" s="217"/>
      <c r="D53" s="319"/>
      <c r="E53" s="319"/>
      <c r="F53" s="319"/>
      <c r="G53" s="319"/>
      <c r="H53" s="319"/>
      <c r="I53" s="319"/>
      <c r="J53" s="319"/>
      <c r="K53" s="12"/>
      <c r="R53" s="242"/>
      <c r="S53" s="238"/>
      <c r="T53" s="238"/>
      <c r="U53" s="238"/>
      <c r="V53" s="238"/>
      <c r="W53" s="238"/>
      <c r="X53" s="238"/>
      <c r="Y53" s="238"/>
      <c r="Z53" s="238"/>
      <c r="AA53" s="238"/>
      <c r="AB53" s="238"/>
      <c r="AC53" s="238"/>
      <c r="AD53" s="238"/>
      <c r="AE53" s="238"/>
      <c r="AF53" s="238"/>
      <c r="AG53" s="238"/>
      <c r="AH53" s="242"/>
      <c r="AI53" s="238"/>
      <c r="AJ53" s="238"/>
      <c r="AK53" s="238"/>
      <c r="AL53" s="238"/>
      <c r="AM53" s="238"/>
      <c r="AN53" s="238"/>
      <c r="AO53" s="238"/>
    </row>
    <row r="54" spans="1:41" ht="10" customHeight="1" x14ac:dyDescent="0.35">
      <c r="A54" s="10"/>
      <c r="B54" s="217"/>
      <c r="C54" s="217"/>
      <c r="D54" s="219"/>
      <c r="E54" s="219"/>
      <c r="F54" s="219"/>
      <c r="G54" s="219"/>
      <c r="H54" s="219"/>
      <c r="I54" s="219"/>
      <c r="J54" s="219"/>
      <c r="K54" s="12"/>
      <c r="R54" s="242"/>
      <c r="S54" s="238"/>
      <c r="T54" s="238"/>
      <c r="U54" s="238"/>
      <c r="V54" s="238"/>
      <c r="W54" s="238"/>
      <c r="X54" s="238"/>
      <c r="Y54" s="238"/>
      <c r="Z54" s="238"/>
      <c r="AA54" s="238"/>
      <c r="AB54" s="238"/>
      <c r="AC54" s="238"/>
      <c r="AD54" s="238"/>
      <c r="AE54" s="238"/>
      <c r="AF54" s="238"/>
      <c r="AG54" s="238"/>
      <c r="AH54" s="242"/>
      <c r="AI54" s="238"/>
      <c r="AJ54" s="238"/>
      <c r="AK54" s="238"/>
      <c r="AL54" s="238"/>
      <c r="AM54" s="238"/>
      <c r="AN54" s="238"/>
      <c r="AO54" s="238"/>
    </row>
    <row r="55" spans="1:41" ht="18" customHeight="1" x14ac:dyDescent="0.35">
      <c r="A55" s="10"/>
      <c r="B55" s="218" t="s">
        <v>164</v>
      </c>
      <c r="C55" s="218"/>
      <c r="D55" s="329" t="s">
        <v>119</v>
      </c>
      <c r="E55" s="329"/>
      <c r="F55" s="329"/>
      <c r="G55" s="219"/>
      <c r="H55" s="246"/>
      <c r="I55" s="219"/>
      <c r="J55" s="246" t="s">
        <v>80</v>
      </c>
      <c r="K55" s="12"/>
      <c r="R55" s="242"/>
      <c r="S55" s="238"/>
      <c r="T55" s="238"/>
      <c r="U55" s="238"/>
      <c r="V55" s="238"/>
      <c r="W55" s="238"/>
      <c r="X55" s="238"/>
      <c r="Y55" s="242"/>
      <c r="Z55" s="242"/>
      <c r="AA55" s="242"/>
      <c r="AB55" s="201"/>
      <c r="AC55" s="201"/>
      <c r="AD55" s="238"/>
      <c r="AE55" s="238"/>
      <c r="AF55" s="238"/>
      <c r="AG55" s="238"/>
      <c r="AH55" s="242"/>
      <c r="AI55" s="238"/>
      <c r="AJ55" s="238"/>
      <c r="AK55" s="238"/>
      <c r="AL55" s="238"/>
      <c r="AM55" s="238"/>
      <c r="AN55" s="238"/>
      <c r="AO55" s="238"/>
    </row>
    <row r="56" spans="1:41" ht="18" customHeight="1" x14ac:dyDescent="0.35">
      <c r="A56" s="10"/>
      <c r="B56" s="217" t="s">
        <v>165</v>
      </c>
      <c r="C56" s="229" t="s">
        <v>121</v>
      </c>
      <c r="D56" s="106"/>
      <c r="E56" s="235" t="s">
        <v>125</v>
      </c>
      <c r="F56" s="106"/>
      <c r="G56" s="219"/>
      <c r="H56" s="18"/>
      <c r="I56" s="219"/>
      <c r="J56" s="133">
        <f>ROUND(((F56-D56)/30.4),0)</f>
        <v>0</v>
      </c>
      <c r="K56" s="12"/>
      <c r="P56" s="110"/>
      <c r="Q56" s="110"/>
      <c r="R56" s="111"/>
      <c r="S56" s="111"/>
      <c r="T56" s="111"/>
      <c r="U56" s="111"/>
      <c r="V56" s="111"/>
      <c r="W56" s="111"/>
      <c r="X56" s="111"/>
      <c r="Y56" s="111"/>
      <c r="Z56" s="111"/>
      <c r="AA56" s="111"/>
      <c r="AB56" s="205"/>
      <c r="AC56" s="205"/>
      <c r="AD56" s="111"/>
      <c r="AE56" s="111"/>
      <c r="AF56" s="238"/>
      <c r="AG56" s="238"/>
      <c r="AH56" s="242"/>
      <c r="AI56" s="238"/>
      <c r="AJ56" s="238"/>
      <c r="AK56" s="238"/>
      <c r="AL56" s="238"/>
      <c r="AM56" s="238"/>
      <c r="AN56" s="238"/>
      <c r="AO56" s="238"/>
    </row>
    <row r="57" spans="1:41" ht="10" customHeight="1" x14ac:dyDescent="0.35">
      <c r="A57" s="10"/>
      <c r="B57" s="217"/>
      <c r="C57" s="229"/>
      <c r="D57" s="82"/>
      <c r="E57" s="236"/>
      <c r="F57" s="82"/>
      <c r="G57" s="219"/>
      <c r="H57" s="18"/>
      <c r="I57" s="219"/>
      <c r="J57" s="219"/>
      <c r="K57" s="12"/>
      <c r="P57" s="110"/>
      <c r="Q57" s="110"/>
      <c r="R57" s="111"/>
      <c r="S57" s="111"/>
      <c r="T57" s="111"/>
      <c r="U57" s="111"/>
      <c r="V57" s="111"/>
      <c r="W57" s="111"/>
      <c r="X57" s="111"/>
      <c r="Y57" s="111"/>
      <c r="Z57" s="111"/>
      <c r="AA57" s="111"/>
      <c r="AB57" s="205"/>
      <c r="AC57" s="205"/>
      <c r="AD57" s="111"/>
      <c r="AE57" s="111"/>
      <c r="AF57" s="238"/>
      <c r="AG57" s="238"/>
      <c r="AH57" s="242"/>
      <c r="AI57" s="238"/>
      <c r="AJ57" s="238"/>
      <c r="AK57" s="238"/>
      <c r="AL57" s="238"/>
      <c r="AM57" s="238"/>
      <c r="AN57" s="238"/>
      <c r="AO57" s="238"/>
    </row>
    <row r="58" spans="1:41" ht="18" customHeight="1" x14ac:dyDescent="0.35">
      <c r="A58" s="10"/>
      <c r="B58" s="217" t="s">
        <v>166</v>
      </c>
      <c r="C58" s="229"/>
      <c r="D58" s="324" t="s">
        <v>167</v>
      </c>
      <c r="E58" s="325"/>
      <c r="F58" s="20"/>
      <c r="G58" s="219"/>
      <c r="H58" s="326" t="s">
        <v>168</v>
      </c>
      <c r="I58" s="327"/>
      <c r="J58" s="20"/>
      <c r="K58" s="12"/>
      <c r="P58" s="110"/>
      <c r="Q58" s="110"/>
      <c r="R58" s="113"/>
      <c r="S58" s="111"/>
      <c r="T58" s="111"/>
      <c r="U58" s="111"/>
      <c r="V58" s="111"/>
      <c r="W58" s="111"/>
      <c r="X58" s="111"/>
      <c r="Y58" s="111"/>
      <c r="Z58" s="111"/>
      <c r="AA58" s="111"/>
      <c r="AB58" s="205"/>
      <c r="AC58" s="205"/>
      <c r="AD58" s="111"/>
      <c r="AE58" s="111"/>
      <c r="AF58" s="238"/>
      <c r="AG58" s="238"/>
      <c r="AH58" s="242"/>
      <c r="AI58" s="238"/>
      <c r="AJ58" s="238"/>
      <c r="AK58" s="238"/>
      <c r="AL58" s="238"/>
      <c r="AM58" s="238"/>
      <c r="AN58" s="238"/>
      <c r="AO58" s="238"/>
    </row>
    <row r="59" spans="1:41" ht="18" customHeight="1" x14ac:dyDescent="0.35">
      <c r="A59" s="10"/>
      <c r="B59" s="217" t="s">
        <v>169</v>
      </c>
      <c r="C59" s="229"/>
      <c r="D59" s="324"/>
      <c r="E59" s="325"/>
      <c r="F59" s="20"/>
      <c r="G59" s="219"/>
      <c r="H59" s="328"/>
      <c r="I59" s="327"/>
      <c r="J59" s="20"/>
      <c r="K59" s="12"/>
      <c r="P59" s="110"/>
      <c r="Q59" s="110"/>
      <c r="R59" s="112"/>
      <c r="S59" s="111"/>
      <c r="T59" s="111"/>
      <c r="U59" s="111"/>
      <c r="V59" s="111"/>
      <c r="W59" s="111"/>
      <c r="X59" s="111"/>
      <c r="Y59" s="111"/>
      <c r="Z59" s="111"/>
      <c r="AA59" s="111"/>
      <c r="AB59" s="205"/>
      <c r="AC59" s="205"/>
      <c r="AD59" s="111"/>
      <c r="AE59" s="111"/>
      <c r="AF59" s="238"/>
      <c r="AG59" s="238"/>
      <c r="AH59" s="242"/>
      <c r="AI59" s="238"/>
      <c r="AJ59" s="238"/>
      <c r="AK59" s="238"/>
      <c r="AL59" s="238"/>
      <c r="AM59" s="238"/>
      <c r="AN59" s="238"/>
      <c r="AO59" s="238"/>
    </row>
    <row r="60" spans="1:41" ht="18" customHeight="1" x14ac:dyDescent="0.35">
      <c r="A60" s="10"/>
      <c r="B60" s="268" t="s">
        <v>170</v>
      </c>
      <c r="C60" s="268"/>
      <c r="D60" s="268"/>
      <c r="E60" s="268"/>
      <c r="F60" s="268"/>
      <c r="G60" s="268"/>
      <c r="H60" s="268"/>
      <c r="I60" s="278"/>
      <c r="J60" s="20"/>
      <c r="K60" s="12"/>
      <c r="P60" s="110"/>
      <c r="Q60" s="110"/>
      <c r="R60" s="111"/>
      <c r="S60" s="111"/>
      <c r="T60" s="111"/>
      <c r="U60" s="111"/>
      <c r="V60" s="111"/>
      <c r="W60" s="111"/>
      <c r="X60" s="111"/>
      <c r="Y60" s="111"/>
      <c r="Z60" s="111"/>
      <c r="AA60" s="111"/>
      <c r="AB60" s="205"/>
      <c r="AC60" s="205"/>
      <c r="AD60" s="111"/>
      <c r="AE60" s="111"/>
      <c r="AF60" s="238"/>
      <c r="AG60" s="238"/>
      <c r="AH60" s="242"/>
      <c r="AI60" s="238"/>
      <c r="AJ60" s="238"/>
      <c r="AK60" s="238"/>
      <c r="AL60" s="238"/>
      <c r="AM60" s="238"/>
      <c r="AN60" s="238"/>
      <c r="AO60" s="238"/>
    </row>
    <row r="61" spans="1:41" ht="10" customHeight="1" x14ac:dyDescent="0.35">
      <c r="A61" s="10"/>
      <c r="B61" s="229"/>
      <c r="C61" s="229"/>
      <c r="D61" s="229"/>
      <c r="E61" s="229"/>
      <c r="F61" s="229"/>
      <c r="G61" s="229"/>
      <c r="H61" s="229"/>
      <c r="I61" s="229"/>
      <c r="J61" s="24"/>
      <c r="K61" s="12"/>
      <c r="R61" s="242"/>
      <c r="S61" s="238"/>
      <c r="T61" s="238"/>
      <c r="U61" s="238"/>
      <c r="V61" s="238"/>
      <c r="W61" s="238"/>
      <c r="X61" s="238"/>
      <c r="Y61" s="242"/>
      <c r="Z61" s="242"/>
      <c r="AA61" s="242"/>
      <c r="AB61" s="201"/>
      <c r="AC61" s="201"/>
      <c r="AD61" s="238"/>
      <c r="AE61" s="238"/>
      <c r="AF61" s="238"/>
      <c r="AG61" s="238"/>
      <c r="AH61" s="242"/>
      <c r="AI61" s="238"/>
      <c r="AJ61" s="238"/>
      <c r="AK61" s="238"/>
      <c r="AL61" s="238"/>
      <c r="AM61" s="238"/>
      <c r="AN61" s="238"/>
      <c r="AO61" s="238"/>
    </row>
    <row r="62" spans="1:41" ht="18" customHeight="1" x14ac:dyDescent="0.35">
      <c r="A62" s="10"/>
      <c r="B62" s="268" t="s">
        <v>171</v>
      </c>
      <c r="C62" s="268"/>
      <c r="D62" s="268"/>
      <c r="E62" s="268"/>
      <c r="F62" s="268"/>
      <c r="G62" s="268"/>
      <c r="H62" s="268"/>
      <c r="I62" s="278"/>
      <c r="J62" s="20"/>
      <c r="K62" s="12"/>
      <c r="M62" s="323" t="s">
        <v>172</v>
      </c>
      <c r="N62" s="323"/>
      <c r="O62" s="323"/>
      <c r="P62" s="323"/>
      <c r="Q62" s="323"/>
      <c r="R62" s="323"/>
      <c r="S62" s="336" t="s">
        <v>173</v>
      </c>
      <c r="T62" s="336"/>
      <c r="U62" s="336"/>
      <c r="V62" s="336"/>
      <c r="W62" s="336"/>
      <c r="X62" s="336"/>
      <c r="Y62" s="299" t="s">
        <v>174</v>
      </c>
      <c r="Z62" s="300"/>
      <c r="AA62" s="300"/>
      <c r="AB62" s="300"/>
      <c r="AC62" s="300"/>
      <c r="AD62" s="301"/>
      <c r="AE62" s="116"/>
      <c r="AF62" s="323" t="s">
        <v>175</v>
      </c>
      <c r="AG62" s="323"/>
      <c r="AH62" s="323"/>
      <c r="AI62" s="242"/>
      <c r="AJ62" s="299" t="s">
        <v>176</v>
      </c>
      <c r="AK62" s="301"/>
      <c r="AL62" s="238"/>
      <c r="AM62" s="332" t="s">
        <v>177</v>
      </c>
      <c r="AN62" s="242"/>
      <c r="AO62" s="332" t="s">
        <v>178</v>
      </c>
    </row>
    <row r="63" spans="1:41" ht="18" customHeight="1" x14ac:dyDescent="0.35">
      <c r="A63" s="10"/>
      <c r="B63" s="268" t="s">
        <v>179</v>
      </c>
      <c r="C63" s="268"/>
      <c r="D63" s="268"/>
      <c r="E63" s="268"/>
      <c r="F63" s="268"/>
      <c r="G63" s="268"/>
      <c r="H63" s="268"/>
      <c r="I63" s="278"/>
      <c r="J63" s="20"/>
      <c r="K63" s="12"/>
      <c r="M63" s="337" t="s">
        <v>83</v>
      </c>
      <c r="N63" s="338"/>
      <c r="O63" s="337" t="s">
        <v>82</v>
      </c>
      <c r="P63" s="338"/>
      <c r="Q63" s="299" t="s">
        <v>81</v>
      </c>
      <c r="R63" s="301"/>
      <c r="S63" s="299" t="s">
        <v>83</v>
      </c>
      <c r="T63" s="301"/>
      <c r="U63" s="299" t="s">
        <v>82</v>
      </c>
      <c r="V63" s="301"/>
      <c r="W63" s="299" t="s">
        <v>81</v>
      </c>
      <c r="X63" s="301"/>
      <c r="Y63" s="299" t="s">
        <v>83</v>
      </c>
      <c r="Z63" s="301"/>
      <c r="AA63" s="339" t="s">
        <v>82</v>
      </c>
      <c r="AB63" s="340"/>
      <c r="AC63" s="299" t="s">
        <v>81</v>
      </c>
      <c r="AD63" s="301"/>
      <c r="AE63" s="116"/>
      <c r="AF63" s="234" t="s">
        <v>83</v>
      </c>
      <c r="AG63" s="234" t="s">
        <v>82</v>
      </c>
      <c r="AH63" s="234" t="s">
        <v>81</v>
      </c>
      <c r="AI63" s="242"/>
      <c r="AJ63" s="234" t="s">
        <v>83</v>
      </c>
      <c r="AK63" s="234" t="s">
        <v>82</v>
      </c>
      <c r="AL63" s="238"/>
      <c r="AM63" s="333"/>
      <c r="AN63" s="242"/>
      <c r="AO63" s="333"/>
    </row>
    <row r="64" spans="1:41" ht="10" customHeight="1" x14ac:dyDescent="0.35">
      <c r="A64" s="10"/>
      <c r="B64" s="11"/>
      <c r="C64" s="11"/>
      <c r="D64" s="11"/>
      <c r="E64" s="11"/>
      <c r="F64" s="11"/>
      <c r="G64" s="11"/>
      <c r="H64" s="11"/>
      <c r="I64" s="11"/>
      <c r="J64" s="11"/>
      <c r="K64" s="12"/>
      <c r="R64" s="242"/>
      <c r="S64" s="242"/>
      <c r="T64" s="242"/>
      <c r="U64" s="242"/>
      <c r="V64" s="242"/>
      <c r="W64" s="242"/>
      <c r="X64" s="242"/>
      <c r="Y64" s="242"/>
      <c r="Z64" s="242"/>
      <c r="AA64" s="242"/>
      <c r="AB64" s="206"/>
      <c r="AC64" s="206"/>
      <c r="AD64" s="242"/>
      <c r="AE64" s="242"/>
      <c r="AF64" s="238"/>
      <c r="AG64" s="238"/>
      <c r="AH64" s="242"/>
      <c r="AI64" s="242"/>
      <c r="AJ64" s="242"/>
      <c r="AK64" s="242"/>
      <c r="AL64" s="238"/>
      <c r="AM64" s="242"/>
      <c r="AN64" s="242"/>
      <c r="AO64" s="242"/>
    </row>
    <row r="65" spans="1:41" ht="18" customHeight="1" x14ac:dyDescent="0.35">
      <c r="A65" s="10"/>
      <c r="B65" s="218" t="s">
        <v>180</v>
      </c>
      <c r="C65" s="218"/>
      <c r="D65" s="329" t="s">
        <v>119</v>
      </c>
      <c r="E65" s="329"/>
      <c r="F65" s="329"/>
      <c r="G65" s="11"/>
      <c r="H65" s="19" t="s">
        <v>69</v>
      </c>
      <c r="I65" s="11"/>
      <c r="J65" s="17" t="s">
        <v>181</v>
      </c>
      <c r="K65" s="12"/>
      <c r="M65" s="322">
        <f>IF(F58&gt;=F59,F58,F59)</f>
        <v>0</v>
      </c>
      <c r="N65" s="322"/>
      <c r="O65" s="322"/>
      <c r="P65" s="322"/>
      <c r="Q65" s="322"/>
      <c r="R65" s="322"/>
      <c r="S65" s="115"/>
      <c r="T65" s="115"/>
      <c r="U65" s="115"/>
      <c r="V65" s="115"/>
      <c r="W65" s="115"/>
      <c r="X65" s="115"/>
      <c r="Y65" s="27"/>
      <c r="Z65" s="27"/>
      <c r="AA65" s="27"/>
      <c r="AB65" s="207"/>
      <c r="AC65" s="207"/>
      <c r="AD65" s="27"/>
      <c r="AE65" s="242"/>
      <c r="AF65" s="238"/>
      <c r="AG65" s="238"/>
      <c r="AH65" s="242"/>
      <c r="AI65" s="242"/>
      <c r="AJ65" s="120"/>
      <c r="AK65" s="120"/>
      <c r="AL65" s="238"/>
      <c r="AM65" s="242"/>
      <c r="AN65" s="242"/>
      <c r="AO65" s="242"/>
    </row>
    <row r="66" spans="1:41" ht="18" customHeight="1" x14ac:dyDescent="0.35">
      <c r="A66" s="10"/>
      <c r="B66" s="245"/>
      <c r="C66" s="229" t="s">
        <v>121</v>
      </c>
      <c r="D66" s="106"/>
      <c r="E66" s="235" t="s">
        <v>125</v>
      </c>
      <c r="F66" s="106"/>
      <c r="G66" s="235"/>
      <c r="H66" s="20"/>
      <c r="I66" s="222"/>
      <c r="J66" s="133" t="str">
        <f>IFERROR(ROUND(H66/((F66-D66)/30.4),0),"")</f>
        <v/>
      </c>
      <c r="K66" s="12"/>
      <c r="M66" s="114">
        <f>((($M65-$M$422)/($M$421-$M$422))*0.5+1)</f>
        <v>-0.25</v>
      </c>
      <c r="N66" s="118">
        <f>IF($M66&gt;1.5,1.5,IF($M66&lt;0.5,0,$M66))</f>
        <v>0</v>
      </c>
      <c r="O66" s="114">
        <f>((($M65-$O$422)/($O$421-$O$422))*0.5+1)</f>
        <v>-0.75</v>
      </c>
      <c r="P66" s="118">
        <f>IF($O66&gt;1.5,1.5,IF($O66&lt;0.5,0,$O66))</f>
        <v>0</v>
      </c>
      <c r="Q66" s="114">
        <f>((($M65-$Q$422)/($Q$421-$Q$422))*0.5+1)</f>
        <v>-0.5</v>
      </c>
      <c r="R66" s="118">
        <f>IF($Q66&gt;1.5,1.5,IF($Q66&lt;0.5,0,$Q66))</f>
        <v>0</v>
      </c>
      <c r="S66" s="114">
        <f>((($H66-$S$422)/($S$421-$S$422))*0.5+1)</f>
        <v>-1</v>
      </c>
      <c r="T66" s="118">
        <f>IF($S66&gt;1.5,1.5,IF($S66&lt;0.5,0,$S66))</f>
        <v>0</v>
      </c>
      <c r="U66" s="114">
        <f>((($H66-$U$422)/($U$421-$U$422))*0.5+1)</f>
        <v>-0.75</v>
      </c>
      <c r="V66" s="118">
        <f>IF($U66&gt;1.5,1.5,IF($U66&lt;0.5,0,$U66))</f>
        <v>0</v>
      </c>
      <c r="W66" s="114">
        <f>((($H66-$W$422)/($W$421-$W$422))*0.5+1)</f>
        <v>-1.4</v>
      </c>
      <c r="X66" s="118">
        <f>IF($W66&gt;1.5,1.5,IF($W66&lt;0.5,0,$W66))</f>
        <v>0</v>
      </c>
      <c r="Y66" s="114">
        <f>((($J60-$Y$422)/($Y$421-$Y$422))*0.5+1)</f>
        <v>-0.25</v>
      </c>
      <c r="Z66" s="118">
        <f>IF($Y66&gt;1.5,1.5,IF($Y66&lt;0.5,0,$Y66))</f>
        <v>0</v>
      </c>
      <c r="AA66" s="114">
        <f>((($J60-$AA$422)/($AA$421-$AA$422))*0.5+1)</f>
        <v>0</v>
      </c>
      <c r="AB66" s="118">
        <f>IF($AA66&gt;1.5,1.5,IF($AA66&lt;0.5,0,$AA66))</f>
        <v>0</v>
      </c>
      <c r="AC66" s="114">
        <f>((($J60-$AC$422)/($AC$421-$AC$422))*0.5+1)</f>
        <v>0</v>
      </c>
      <c r="AD66" s="118">
        <f>IF($AC66&gt;1.5,1.5,IF($AC66&lt;0.5,0,$AC66))</f>
        <v>0</v>
      </c>
      <c r="AE66" s="117"/>
      <c r="AF66" s="119">
        <f>IF(AND($AJ66=1,PRODUCT(N66,T66,Z66)&gt;=1,$J70&gt;=$AG$422),1,0)</f>
        <v>0</v>
      </c>
      <c r="AG66" s="119">
        <f>IF(AND($AK66=1,PRODUCT(P66,V66,AB66)&gt;=1,$J70&gt;=$AG$421),1,0)</f>
        <v>0</v>
      </c>
      <c r="AH66" s="119">
        <f>IF(AND($B66="Projektleiter*in",PRODUCT(R66,X66,AD66)&gt;=1,$J70&gt;=$AG$420),1,0)</f>
        <v>0</v>
      </c>
      <c r="AI66" s="242"/>
      <c r="AJ66" s="240">
        <f>IF(OR($B66="Projektleiter*in",$B66="Co-Projektleiter*in",$B66="Teilprojektleiter*in",$B66="Stv. Projektleiter*in"),1,0)</f>
        <v>0</v>
      </c>
      <c r="AK66" s="240">
        <f>IF(OR($B66="Projektleiter*in",$B66="Co-Projektleiter*in",$B66="Teilprojektleiter*in"),1,0)</f>
        <v>0</v>
      </c>
      <c r="AL66" s="238"/>
      <c r="AM66" s="234">
        <f>IF(AND(F59&gt;=M$427,H66&gt;=O$427,J60&gt;=Q$427,AO66&gt;=S$427,J70&gt;=U$427),1,0)</f>
        <v>0</v>
      </c>
      <c r="AN66" s="242"/>
      <c r="AO66" s="240">
        <f>IF(F66="",0,DATEDIF(D66,F66,"m")+1)</f>
        <v>0</v>
      </c>
    </row>
    <row r="67" spans="1:41" ht="18" customHeight="1" x14ac:dyDescent="0.35">
      <c r="A67" s="10"/>
      <c r="B67" s="245"/>
      <c r="C67" s="229" t="s">
        <v>121</v>
      </c>
      <c r="D67" s="106"/>
      <c r="E67" s="235" t="s">
        <v>125</v>
      </c>
      <c r="F67" s="106"/>
      <c r="G67" s="235"/>
      <c r="H67" s="20"/>
      <c r="I67" s="222"/>
      <c r="J67" s="133" t="str">
        <f t="shared" ref="J67:J68" si="12">IFERROR(ROUND(H67/((F67-D67)/30.4),0),"")</f>
        <v/>
      </c>
      <c r="K67" s="12"/>
      <c r="M67" s="114">
        <f>((($M65-$M$422)/($M$421-$M$422))*0.5+1)</f>
        <v>-0.25</v>
      </c>
      <c r="N67" s="118">
        <f t="shared" ref="N67:N68" si="13">IF($M67&gt;1.5,1.5,IF($M67&lt;0.5,0,$M67))</f>
        <v>0</v>
      </c>
      <c r="O67" s="114">
        <f>((($M65-$O$422)/($O$421-$O$422))*0.5+1)</f>
        <v>-0.75</v>
      </c>
      <c r="P67" s="118">
        <f t="shared" ref="P67:P68" si="14">IF($O67&gt;1.5,1.5,IF($O67&lt;0.5,0,$O67))</f>
        <v>0</v>
      </c>
      <c r="Q67" s="114">
        <f>((($M65-$Q$422)/($Q$421-$Q$422))*0.5+1)</f>
        <v>-0.5</v>
      </c>
      <c r="R67" s="118">
        <f t="shared" ref="R67:R68" si="15">IF($Q67&gt;1.5,1.5,IF($Q67&lt;0.5,0,$Q67))</f>
        <v>0</v>
      </c>
      <c r="S67" s="114">
        <f>((($H67-$S$422)/($S$421-$S$422))*0.5+1)</f>
        <v>-1</v>
      </c>
      <c r="T67" s="118">
        <f t="shared" ref="T67:T68" si="16">IF($S67&gt;1.5,1.5,IF($S67&lt;0.5,0,$S67))</f>
        <v>0</v>
      </c>
      <c r="U67" s="114">
        <f>((($H67-$U$422)/($U$421-$U$422))*0.5+1)</f>
        <v>-0.75</v>
      </c>
      <c r="V67" s="118">
        <f t="shared" ref="V67:V68" si="17">IF($U67&gt;1.5,1.5,IF($U67&lt;0.5,0,$U67))</f>
        <v>0</v>
      </c>
      <c r="W67" s="114">
        <f>((($H67-$W$422)/($W$421-$W$422))*0.5+1)</f>
        <v>-1.4</v>
      </c>
      <c r="X67" s="118">
        <f t="shared" ref="X67:X68" si="18">IF($W67&gt;1.5,1.5,IF($W67&lt;0.5,0,$W67))</f>
        <v>0</v>
      </c>
      <c r="Y67" s="114">
        <f>((($J60-$Y$422)/($Y$421-$Y$422))*0.5+1)</f>
        <v>-0.25</v>
      </c>
      <c r="Z67" s="118">
        <f t="shared" ref="Z67:Z68" si="19">IF($Y67&gt;1.5,1.5,IF($Y67&lt;0.5,0,$Y67))</f>
        <v>0</v>
      </c>
      <c r="AA67" s="114">
        <f>((($J60-$AA$422)/($AA$421-$AA$422))*0.5+1)</f>
        <v>0</v>
      </c>
      <c r="AB67" s="118">
        <f t="shared" ref="AB67:AB68" si="20">IF($AA67&gt;1.5,1.5,IF($AA67&lt;0.5,0,$AA67))</f>
        <v>0</v>
      </c>
      <c r="AC67" s="114">
        <f>((($J60-$AC$422)/($AC$421-$AC$422))*0.5+1)</f>
        <v>0</v>
      </c>
      <c r="AD67" s="118">
        <f t="shared" ref="AD67:AD68" si="21">IF($AC67&gt;1.5,1.5,IF($AC67&lt;0.5,0,$AC67))</f>
        <v>0</v>
      </c>
      <c r="AE67" s="117"/>
      <c r="AF67" s="119">
        <f>IF(AND($AJ67=1,PRODUCT(N67,T67,Z67)&gt;=1,$J70&gt;=$AG$422),1,0)</f>
        <v>0</v>
      </c>
      <c r="AG67" s="119">
        <f>IF(AND($AK67=1,PRODUCT(P67,V67,AB67)&gt;=1,$J70&gt;=$AG$421),1,0)</f>
        <v>0</v>
      </c>
      <c r="AH67" s="119">
        <f>IF(AND($B67="Projektleiter*in",PRODUCT(R67,X67,AD67)&gt;=1,$J70&gt;=$AG$420),1,0)</f>
        <v>0</v>
      </c>
      <c r="AI67" s="242"/>
      <c r="AJ67" s="240">
        <f t="shared" ref="AJ67:AJ68" si="22">IF(OR($B67="Projektleiter*in",$B67="Co-Projektleiter*in",$B67="Teilprojektleiter*in",$B67="Stv. Projektleiter*in"),1,0)</f>
        <v>0</v>
      </c>
      <c r="AK67" s="240">
        <f t="shared" ref="AK67:AK68" si="23">IF(OR($B67="Projektleiter*in",$B67="Co-Projektleiter*in",$B67="Teilprojektleiter*in"),1,0)</f>
        <v>0</v>
      </c>
      <c r="AL67" s="238"/>
      <c r="AM67" s="234">
        <f>IF(AND(F59&gt;=M$427,H67&gt;=O$427,J60&gt;=Q$427,AO67&gt;=S$427,J70&gt;=U$427),1,0)</f>
        <v>0</v>
      </c>
      <c r="AN67" s="242"/>
      <c r="AO67" s="240">
        <f>IF(F67="",0,DATEDIF(D67,F67,"m")+1)</f>
        <v>0</v>
      </c>
    </row>
    <row r="68" spans="1:41" ht="18" customHeight="1" x14ac:dyDescent="0.35">
      <c r="A68" s="10"/>
      <c r="B68" s="245"/>
      <c r="C68" s="229" t="s">
        <v>121</v>
      </c>
      <c r="D68" s="106"/>
      <c r="E68" s="235" t="s">
        <v>125</v>
      </c>
      <c r="F68" s="106"/>
      <c r="G68" s="235"/>
      <c r="H68" s="20"/>
      <c r="I68" s="222"/>
      <c r="J68" s="133" t="str">
        <f t="shared" si="12"/>
        <v/>
      </c>
      <c r="K68" s="12"/>
      <c r="M68" s="114">
        <f>((($M65-$M$422)/($M$421-$M$422))*0.5+1)</f>
        <v>-0.25</v>
      </c>
      <c r="N68" s="118">
        <f t="shared" si="13"/>
        <v>0</v>
      </c>
      <c r="O68" s="114">
        <f>((($M65-$O$422)/($O$421-$O$422))*0.5+1)</f>
        <v>-0.75</v>
      </c>
      <c r="P68" s="118">
        <f t="shared" si="14"/>
        <v>0</v>
      </c>
      <c r="Q68" s="114">
        <f>((($M65-$Q$422)/($Q$421-$Q$422))*0.5+1)</f>
        <v>-0.5</v>
      </c>
      <c r="R68" s="118">
        <f t="shared" si="15"/>
        <v>0</v>
      </c>
      <c r="S68" s="114">
        <f>((($H68-$S$422)/($S$421-$S$422))*0.5+1)</f>
        <v>-1</v>
      </c>
      <c r="T68" s="118">
        <f t="shared" si="16"/>
        <v>0</v>
      </c>
      <c r="U68" s="114">
        <f>((($H68-$U$422)/($U$421-$U$422))*0.5+1)</f>
        <v>-0.75</v>
      </c>
      <c r="V68" s="118">
        <f t="shared" si="17"/>
        <v>0</v>
      </c>
      <c r="W68" s="114">
        <f>((($H68-$W$422)/($W$421-$W$422))*0.5+1)</f>
        <v>-1.4</v>
      </c>
      <c r="X68" s="118">
        <f t="shared" si="18"/>
        <v>0</v>
      </c>
      <c r="Y68" s="114">
        <f>((($J60-$Y$422)/($Y$421-$Y$422))*0.5+1)</f>
        <v>-0.25</v>
      </c>
      <c r="Z68" s="118">
        <f t="shared" si="19"/>
        <v>0</v>
      </c>
      <c r="AA68" s="114">
        <f>((($J60-$AA$422)/($AA$421-$AA$422))*0.5+1)</f>
        <v>0</v>
      </c>
      <c r="AB68" s="118">
        <f t="shared" si="20"/>
        <v>0</v>
      </c>
      <c r="AC68" s="114">
        <f>((($J60-$AC$422)/($AC$421-$AC$422))*0.5+1)</f>
        <v>0</v>
      </c>
      <c r="AD68" s="118">
        <f t="shared" si="21"/>
        <v>0</v>
      </c>
      <c r="AE68" s="117"/>
      <c r="AF68" s="119">
        <f>IF(AND($AJ68=1,PRODUCT(N68,T68,Z68)&gt;=1,$J70&gt;=$AG$422),1,0)</f>
        <v>0</v>
      </c>
      <c r="AG68" s="119">
        <f>IF(AND($AK68=1,PRODUCT(P68,V68,AB68)&gt;=1,$J70&gt;=$AG$421),1,0)</f>
        <v>0</v>
      </c>
      <c r="AH68" s="119">
        <f>IF(AND($B68="Projektleiter*in",PRODUCT(R68,X68,AD68)&gt;=1,$J70&gt;=$AG$420),1,0)</f>
        <v>0</v>
      </c>
      <c r="AI68" s="242"/>
      <c r="AJ68" s="240">
        <f t="shared" si="22"/>
        <v>0</v>
      </c>
      <c r="AK68" s="240">
        <f t="shared" si="23"/>
        <v>0</v>
      </c>
      <c r="AL68" s="238"/>
      <c r="AM68" s="234">
        <f>IF(AND(F59&gt;=M$427,H68&gt;=O$427,J60&gt;=Q$427,AO68&gt;=S$427,J70&gt;=U$427),1,0)</f>
        <v>0</v>
      </c>
      <c r="AN68" s="242"/>
      <c r="AO68" s="240">
        <f>IF(F68="",0,DATEDIF(D68,F68,"m")+1)</f>
        <v>0</v>
      </c>
    </row>
    <row r="69" spans="1:41" ht="10" customHeight="1" x14ac:dyDescent="0.35">
      <c r="A69" s="10"/>
      <c r="B69" s="217"/>
      <c r="C69" s="217"/>
      <c r="D69" s="132"/>
      <c r="E69" s="219"/>
      <c r="F69" s="219"/>
      <c r="G69" s="219"/>
      <c r="H69" s="219"/>
      <c r="I69" s="219"/>
      <c r="J69" s="219"/>
      <c r="K69" s="12"/>
      <c r="R69" s="242"/>
      <c r="S69" s="238"/>
      <c r="T69" s="238"/>
      <c r="U69" s="238"/>
      <c r="V69" s="238"/>
      <c r="W69" s="238"/>
      <c r="X69" s="238"/>
      <c r="Y69" s="242"/>
      <c r="Z69" s="242"/>
      <c r="AA69" s="242"/>
      <c r="AB69" s="201"/>
      <c r="AC69" s="201"/>
      <c r="AD69" s="238"/>
      <c r="AE69" s="238"/>
      <c r="AF69" s="238"/>
      <c r="AG69" s="238"/>
      <c r="AH69" s="242"/>
      <c r="AI69" s="238"/>
      <c r="AJ69" s="238"/>
      <c r="AK69" s="238"/>
      <c r="AL69" s="238"/>
      <c r="AM69" s="238"/>
      <c r="AN69" s="238"/>
      <c r="AO69" s="238"/>
    </row>
    <row r="70" spans="1:41" ht="18" customHeight="1" x14ac:dyDescent="0.35">
      <c r="A70" s="10"/>
      <c r="B70" s="270" t="s">
        <v>182</v>
      </c>
      <c r="C70" s="270"/>
      <c r="D70" s="270"/>
      <c r="E70" s="270"/>
      <c r="F70" s="270"/>
      <c r="G70" s="270"/>
      <c r="H70" s="270"/>
      <c r="I70" s="219"/>
      <c r="J70" s="133">
        <f>SUM(J71:J80)</f>
        <v>0</v>
      </c>
      <c r="K70" s="12"/>
      <c r="R70" s="242"/>
      <c r="S70" s="238"/>
      <c r="T70" s="238"/>
      <c r="U70" s="238"/>
      <c r="V70" s="238"/>
      <c r="W70" s="238"/>
      <c r="X70" s="238"/>
      <c r="Y70" s="242"/>
      <c r="Z70" s="242"/>
      <c r="AA70" s="242"/>
      <c r="AB70" s="201"/>
      <c r="AC70" s="201"/>
      <c r="AD70" s="238"/>
      <c r="AE70" s="238"/>
      <c r="AF70" s="238"/>
      <c r="AG70" s="238"/>
      <c r="AH70" s="242"/>
      <c r="AI70" s="238"/>
      <c r="AJ70" s="238"/>
      <c r="AK70" s="238"/>
      <c r="AL70" s="238"/>
      <c r="AM70" s="238"/>
      <c r="AN70" s="238"/>
      <c r="AO70" s="238"/>
    </row>
    <row r="71" spans="1:41" ht="18" customHeight="1" x14ac:dyDescent="0.35">
      <c r="A71" s="10"/>
      <c r="B71" s="268" t="s">
        <v>183</v>
      </c>
      <c r="C71" s="268"/>
      <c r="D71" s="268"/>
      <c r="E71" s="268"/>
      <c r="F71" s="268"/>
      <c r="G71" s="268"/>
      <c r="H71" s="268"/>
      <c r="I71" s="219"/>
      <c r="J71" s="20"/>
      <c r="K71" s="12"/>
      <c r="R71" s="242"/>
      <c r="S71" s="238"/>
      <c r="T71" s="238"/>
      <c r="U71" s="238"/>
      <c r="V71" s="238"/>
      <c r="W71" s="238"/>
      <c r="X71" s="238"/>
      <c r="Y71" s="242"/>
      <c r="Z71" s="242"/>
      <c r="AA71" s="242"/>
      <c r="AB71" s="201"/>
      <c r="AC71" s="201"/>
      <c r="AD71" s="238"/>
      <c r="AE71" s="238"/>
      <c r="AF71" s="238"/>
      <c r="AG71" s="238"/>
      <c r="AH71" s="242"/>
      <c r="AI71" s="238"/>
      <c r="AJ71" s="238"/>
      <c r="AK71" s="238"/>
      <c r="AL71" s="238"/>
      <c r="AM71" s="238"/>
      <c r="AN71" s="238"/>
      <c r="AO71" s="238"/>
    </row>
    <row r="72" spans="1:41" ht="18" customHeight="1" x14ac:dyDescent="0.35">
      <c r="A72" s="10"/>
      <c r="B72" s="268" t="s">
        <v>184</v>
      </c>
      <c r="C72" s="268"/>
      <c r="D72" s="268"/>
      <c r="E72" s="268"/>
      <c r="F72" s="268"/>
      <c r="G72" s="268"/>
      <c r="H72" s="268"/>
      <c r="I72" s="219"/>
      <c r="J72" s="20"/>
      <c r="K72" s="12"/>
      <c r="R72" s="242"/>
      <c r="S72" s="238"/>
      <c r="T72" s="238"/>
      <c r="U72" s="238"/>
      <c r="V72" s="238"/>
      <c r="W72" s="238"/>
      <c r="X72" s="238"/>
      <c r="Y72" s="242"/>
      <c r="Z72" s="242"/>
      <c r="AA72" s="242"/>
      <c r="AB72" s="201"/>
      <c r="AC72" s="201"/>
      <c r="AD72" s="238"/>
      <c r="AE72" s="238"/>
      <c r="AF72" s="238"/>
      <c r="AG72" s="238"/>
      <c r="AH72" s="242"/>
      <c r="AI72" s="238"/>
      <c r="AJ72" s="238"/>
      <c r="AK72" s="238"/>
      <c r="AL72" s="238"/>
      <c r="AM72" s="238"/>
      <c r="AN72" s="238"/>
      <c r="AO72" s="238"/>
    </row>
    <row r="73" spans="1:41" ht="18" customHeight="1" x14ac:dyDescent="0.35">
      <c r="A73" s="10"/>
      <c r="B73" s="268" t="s">
        <v>185</v>
      </c>
      <c r="C73" s="268"/>
      <c r="D73" s="268"/>
      <c r="E73" s="268"/>
      <c r="F73" s="268"/>
      <c r="G73" s="268"/>
      <c r="H73" s="268"/>
      <c r="I73" s="219"/>
      <c r="J73" s="20"/>
      <c r="K73" s="12"/>
      <c r="R73" s="242"/>
      <c r="S73" s="238"/>
      <c r="T73" s="238"/>
      <c r="U73" s="238"/>
      <c r="V73" s="238"/>
      <c r="W73" s="238"/>
      <c r="X73" s="238"/>
      <c r="Y73" s="242"/>
      <c r="Z73" s="242"/>
      <c r="AA73" s="242"/>
      <c r="AB73" s="201"/>
      <c r="AC73" s="201"/>
      <c r="AD73" s="238"/>
      <c r="AE73" s="238"/>
      <c r="AF73" s="238"/>
      <c r="AG73" s="238"/>
      <c r="AH73" s="242"/>
      <c r="AI73" s="238"/>
      <c r="AJ73" s="238"/>
      <c r="AK73" s="238"/>
      <c r="AL73" s="238"/>
      <c r="AM73" s="238"/>
      <c r="AN73" s="238"/>
      <c r="AO73" s="238"/>
    </row>
    <row r="74" spans="1:41" ht="18" customHeight="1" x14ac:dyDescent="0.35">
      <c r="A74" s="10"/>
      <c r="B74" s="268" t="s">
        <v>186</v>
      </c>
      <c r="C74" s="268"/>
      <c r="D74" s="268"/>
      <c r="E74" s="268"/>
      <c r="F74" s="268"/>
      <c r="G74" s="268"/>
      <c r="H74" s="268"/>
      <c r="I74" s="219"/>
      <c r="J74" s="20"/>
      <c r="K74" s="12"/>
      <c r="R74" s="242"/>
      <c r="S74" s="238"/>
      <c r="T74" s="238"/>
      <c r="U74" s="238"/>
      <c r="V74" s="238"/>
      <c r="W74" s="238"/>
      <c r="X74" s="238"/>
      <c r="Y74" s="242"/>
      <c r="Z74" s="242"/>
      <c r="AA74" s="242"/>
      <c r="AB74" s="201"/>
      <c r="AC74" s="201"/>
      <c r="AD74" s="238"/>
      <c r="AE74" s="238"/>
      <c r="AF74" s="238"/>
      <c r="AG74" s="238"/>
      <c r="AH74" s="242"/>
      <c r="AI74" s="238"/>
      <c r="AJ74" s="238"/>
      <c r="AK74" s="238"/>
      <c r="AL74" s="238"/>
      <c r="AM74" s="238"/>
      <c r="AN74" s="238"/>
      <c r="AO74" s="238"/>
    </row>
    <row r="75" spans="1:41" ht="18" customHeight="1" x14ac:dyDescent="0.35">
      <c r="A75" s="10"/>
      <c r="B75" s="268" t="s">
        <v>187</v>
      </c>
      <c r="C75" s="268"/>
      <c r="D75" s="268"/>
      <c r="E75" s="268"/>
      <c r="F75" s="268"/>
      <c r="G75" s="268"/>
      <c r="H75" s="268"/>
      <c r="I75" s="219"/>
      <c r="J75" s="20"/>
      <c r="K75" s="12"/>
      <c r="R75" s="242"/>
      <c r="S75" s="238"/>
      <c r="T75" s="238"/>
      <c r="U75" s="238"/>
      <c r="V75" s="238"/>
      <c r="W75" s="238"/>
      <c r="X75" s="238"/>
      <c r="Y75" s="242"/>
      <c r="Z75" s="242"/>
      <c r="AA75" s="242"/>
      <c r="AB75" s="201"/>
      <c r="AC75" s="201"/>
      <c r="AD75" s="238"/>
      <c r="AE75" s="238"/>
      <c r="AF75" s="238"/>
      <c r="AG75" s="238"/>
      <c r="AH75" s="242"/>
      <c r="AI75" s="238"/>
      <c r="AJ75" s="238"/>
      <c r="AK75" s="238"/>
      <c r="AL75" s="238"/>
      <c r="AM75" s="238"/>
      <c r="AN75" s="238"/>
      <c r="AO75" s="238"/>
    </row>
    <row r="76" spans="1:41" ht="18" customHeight="1" x14ac:dyDescent="0.35">
      <c r="A76" s="10"/>
      <c r="B76" s="268" t="s">
        <v>188</v>
      </c>
      <c r="C76" s="268"/>
      <c r="D76" s="268"/>
      <c r="E76" s="268"/>
      <c r="F76" s="268"/>
      <c r="G76" s="268"/>
      <c r="H76" s="268"/>
      <c r="I76" s="219"/>
      <c r="J76" s="20"/>
      <c r="K76" s="12"/>
      <c r="R76" s="242"/>
      <c r="S76" s="238"/>
      <c r="T76" s="238"/>
      <c r="U76" s="238"/>
      <c r="V76" s="238"/>
      <c r="W76" s="238"/>
      <c r="X76" s="238"/>
      <c r="Y76" s="242"/>
      <c r="Z76" s="242"/>
      <c r="AA76" s="242"/>
      <c r="AB76" s="201"/>
      <c r="AC76" s="201"/>
      <c r="AD76" s="238"/>
      <c r="AE76" s="238"/>
      <c r="AF76" s="238"/>
      <c r="AG76" s="238"/>
      <c r="AH76" s="242"/>
      <c r="AI76" s="238"/>
      <c r="AJ76" s="238"/>
      <c r="AK76" s="238"/>
      <c r="AL76" s="238"/>
      <c r="AM76" s="238"/>
      <c r="AN76" s="238"/>
      <c r="AO76" s="238"/>
    </row>
    <row r="77" spans="1:41" ht="18" customHeight="1" x14ac:dyDescent="0.35">
      <c r="A77" s="10"/>
      <c r="B77" s="268" t="s">
        <v>189</v>
      </c>
      <c r="C77" s="268"/>
      <c r="D77" s="268"/>
      <c r="E77" s="268"/>
      <c r="F77" s="268"/>
      <c r="G77" s="268"/>
      <c r="H77" s="268"/>
      <c r="I77" s="219"/>
      <c r="J77" s="20"/>
      <c r="K77" s="12"/>
      <c r="R77" s="242"/>
      <c r="S77" s="238"/>
      <c r="T77" s="238"/>
      <c r="U77" s="238"/>
      <c r="V77" s="238"/>
      <c r="W77" s="238"/>
      <c r="X77" s="238"/>
      <c r="Y77" s="242"/>
      <c r="Z77" s="242"/>
      <c r="AA77" s="242"/>
      <c r="AB77" s="201"/>
      <c r="AC77" s="201"/>
      <c r="AD77" s="238"/>
      <c r="AE77" s="238"/>
      <c r="AF77" s="238"/>
      <c r="AG77" s="238"/>
      <c r="AH77" s="242"/>
      <c r="AI77" s="238"/>
      <c r="AJ77" s="238"/>
      <c r="AK77" s="238"/>
      <c r="AL77" s="238"/>
      <c r="AM77" s="238"/>
      <c r="AN77" s="238"/>
      <c r="AO77" s="238"/>
    </row>
    <row r="78" spans="1:41" ht="18" customHeight="1" x14ac:dyDescent="0.35">
      <c r="A78" s="10"/>
      <c r="B78" s="268" t="s">
        <v>190</v>
      </c>
      <c r="C78" s="268"/>
      <c r="D78" s="268"/>
      <c r="E78" s="268"/>
      <c r="F78" s="268"/>
      <c r="G78" s="268"/>
      <c r="H78" s="268"/>
      <c r="I78" s="219"/>
      <c r="J78" s="20"/>
      <c r="K78" s="12"/>
      <c r="R78" s="242"/>
      <c r="S78" s="238"/>
      <c r="T78" s="238"/>
      <c r="U78" s="238"/>
      <c r="V78" s="238"/>
      <c r="W78" s="238"/>
      <c r="X78" s="238"/>
      <c r="Y78" s="242"/>
      <c r="Z78" s="242"/>
      <c r="AA78" s="242"/>
      <c r="AB78" s="201"/>
      <c r="AC78" s="201"/>
      <c r="AD78" s="238"/>
      <c r="AE78" s="238"/>
      <c r="AF78" s="238"/>
      <c r="AG78" s="238"/>
      <c r="AH78" s="242"/>
      <c r="AI78" s="238"/>
      <c r="AJ78" s="238"/>
      <c r="AK78" s="238"/>
      <c r="AL78" s="238"/>
      <c r="AM78" s="238"/>
      <c r="AN78" s="238"/>
      <c r="AO78" s="238"/>
    </row>
    <row r="79" spans="1:41" ht="18" customHeight="1" x14ac:dyDescent="0.35">
      <c r="A79" s="10"/>
      <c r="B79" s="268" t="s">
        <v>191</v>
      </c>
      <c r="C79" s="268"/>
      <c r="D79" s="268"/>
      <c r="E79" s="268"/>
      <c r="F79" s="268"/>
      <c r="G79" s="268"/>
      <c r="H79" s="268"/>
      <c r="I79" s="219"/>
      <c r="J79" s="20"/>
      <c r="K79" s="12"/>
      <c r="R79" s="242"/>
      <c r="S79" s="238"/>
      <c r="T79" s="238"/>
      <c r="U79" s="238"/>
      <c r="V79" s="238"/>
      <c r="W79" s="238"/>
      <c r="X79" s="238"/>
      <c r="Y79" s="242"/>
      <c r="Z79" s="242"/>
      <c r="AA79" s="242"/>
      <c r="AB79" s="201"/>
      <c r="AC79" s="201"/>
      <c r="AD79" s="238"/>
      <c r="AE79" s="238"/>
      <c r="AF79" s="238"/>
      <c r="AG79" s="238"/>
      <c r="AH79" s="242"/>
      <c r="AI79" s="238"/>
      <c r="AJ79" s="238"/>
      <c r="AK79" s="238"/>
      <c r="AL79" s="238"/>
      <c r="AM79" s="238"/>
      <c r="AN79" s="238"/>
      <c r="AO79" s="238"/>
    </row>
    <row r="80" spans="1:41" ht="18" customHeight="1" x14ac:dyDescent="0.35">
      <c r="A80" s="10"/>
      <c r="B80" s="268" t="s">
        <v>192</v>
      </c>
      <c r="C80" s="268"/>
      <c r="D80" s="268"/>
      <c r="E80" s="268"/>
      <c r="F80" s="268"/>
      <c r="G80" s="268"/>
      <c r="H80" s="268"/>
      <c r="I80" s="219"/>
      <c r="J80" s="20"/>
      <c r="K80" s="12"/>
      <c r="R80" s="242"/>
      <c r="S80" s="238"/>
      <c r="T80" s="238"/>
      <c r="U80" s="238"/>
      <c r="V80" s="238"/>
      <c r="W80" s="238"/>
      <c r="X80" s="238"/>
      <c r="Y80" s="242"/>
      <c r="Z80" s="242"/>
      <c r="AA80" s="242"/>
      <c r="AB80" s="201"/>
      <c r="AC80" s="201"/>
      <c r="AD80" s="238"/>
      <c r="AE80" s="238"/>
      <c r="AF80" s="238"/>
      <c r="AG80" s="238"/>
      <c r="AH80" s="242"/>
      <c r="AI80" s="238"/>
      <c r="AJ80" s="238"/>
      <c r="AK80" s="238"/>
      <c r="AL80" s="238"/>
      <c r="AM80" s="238"/>
      <c r="AN80" s="238"/>
      <c r="AO80" s="238"/>
    </row>
    <row r="81" spans="1:34" ht="10" customHeight="1" x14ac:dyDescent="0.35">
      <c r="A81" s="10"/>
      <c r="B81" s="217"/>
      <c r="C81" s="217"/>
      <c r="D81" s="219"/>
      <c r="E81" s="219"/>
      <c r="F81" s="219"/>
      <c r="G81" s="219"/>
      <c r="H81" s="219"/>
      <c r="I81" s="219"/>
      <c r="J81" s="219"/>
      <c r="K81" s="12"/>
      <c r="R81" s="242"/>
      <c r="S81" s="238"/>
      <c r="T81" s="238"/>
      <c r="U81" s="238"/>
      <c r="V81" s="238"/>
      <c r="W81" s="238"/>
      <c r="X81" s="238"/>
      <c r="Y81" s="242"/>
      <c r="Z81" s="242"/>
      <c r="AA81" s="242"/>
      <c r="AB81" s="201"/>
      <c r="AC81" s="201"/>
      <c r="AD81" s="238"/>
      <c r="AE81" s="238"/>
      <c r="AF81" s="238"/>
      <c r="AG81" s="238"/>
      <c r="AH81" s="242"/>
    </row>
    <row r="82" spans="1:34" ht="18" customHeight="1" x14ac:dyDescent="0.35">
      <c r="A82" s="10"/>
      <c r="B82" s="218" t="s">
        <v>193</v>
      </c>
      <c r="C82" s="218"/>
      <c r="D82" s="219"/>
      <c r="E82" s="219"/>
      <c r="F82" s="219"/>
      <c r="G82" s="219"/>
      <c r="H82" s="219"/>
      <c r="I82" s="219"/>
      <c r="J82" s="219"/>
      <c r="K82" s="12"/>
      <c r="R82" s="242"/>
      <c r="S82" s="238"/>
      <c r="T82" s="238"/>
      <c r="U82" s="238"/>
      <c r="V82" s="238"/>
      <c r="W82" s="238"/>
      <c r="X82" s="238"/>
      <c r="Y82" s="242"/>
      <c r="Z82" s="242"/>
      <c r="AA82" s="242"/>
      <c r="AB82" s="201"/>
      <c r="AC82" s="201"/>
      <c r="AD82" s="238"/>
      <c r="AE82" s="238"/>
      <c r="AF82" s="238"/>
      <c r="AG82" s="238"/>
      <c r="AH82" s="242"/>
    </row>
    <row r="83" spans="1:34" ht="18" customHeight="1" x14ac:dyDescent="0.35">
      <c r="A83" s="10"/>
      <c r="B83" s="217" t="s">
        <v>194</v>
      </c>
      <c r="C83" s="217"/>
      <c r="D83" s="260"/>
      <c r="E83" s="260"/>
      <c r="F83" s="260"/>
      <c r="G83" s="260"/>
      <c r="H83" s="260"/>
      <c r="I83" s="260"/>
      <c r="J83" s="260"/>
      <c r="K83" s="12"/>
      <c r="R83" s="242"/>
      <c r="S83" s="238"/>
      <c r="T83" s="238"/>
      <c r="U83" s="238"/>
      <c r="V83" s="238"/>
      <c r="W83" s="238"/>
      <c r="X83" s="238"/>
      <c r="Y83" s="242"/>
      <c r="Z83" s="242"/>
      <c r="AA83" s="242"/>
      <c r="AB83" s="201"/>
      <c r="AC83" s="201"/>
      <c r="AD83" s="238"/>
      <c r="AE83" s="238"/>
      <c r="AF83" s="238"/>
      <c r="AG83" s="238"/>
      <c r="AH83" s="242"/>
    </row>
    <row r="84" spans="1:34" ht="18" customHeight="1" x14ac:dyDescent="0.35">
      <c r="A84" s="10"/>
      <c r="B84" s="217" t="s">
        <v>195</v>
      </c>
      <c r="C84" s="217"/>
      <c r="D84" s="260"/>
      <c r="E84" s="260"/>
      <c r="F84" s="260"/>
      <c r="G84" s="260"/>
      <c r="H84" s="260"/>
      <c r="I84" s="260"/>
      <c r="J84" s="260"/>
      <c r="K84" s="12"/>
      <c r="R84" s="242"/>
      <c r="S84" s="238"/>
      <c r="T84" s="238"/>
      <c r="U84" s="238"/>
      <c r="V84" s="238"/>
      <c r="W84" s="238"/>
      <c r="X84" s="238"/>
      <c r="Y84" s="242"/>
      <c r="Z84" s="242"/>
      <c r="AA84" s="242"/>
      <c r="AB84" s="201"/>
      <c r="AC84" s="201"/>
      <c r="AD84" s="238"/>
      <c r="AE84" s="238"/>
      <c r="AF84" s="238"/>
      <c r="AG84" s="238"/>
      <c r="AH84" s="242"/>
    </row>
    <row r="85" spans="1:34" ht="18" customHeight="1" x14ac:dyDescent="0.35">
      <c r="A85" s="10"/>
      <c r="B85" s="217" t="s">
        <v>196</v>
      </c>
      <c r="C85" s="217"/>
      <c r="D85" s="260"/>
      <c r="E85" s="260"/>
      <c r="F85" s="260"/>
      <c r="G85" s="260"/>
      <c r="H85" s="260"/>
      <c r="I85" s="260"/>
      <c r="J85" s="260"/>
      <c r="K85" s="12"/>
      <c r="R85" s="242"/>
      <c r="S85" s="238"/>
      <c r="T85" s="238"/>
      <c r="U85" s="238"/>
      <c r="V85" s="238"/>
      <c r="W85" s="238"/>
      <c r="X85" s="238"/>
      <c r="Y85" s="242"/>
      <c r="Z85" s="242"/>
      <c r="AA85" s="242"/>
      <c r="AB85" s="201"/>
      <c r="AC85" s="201"/>
      <c r="AD85" s="238"/>
      <c r="AE85" s="238"/>
      <c r="AF85" s="238"/>
      <c r="AG85" s="238"/>
      <c r="AH85" s="242"/>
    </row>
    <row r="86" spans="1:34" ht="18" customHeight="1" x14ac:dyDescent="0.35">
      <c r="A86" s="10"/>
      <c r="B86" s="217" t="s">
        <v>48</v>
      </c>
      <c r="C86" s="217"/>
      <c r="D86" s="260"/>
      <c r="E86" s="260"/>
      <c r="F86" s="260"/>
      <c r="G86" s="260"/>
      <c r="H86" s="260"/>
      <c r="I86" s="260"/>
      <c r="J86" s="260"/>
      <c r="K86" s="12"/>
      <c r="R86" s="242"/>
      <c r="S86" s="238"/>
      <c r="T86" s="238"/>
      <c r="U86" s="238"/>
      <c r="V86" s="238"/>
      <c r="W86" s="238"/>
      <c r="X86" s="238"/>
      <c r="Y86" s="242"/>
      <c r="Z86" s="242"/>
      <c r="AA86" s="242"/>
      <c r="AB86" s="201"/>
      <c r="AC86" s="201"/>
      <c r="AD86" s="238"/>
      <c r="AE86" s="238"/>
      <c r="AF86" s="238"/>
      <c r="AG86" s="238"/>
      <c r="AH86" s="242"/>
    </row>
    <row r="87" spans="1:34" ht="10" customHeight="1" x14ac:dyDescent="0.35">
      <c r="A87" s="14"/>
      <c r="B87" s="15"/>
      <c r="C87" s="15"/>
      <c r="D87" s="15"/>
      <c r="E87" s="15"/>
      <c r="F87" s="15"/>
      <c r="G87" s="15"/>
      <c r="H87" s="15"/>
      <c r="I87" s="15"/>
      <c r="J87" s="15"/>
      <c r="K87" s="16"/>
      <c r="R87" s="242"/>
      <c r="S87" s="238"/>
      <c r="T87" s="238"/>
      <c r="U87" s="238"/>
      <c r="V87" s="238"/>
      <c r="W87" s="238"/>
      <c r="X87" s="238"/>
      <c r="Y87" s="242"/>
      <c r="Z87" s="242"/>
      <c r="AA87" s="242"/>
      <c r="AB87" s="201"/>
      <c r="AC87" s="201"/>
      <c r="AD87" s="238"/>
      <c r="AE87" s="238"/>
      <c r="AF87" s="238"/>
      <c r="AG87" s="238"/>
      <c r="AH87" s="242"/>
    </row>
    <row r="88" spans="1:34" ht="10" customHeight="1" x14ac:dyDescent="0.35">
      <c r="A88" s="238"/>
      <c r="B88" s="250"/>
      <c r="C88" s="111"/>
      <c r="D88" s="109"/>
      <c r="E88" s="124"/>
      <c r="F88" s="109"/>
      <c r="G88" s="124"/>
      <c r="H88" s="86"/>
      <c r="I88" s="239"/>
      <c r="J88" s="27"/>
      <c r="K88" s="242"/>
      <c r="R88" s="23"/>
      <c r="S88" s="238"/>
      <c r="T88" s="238"/>
      <c r="U88" s="238"/>
      <c r="V88" s="238"/>
      <c r="W88" s="238"/>
      <c r="X88" s="238"/>
      <c r="Y88" s="238"/>
      <c r="Z88" s="238"/>
      <c r="AA88" s="238"/>
      <c r="AB88" s="238"/>
      <c r="AC88" s="238"/>
      <c r="AD88" s="238"/>
      <c r="AE88" s="238"/>
      <c r="AF88" s="238"/>
      <c r="AG88" s="238"/>
      <c r="AH88" s="238"/>
    </row>
    <row r="89" spans="1:34" ht="10" customHeight="1" x14ac:dyDescent="0.35">
      <c r="A89" s="7"/>
      <c r="B89" s="8"/>
      <c r="C89" s="8"/>
      <c r="D89" s="8"/>
      <c r="E89" s="8"/>
      <c r="F89" s="8"/>
      <c r="G89" s="8"/>
      <c r="H89" s="8"/>
      <c r="I89" s="8"/>
      <c r="J89" s="8"/>
      <c r="K89" s="9"/>
      <c r="R89" s="242"/>
      <c r="S89" s="238"/>
      <c r="T89" s="238"/>
      <c r="U89" s="238"/>
      <c r="V89" s="238"/>
      <c r="W89" s="238"/>
      <c r="X89" s="238"/>
      <c r="Y89" s="238"/>
      <c r="Z89" s="238"/>
      <c r="AA89" s="238"/>
      <c r="AB89" s="238"/>
      <c r="AC89" s="238"/>
      <c r="AD89" s="238"/>
      <c r="AE89" s="238"/>
      <c r="AF89" s="238"/>
      <c r="AG89" s="238"/>
      <c r="AH89" s="242"/>
    </row>
    <row r="90" spans="1:34" ht="18" customHeight="1" x14ac:dyDescent="0.35">
      <c r="A90" s="10"/>
      <c r="B90" s="218" t="s">
        <v>198</v>
      </c>
      <c r="C90" s="218"/>
      <c r="D90" s="331"/>
      <c r="E90" s="331"/>
      <c r="F90" s="331"/>
      <c r="G90" s="331"/>
      <c r="H90" s="331"/>
      <c r="I90" s="331"/>
      <c r="J90" s="331"/>
      <c r="K90" s="12"/>
      <c r="R90" s="242"/>
      <c r="S90" s="238"/>
      <c r="T90" s="238"/>
      <c r="U90" s="238"/>
      <c r="V90" s="238"/>
      <c r="W90" s="238"/>
      <c r="X90" s="238"/>
      <c r="Y90" s="238"/>
      <c r="Z90" s="238"/>
      <c r="AA90" s="238"/>
      <c r="AB90" s="238"/>
      <c r="AC90" s="238"/>
      <c r="AD90" s="238"/>
      <c r="AE90" s="238"/>
      <c r="AF90" s="238"/>
      <c r="AG90" s="238"/>
      <c r="AH90" s="242"/>
    </row>
    <row r="91" spans="1:34" ht="18" customHeight="1" x14ac:dyDescent="0.35">
      <c r="A91" s="10"/>
      <c r="B91" s="217" t="s">
        <v>160</v>
      </c>
      <c r="C91" s="217"/>
      <c r="D91" s="319"/>
      <c r="E91" s="319"/>
      <c r="F91" s="319"/>
      <c r="G91" s="319"/>
      <c r="H91" s="319"/>
      <c r="I91" s="319"/>
      <c r="J91" s="319"/>
      <c r="K91" s="12"/>
      <c r="R91" s="242"/>
      <c r="S91" s="238"/>
      <c r="T91" s="238"/>
      <c r="U91" s="238"/>
      <c r="V91" s="238"/>
      <c r="W91" s="238"/>
      <c r="X91" s="238"/>
      <c r="Y91" s="238"/>
      <c r="Z91" s="238"/>
      <c r="AA91" s="238"/>
      <c r="AB91" s="238"/>
      <c r="AC91" s="238"/>
      <c r="AD91" s="238"/>
      <c r="AE91" s="238"/>
      <c r="AF91" s="238"/>
      <c r="AG91" s="238"/>
      <c r="AH91" s="242"/>
    </row>
    <row r="92" spans="1:34" ht="18" customHeight="1" x14ac:dyDescent="0.35">
      <c r="A92" s="10"/>
      <c r="B92" s="217" t="s">
        <v>161</v>
      </c>
      <c r="C92" s="217"/>
      <c r="D92" s="319"/>
      <c r="E92" s="319"/>
      <c r="F92" s="319"/>
      <c r="G92" s="319"/>
      <c r="H92" s="319"/>
      <c r="I92" s="319"/>
      <c r="J92" s="319"/>
      <c r="K92" s="12"/>
      <c r="R92" s="242"/>
      <c r="S92" s="238"/>
      <c r="T92" s="238"/>
      <c r="U92" s="238"/>
      <c r="V92" s="238"/>
      <c r="W92" s="238"/>
      <c r="X92" s="238"/>
      <c r="Y92" s="238"/>
      <c r="Z92" s="238"/>
      <c r="AA92" s="238"/>
      <c r="AB92" s="238"/>
      <c r="AC92" s="238"/>
      <c r="AD92" s="238"/>
      <c r="AE92" s="238"/>
      <c r="AF92" s="238"/>
      <c r="AG92" s="238"/>
      <c r="AH92" s="242"/>
    </row>
    <row r="93" spans="1:34" ht="18" customHeight="1" x14ac:dyDescent="0.35">
      <c r="A93" s="10"/>
      <c r="B93" s="217" t="s">
        <v>162</v>
      </c>
      <c r="C93" s="217"/>
      <c r="D93" s="320"/>
      <c r="E93" s="330"/>
      <c r="F93" s="330"/>
      <c r="G93" s="330"/>
      <c r="H93" s="330"/>
      <c r="I93" s="330"/>
      <c r="J93" s="321"/>
      <c r="K93" s="12"/>
      <c r="R93" s="242"/>
      <c r="S93" s="238"/>
      <c r="T93" s="238"/>
      <c r="U93" s="238"/>
      <c r="V93" s="238"/>
      <c r="W93" s="238"/>
      <c r="X93" s="238"/>
      <c r="Y93" s="238"/>
      <c r="Z93" s="238"/>
      <c r="AA93" s="238"/>
      <c r="AB93" s="238"/>
      <c r="AC93" s="238"/>
      <c r="AD93" s="238"/>
      <c r="AE93" s="238"/>
      <c r="AF93" s="238"/>
      <c r="AG93" s="238"/>
      <c r="AH93" s="242"/>
    </row>
    <row r="94" spans="1:34" ht="60" customHeight="1" x14ac:dyDescent="0.35">
      <c r="A94" s="10"/>
      <c r="B94" s="217" t="s">
        <v>163</v>
      </c>
      <c r="C94" s="217"/>
      <c r="D94" s="319"/>
      <c r="E94" s="319"/>
      <c r="F94" s="319"/>
      <c r="G94" s="319"/>
      <c r="H94" s="319"/>
      <c r="I94" s="319"/>
      <c r="J94" s="319"/>
      <c r="K94" s="12"/>
      <c r="R94" s="242"/>
      <c r="S94" s="238"/>
      <c r="T94" s="238"/>
      <c r="U94" s="238"/>
      <c r="V94" s="238"/>
      <c r="W94" s="238"/>
      <c r="X94" s="238"/>
      <c r="Y94" s="238"/>
      <c r="Z94" s="238"/>
      <c r="AA94" s="238"/>
      <c r="AB94" s="238"/>
      <c r="AC94" s="238"/>
      <c r="AD94" s="238"/>
      <c r="AE94" s="238"/>
      <c r="AF94" s="238"/>
      <c r="AG94" s="238"/>
      <c r="AH94" s="242"/>
    </row>
    <row r="95" spans="1:34" ht="10" customHeight="1" x14ac:dyDescent="0.35">
      <c r="A95" s="10"/>
      <c r="B95" s="217"/>
      <c r="C95" s="217"/>
      <c r="D95" s="219"/>
      <c r="E95" s="219"/>
      <c r="F95" s="219"/>
      <c r="G95" s="219"/>
      <c r="H95" s="219"/>
      <c r="I95" s="219"/>
      <c r="J95" s="219"/>
      <c r="K95" s="12"/>
      <c r="R95" s="242"/>
      <c r="S95" s="238"/>
      <c r="T95" s="238"/>
      <c r="U95" s="238"/>
      <c r="V95" s="238"/>
      <c r="W95" s="238"/>
      <c r="X95" s="238"/>
      <c r="Y95" s="238"/>
      <c r="Z95" s="238"/>
      <c r="AA95" s="238"/>
      <c r="AB95" s="238"/>
      <c r="AC95" s="238"/>
      <c r="AD95" s="238"/>
      <c r="AE95" s="238"/>
      <c r="AF95" s="238"/>
      <c r="AG95" s="238"/>
      <c r="AH95" s="242"/>
    </row>
    <row r="96" spans="1:34" ht="18" customHeight="1" x14ac:dyDescent="0.35">
      <c r="A96" s="10"/>
      <c r="B96" s="218" t="s">
        <v>164</v>
      </c>
      <c r="C96" s="218"/>
      <c r="D96" s="329" t="s">
        <v>119</v>
      </c>
      <c r="E96" s="329"/>
      <c r="F96" s="329"/>
      <c r="G96" s="219"/>
      <c r="H96" s="246"/>
      <c r="I96" s="219"/>
      <c r="J96" s="246" t="s">
        <v>80</v>
      </c>
      <c r="K96" s="12"/>
      <c r="R96" s="242"/>
      <c r="S96" s="238"/>
      <c r="T96" s="238"/>
      <c r="U96" s="238"/>
      <c r="V96" s="238"/>
      <c r="W96" s="238"/>
      <c r="X96" s="238"/>
      <c r="Y96" s="242"/>
      <c r="Z96" s="242"/>
      <c r="AA96" s="242"/>
      <c r="AB96" s="201"/>
      <c r="AC96" s="201"/>
      <c r="AD96" s="238"/>
      <c r="AE96" s="238"/>
      <c r="AF96" s="238"/>
      <c r="AG96" s="238"/>
      <c r="AH96" s="242"/>
    </row>
    <row r="97" spans="1:41" ht="18" customHeight="1" x14ac:dyDescent="0.35">
      <c r="A97" s="10"/>
      <c r="B97" s="217" t="s">
        <v>165</v>
      </c>
      <c r="C97" s="229" t="s">
        <v>121</v>
      </c>
      <c r="D97" s="106"/>
      <c r="E97" s="235" t="s">
        <v>125</v>
      </c>
      <c r="F97" s="106"/>
      <c r="G97" s="219"/>
      <c r="H97" s="18"/>
      <c r="I97" s="219"/>
      <c r="J97" s="133">
        <f>ROUND(((F97-D97)/30.4),0)</f>
        <v>0</v>
      </c>
      <c r="K97" s="12"/>
      <c r="P97" s="110"/>
      <c r="Q97" s="110"/>
      <c r="R97" s="111"/>
      <c r="S97" s="111"/>
      <c r="T97" s="111"/>
      <c r="U97" s="111"/>
      <c r="V97" s="111"/>
      <c r="W97" s="111"/>
      <c r="X97" s="111"/>
      <c r="Y97" s="111"/>
      <c r="Z97" s="111"/>
      <c r="AA97" s="111"/>
      <c r="AB97" s="205"/>
      <c r="AC97" s="205"/>
      <c r="AD97" s="111"/>
      <c r="AE97" s="111"/>
      <c r="AF97" s="238"/>
      <c r="AG97" s="238"/>
      <c r="AH97" s="242"/>
      <c r="AI97" s="238"/>
      <c r="AJ97" s="238"/>
      <c r="AK97" s="238"/>
      <c r="AL97" s="238"/>
      <c r="AM97" s="238"/>
      <c r="AN97" s="238"/>
      <c r="AO97" s="238"/>
    </row>
    <row r="98" spans="1:41" ht="10" customHeight="1" x14ac:dyDescent="0.35">
      <c r="A98" s="10"/>
      <c r="B98" s="217"/>
      <c r="C98" s="229"/>
      <c r="D98" s="82"/>
      <c r="E98" s="236"/>
      <c r="F98" s="82"/>
      <c r="G98" s="219"/>
      <c r="H98" s="18"/>
      <c r="I98" s="219"/>
      <c r="J98" s="219"/>
      <c r="K98" s="12"/>
      <c r="P98" s="110"/>
      <c r="Q98" s="110"/>
      <c r="R98" s="111"/>
      <c r="S98" s="111"/>
      <c r="T98" s="111"/>
      <c r="U98" s="111"/>
      <c r="V98" s="111"/>
      <c r="W98" s="111"/>
      <c r="X98" s="111"/>
      <c r="Y98" s="111"/>
      <c r="Z98" s="111"/>
      <c r="AA98" s="111"/>
      <c r="AB98" s="205"/>
      <c r="AC98" s="205"/>
      <c r="AD98" s="111"/>
      <c r="AE98" s="111"/>
      <c r="AF98" s="238"/>
      <c r="AG98" s="238"/>
      <c r="AH98" s="242"/>
      <c r="AI98" s="238"/>
      <c r="AJ98" s="238"/>
      <c r="AK98" s="238"/>
      <c r="AL98" s="238"/>
      <c r="AM98" s="238"/>
      <c r="AN98" s="238"/>
      <c r="AO98" s="238"/>
    </row>
    <row r="99" spans="1:41" ht="18" customHeight="1" x14ac:dyDescent="0.35">
      <c r="A99" s="10"/>
      <c r="B99" s="217" t="s">
        <v>166</v>
      </c>
      <c r="C99" s="229"/>
      <c r="D99" s="324" t="s">
        <v>167</v>
      </c>
      <c r="E99" s="325"/>
      <c r="F99" s="20"/>
      <c r="G99" s="219"/>
      <c r="H99" s="326" t="s">
        <v>168</v>
      </c>
      <c r="I99" s="327"/>
      <c r="J99" s="20"/>
      <c r="K99" s="12"/>
      <c r="P99" s="110"/>
      <c r="Q99" s="110"/>
      <c r="R99" s="113"/>
      <c r="S99" s="111"/>
      <c r="T99" s="111"/>
      <c r="U99" s="111"/>
      <c r="V99" s="111"/>
      <c r="W99" s="111"/>
      <c r="X99" s="111"/>
      <c r="Y99" s="111"/>
      <c r="Z99" s="111"/>
      <c r="AA99" s="111"/>
      <c r="AB99" s="205"/>
      <c r="AC99" s="205"/>
      <c r="AD99" s="111"/>
      <c r="AE99" s="111"/>
      <c r="AF99" s="238"/>
      <c r="AG99" s="238"/>
      <c r="AH99" s="242"/>
      <c r="AI99" s="238"/>
      <c r="AJ99" s="238"/>
      <c r="AK99" s="238"/>
      <c r="AL99" s="238"/>
      <c r="AM99" s="238"/>
      <c r="AN99" s="238"/>
      <c r="AO99" s="238"/>
    </row>
    <row r="100" spans="1:41" ht="18" customHeight="1" x14ac:dyDescent="0.35">
      <c r="A100" s="10"/>
      <c r="B100" s="217" t="s">
        <v>169</v>
      </c>
      <c r="C100" s="229"/>
      <c r="D100" s="324"/>
      <c r="E100" s="325"/>
      <c r="F100" s="20"/>
      <c r="G100" s="219"/>
      <c r="H100" s="328"/>
      <c r="I100" s="327"/>
      <c r="J100" s="20"/>
      <c r="K100" s="12"/>
      <c r="P100" s="110"/>
      <c r="Q100" s="110"/>
      <c r="R100" s="112"/>
      <c r="S100" s="111"/>
      <c r="T100" s="111"/>
      <c r="U100" s="111"/>
      <c r="V100" s="111"/>
      <c r="W100" s="111"/>
      <c r="X100" s="111"/>
      <c r="Y100" s="111"/>
      <c r="Z100" s="111"/>
      <c r="AA100" s="111"/>
      <c r="AB100" s="205"/>
      <c r="AC100" s="205"/>
      <c r="AD100" s="111"/>
      <c r="AE100" s="111"/>
      <c r="AF100" s="238"/>
      <c r="AG100" s="238"/>
      <c r="AH100" s="242"/>
      <c r="AI100" s="238"/>
      <c r="AJ100" s="238"/>
      <c r="AK100" s="238"/>
      <c r="AL100" s="238"/>
      <c r="AM100" s="238"/>
      <c r="AN100" s="238"/>
      <c r="AO100" s="238"/>
    </row>
    <row r="101" spans="1:41" ht="18" customHeight="1" x14ac:dyDescent="0.35">
      <c r="A101" s="10"/>
      <c r="B101" s="268" t="s">
        <v>170</v>
      </c>
      <c r="C101" s="268"/>
      <c r="D101" s="268"/>
      <c r="E101" s="268"/>
      <c r="F101" s="268"/>
      <c r="G101" s="268"/>
      <c r="H101" s="268"/>
      <c r="I101" s="278"/>
      <c r="J101" s="20"/>
      <c r="K101" s="12"/>
      <c r="P101" s="110"/>
      <c r="Q101" s="110"/>
      <c r="R101" s="111"/>
      <c r="S101" s="111"/>
      <c r="T101" s="111"/>
      <c r="U101" s="111"/>
      <c r="V101" s="111"/>
      <c r="W101" s="111"/>
      <c r="X101" s="111"/>
      <c r="Y101" s="111"/>
      <c r="Z101" s="111"/>
      <c r="AA101" s="111"/>
      <c r="AB101" s="205"/>
      <c r="AC101" s="205"/>
      <c r="AD101" s="111"/>
      <c r="AE101" s="111"/>
      <c r="AF101" s="238"/>
      <c r="AG101" s="238"/>
      <c r="AH101" s="242"/>
      <c r="AI101" s="238"/>
      <c r="AJ101" s="238"/>
      <c r="AK101" s="238"/>
      <c r="AL101" s="238"/>
      <c r="AM101" s="238"/>
      <c r="AN101" s="238"/>
      <c r="AO101" s="238"/>
    </row>
    <row r="102" spans="1:41" ht="10" customHeight="1" x14ac:dyDescent="0.35">
      <c r="A102" s="10"/>
      <c r="B102" s="229"/>
      <c r="C102" s="229"/>
      <c r="D102" s="229"/>
      <c r="E102" s="229"/>
      <c r="F102" s="229"/>
      <c r="G102" s="229"/>
      <c r="H102" s="229"/>
      <c r="I102" s="229"/>
      <c r="J102" s="24"/>
      <c r="K102" s="12"/>
      <c r="R102" s="242"/>
      <c r="S102" s="238"/>
      <c r="T102" s="238"/>
      <c r="U102" s="238"/>
      <c r="V102" s="238"/>
      <c r="W102" s="238"/>
      <c r="X102" s="238"/>
      <c r="Y102" s="242"/>
      <c r="Z102" s="242"/>
      <c r="AA102" s="242"/>
      <c r="AB102" s="201"/>
      <c r="AC102" s="201"/>
      <c r="AD102" s="238"/>
      <c r="AE102" s="238"/>
      <c r="AF102" s="238"/>
      <c r="AG102" s="238"/>
      <c r="AH102" s="242"/>
      <c r="AI102" s="238"/>
      <c r="AJ102" s="238"/>
      <c r="AK102" s="238"/>
      <c r="AL102" s="238"/>
      <c r="AM102" s="238"/>
      <c r="AN102" s="238"/>
      <c r="AO102" s="238"/>
    </row>
    <row r="103" spans="1:41" ht="18" customHeight="1" x14ac:dyDescent="0.35">
      <c r="A103" s="10"/>
      <c r="B103" s="268" t="s">
        <v>171</v>
      </c>
      <c r="C103" s="268"/>
      <c r="D103" s="268"/>
      <c r="E103" s="268"/>
      <c r="F103" s="268"/>
      <c r="G103" s="268"/>
      <c r="H103" s="268"/>
      <c r="I103" s="278"/>
      <c r="J103" s="20"/>
      <c r="K103" s="12"/>
      <c r="M103" s="323" t="s">
        <v>172</v>
      </c>
      <c r="N103" s="323"/>
      <c r="O103" s="323"/>
      <c r="P103" s="323"/>
      <c r="Q103" s="323"/>
      <c r="R103" s="323"/>
      <c r="S103" s="336" t="s">
        <v>173</v>
      </c>
      <c r="T103" s="336"/>
      <c r="U103" s="336"/>
      <c r="V103" s="336"/>
      <c r="W103" s="336"/>
      <c r="X103" s="336"/>
      <c r="Y103" s="299" t="s">
        <v>174</v>
      </c>
      <c r="Z103" s="300"/>
      <c r="AA103" s="300"/>
      <c r="AB103" s="300"/>
      <c r="AC103" s="300"/>
      <c r="AD103" s="301"/>
      <c r="AE103" s="116"/>
      <c r="AF103" s="323" t="s">
        <v>175</v>
      </c>
      <c r="AG103" s="323"/>
      <c r="AH103" s="323"/>
      <c r="AI103" s="242"/>
      <c r="AJ103" s="299" t="s">
        <v>176</v>
      </c>
      <c r="AK103" s="301"/>
      <c r="AL103" s="238"/>
      <c r="AM103" s="332" t="s">
        <v>177</v>
      </c>
      <c r="AN103" s="242"/>
      <c r="AO103" s="332" t="s">
        <v>178</v>
      </c>
    </row>
    <row r="104" spans="1:41" ht="18" customHeight="1" x14ac:dyDescent="0.35">
      <c r="A104" s="10"/>
      <c r="B104" s="268" t="s">
        <v>179</v>
      </c>
      <c r="C104" s="268"/>
      <c r="D104" s="268"/>
      <c r="E104" s="268"/>
      <c r="F104" s="268"/>
      <c r="G104" s="268"/>
      <c r="H104" s="268"/>
      <c r="I104" s="278"/>
      <c r="J104" s="20"/>
      <c r="K104" s="12"/>
      <c r="M104" s="337" t="s">
        <v>83</v>
      </c>
      <c r="N104" s="338"/>
      <c r="O104" s="337" t="s">
        <v>82</v>
      </c>
      <c r="P104" s="338"/>
      <c r="Q104" s="299" t="s">
        <v>81</v>
      </c>
      <c r="R104" s="301"/>
      <c r="S104" s="299" t="s">
        <v>83</v>
      </c>
      <c r="T104" s="301"/>
      <c r="U104" s="299" t="s">
        <v>82</v>
      </c>
      <c r="V104" s="301"/>
      <c r="W104" s="299" t="s">
        <v>81</v>
      </c>
      <c r="X104" s="301"/>
      <c r="Y104" s="299" t="s">
        <v>83</v>
      </c>
      <c r="Z104" s="301"/>
      <c r="AA104" s="339" t="s">
        <v>82</v>
      </c>
      <c r="AB104" s="340"/>
      <c r="AC104" s="299" t="s">
        <v>81</v>
      </c>
      <c r="AD104" s="301"/>
      <c r="AE104" s="116"/>
      <c r="AF104" s="234" t="s">
        <v>83</v>
      </c>
      <c r="AG104" s="234" t="s">
        <v>82</v>
      </c>
      <c r="AH104" s="234" t="s">
        <v>81</v>
      </c>
      <c r="AI104" s="242"/>
      <c r="AJ104" s="234" t="s">
        <v>83</v>
      </c>
      <c r="AK104" s="234" t="s">
        <v>82</v>
      </c>
      <c r="AL104" s="238"/>
      <c r="AM104" s="333"/>
      <c r="AN104" s="242"/>
      <c r="AO104" s="333"/>
    </row>
    <row r="105" spans="1:41" ht="10" customHeight="1" x14ac:dyDescent="0.35">
      <c r="A105" s="10"/>
      <c r="B105" s="11"/>
      <c r="C105" s="11"/>
      <c r="D105" s="11"/>
      <c r="E105" s="11"/>
      <c r="F105" s="11"/>
      <c r="G105" s="11"/>
      <c r="H105" s="11"/>
      <c r="I105" s="11"/>
      <c r="J105" s="11"/>
      <c r="K105" s="12"/>
      <c r="R105" s="242"/>
      <c r="S105" s="242"/>
      <c r="T105" s="242"/>
      <c r="U105" s="242"/>
      <c r="V105" s="242"/>
      <c r="W105" s="242"/>
      <c r="X105" s="242"/>
      <c r="Y105" s="242"/>
      <c r="Z105" s="242"/>
      <c r="AA105" s="242"/>
      <c r="AB105" s="206"/>
      <c r="AC105" s="206"/>
      <c r="AD105" s="242"/>
      <c r="AE105" s="242"/>
      <c r="AF105" s="238"/>
      <c r="AG105" s="238"/>
      <c r="AH105" s="242"/>
      <c r="AI105" s="242"/>
      <c r="AJ105" s="242"/>
      <c r="AK105" s="242"/>
      <c r="AL105" s="238"/>
      <c r="AM105" s="242"/>
      <c r="AN105" s="242"/>
      <c r="AO105" s="242"/>
    </row>
    <row r="106" spans="1:41" ht="18" customHeight="1" x14ac:dyDescent="0.35">
      <c r="A106" s="10"/>
      <c r="B106" s="218" t="s">
        <v>180</v>
      </c>
      <c r="C106" s="218"/>
      <c r="D106" s="329" t="s">
        <v>119</v>
      </c>
      <c r="E106" s="329"/>
      <c r="F106" s="329"/>
      <c r="G106" s="11"/>
      <c r="H106" s="19" t="s">
        <v>69</v>
      </c>
      <c r="I106" s="11"/>
      <c r="J106" s="17" t="s">
        <v>181</v>
      </c>
      <c r="K106" s="12"/>
      <c r="M106" s="322">
        <f>IF(F99&gt;=F100,F99,F100)</f>
        <v>0</v>
      </c>
      <c r="N106" s="322"/>
      <c r="O106" s="322"/>
      <c r="P106" s="322"/>
      <c r="Q106" s="322"/>
      <c r="R106" s="322"/>
      <c r="S106" s="115"/>
      <c r="T106" s="115"/>
      <c r="U106" s="115"/>
      <c r="V106" s="115"/>
      <c r="W106" s="115"/>
      <c r="X106" s="115"/>
      <c r="Y106" s="27"/>
      <c r="Z106" s="27"/>
      <c r="AA106" s="27"/>
      <c r="AB106" s="207"/>
      <c r="AC106" s="207"/>
      <c r="AD106" s="27"/>
      <c r="AE106" s="242"/>
      <c r="AF106" s="238"/>
      <c r="AG106" s="238"/>
      <c r="AH106" s="242"/>
      <c r="AI106" s="242"/>
      <c r="AJ106" s="120"/>
      <c r="AK106" s="120"/>
      <c r="AL106" s="238"/>
      <c r="AM106" s="242"/>
      <c r="AN106" s="242"/>
      <c r="AO106" s="242"/>
    </row>
    <row r="107" spans="1:41" ht="18" customHeight="1" x14ac:dyDescent="0.35">
      <c r="A107" s="10"/>
      <c r="B107" s="245"/>
      <c r="C107" s="229" t="s">
        <v>121</v>
      </c>
      <c r="D107" s="106"/>
      <c r="E107" s="235" t="s">
        <v>125</v>
      </c>
      <c r="F107" s="106"/>
      <c r="G107" s="235"/>
      <c r="H107" s="20"/>
      <c r="I107" s="222"/>
      <c r="J107" s="133" t="str">
        <f>IFERROR(ROUND(H107/((F107-D107)/30.4),0),"")</f>
        <v/>
      </c>
      <c r="K107" s="12"/>
      <c r="M107" s="114">
        <f>((($M106-$M$422)/($M$421-$M$422))*0.5+1)</f>
        <v>-0.25</v>
      </c>
      <c r="N107" s="118">
        <f>IF($M107&gt;1.5,1.5,IF($M107&lt;0.5,0,$M107))</f>
        <v>0</v>
      </c>
      <c r="O107" s="114">
        <f>((($M106-$O$422)/($O$421-$O$422))*0.5+1)</f>
        <v>-0.75</v>
      </c>
      <c r="P107" s="118">
        <f>IF($O107&gt;1.5,1.5,IF($O107&lt;0.5,0,$O107))</f>
        <v>0</v>
      </c>
      <c r="Q107" s="114">
        <f>((($M106-$Q$422)/($Q$421-$Q$422))*0.5+1)</f>
        <v>-0.5</v>
      </c>
      <c r="R107" s="118">
        <f>IF($Q107&gt;1.5,1.5,IF($Q107&lt;0.5,0,$Q107))</f>
        <v>0</v>
      </c>
      <c r="S107" s="114">
        <f>((($H107-$S$422)/($S$421-$S$422))*0.5+1)</f>
        <v>-1</v>
      </c>
      <c r="T107" s="118">
        <f>IF($S107&gt;1.5,1.5,IF($S107&lt;0.5,0,$S107))</f>
        <v>0</v>
      </c>
      <c r="U107" s="114">
        <f>((($H107-$U$422)/($U$421-$U$422))*0.5+1)</f>
        <v>-0.75</v>
      </c>
      <c r="V107" s="118">
        <f>IF($U107&gt;1.5,1.5,IF($U107&lt;0.5,0,$U107))</f>
        <v>0</v>
      </c>
      <c r="W107" s="114">
        <f>((($H107-$W$422)/($W$421-$W$422))*0.5+1)</f>
        <v>-1.4</v>
      </c>
      <c r="X107" s="118">
        <f>IF($W107&gt;1.5,1.5,IF($W107&lt;0.5,0,$W107))</f>
        <v>0</v>
      </c>
      <c r="Y107" s="114">
        <f>((($J101-$Y$422)/($Y$421-$Y$422))*0.5+1)</f>
        <v>-0.25</v>
      </c>
      <c r="Z107" s="118">
        <f>IF($Y107&gt;1.5,1.5,IF($Y107&lt;0.5,0,$Y107))</f>
        <v>0</v>
      </c>
      <c r="AA107" s="114">
        <f>((($J101-$AA$422)/($AA$421-$AA$422))*0.5+1)</f>
        <v>0</v>
      </c>
      <c r="AB107" s="118">
        <f>IF($AA107&gt;1.5,1.5,IF($AA107&lt;0.5,0,$AA107))</f>
        <v>0</v>
      </c>
      <c r="AC107" s="114">
        <f>((($J101-$AC$422)/($AC$421-$AC$422))*0.5+1)</f>
        <v>0</v>
      </c>
      <c r="AD107" s="118">
        <f>IF($AC107&gt;1.5,1.5,IF($AC107&lt;0.5,0,$AC107))</f>
        <v>0</v>
      </c>
      <c r="AE107" s="117"/>
      <c r="AF107" s="119">
        <f>IF(AND($AJ107=1,PRODUCT(N107,T107,Z107)&gt;=1,$J111&gt;=$AG$422),1,0)</f>
        <v>0</v>
      </c>
      <c r="AG107" s="119">
        <f>IF(AND($AK107=1,PRODUCT(P107,V107,AB107)&gt;=1,$J111&gt;=$AG$421),1,0)</f>
        <v>0</v>
      </c>
      <c r="AH107" s="119">
        <f t="shared" ref="AH107" si="24">IF(AND($B107="Projektleiter*in",PRODUCT(R107,X107,AD107)&gt;=1,$J111&gt;=$AG$420),1,0)</f>
        <v>0</v>
      </c>
      <c r="AI107" s="242"/>
      <c r="AJ107" s="240">
        <f t="shared" ref="AJ107:AJ109" si="25">IF(OR($B107="Projektleiter*in",$B107="Co-Projektleiter*in",$B107="Teilprojektleiter*in",$B107="Stv. Projektleiter*in"),1,0)</f>
        <v>0</v>
      </c>
      <c r="AK107" s="240">
        <f t="shared" ref="AK107:AK109" si="26">IF(OR($B107="Projektleiter*in",$B107="Co-Projektleiter*in",$B107="Teilprojektleiter*in"),1,0)</f>
        <v>0</v>
      </c>
      <c r="AL107" s="238"/>
      <c r="AM107" s="234">
        <f>IF(AND(F100&gt;=M$427,H107&gt;=O$427,J101&gt;=Q$427,AO107&gt;=S$427,J111&gt;=U$427),1,0)</f>
        <v>0</v>
      </c>
      <c r="AN107" s="242"/>
      <c r="AO107" s="240">
        <f>IF(F107="",0,DATEDIF(D107,F107,"m")+1)</f>
        <v>0</v>
      </c>
    </row>
    <row r="108" spans="1:41" ht="18" customHeight="1" x14ac:dyDescent="0.35">
      <c r="A108" s="10"/>
      <c r="B108" s="245"/>
      <c r="C108" s="229" t="s">
        <v>121</v>
      </c>
      <c r="D108" s="106"/>
      <c r="E108" s="235" t="s">
        <v>125</v>
      </c>
      <c r="F108" s="106"/>
      <c r="G108" s="235"/>
      <c r="H108" s="20"/>
      <c r="I108" s="222"/>
      <c r="J108" s="133" t="str">
        <f t="shared" ref="J108:J109" si="27">IFERROR(ROUND(H108/((F108-D108)/30.4),0),"")</f>
        <v/>
      </c>
      <c r="K108" s="12"/>
      <c r="M108" s="114">
        <f>((($M106-$M$422)/($M$421-$M$422))*0.5+1)</f>
        <v>-0.25</v>
      </c>
      <c r="N108" s="118">
        <f t="shared" ref="N108:N109" si="28">IF($M108&gt;1.5,1.5,IF($M108&lt;0.5,0,$M108))</f>
        <v>0</v>
      </c>
      <c r="O108" s="114">
        <f>((($M106-$O$422)/($O$421-$O$422))*0.5+1)</f>
        <v>-0.75</v>
      </c>
      <c r="P108" s="118">
        <f t="shared" ref="P108:P109" si="29">IF($O108&gt;1.5,1.5,IF($O108&lt;0.5,0,$O108))</f>
        <v>0</v>
      </c>
      <c r="Q108" s="114">
        <f>((($M106-$Q$422)/($Q$421-$Q$422))*0.5+1)</f>
        <v>-0.5</v>
      </c>
      <c r="R108" s="118">
        <f t="shared" ref="R108:R109" si="30">IF($Q108&gt;1.5,1.5,IF($Q108&lt;0.5,0,$Q108))</f>
        <v>0</v>
      </c>
      <c r="S108" s="114">
        <f>((($H108-$S$422)/($S$421-$S$422))*0.5+1)</f>
        <v>-1</v>
      </c>
      <c r="T108" s="118">
        <f t="shared" ref="T108:T109" si="31">IF($S108&gt;1.5,1.5,IF($S108&lt;0.5,0,$S108))</f>
        <v>0</v>
      </c>
      <c r="U108" s="114">
        <f>((($H108-$U$422)/($U$421-$U$422))*0.5+1)</f>
        <v>-0.75</v>
      </c>
      <c r="V108" s="118">
        <f t="shared" ref="V108:V109" si="32">IF($U108&gt;1.5,1.5,IF($U108&lt;0.5,0,$U108))</f>
        <v>0</v>
      </c>
      <c r="W108" s="114">
        <f>((($H108-$W$422)/($W$421-$W$422))*0.5+1)</f>
        <v>-1.4</v>
      </c>
      <c r="X108" s="118">
        <f t="shared" ref="X108:X109" si="33">IF($W108&gt;1.5,1.5,IF($W108&lt;0.5,0,$W108))</f>
        <v>0</v>
      </c>
      <c r="Y108" s="114">
        <f>((($J101-$Y$422)/($Y$421-$Y$422))*0.5+1)</f>
        <v>-0.25</v>
      </c>
      <c r="Z108" s="118">
        <f t="shared" ref="Z108:Z109" si="34">IF($Y108&gt;1.5,1.5,IF($Y108&lt;0.5,0,$Y108))</f>
        <v>0</v>
      </c>
      <c r="AA108" s="114">
        <f>((($J101-$AA$422)/($AA$421-$AA$422))*0.5+1)</f>
        <v>0</v>
      </c>
      <c r="AB108" s="118">
        <f t="shared" ref="AB108:AB109" si="35">IF($AA108&gt;1.5,1.5,IF($AA108&lt;0.5,0,$AA108))</f>
        <v>0</v>
      </c>
      <c r="AC108" s="114">
        <f>((($J101-$AC$422)/($AC$421-$AC$422))*0.5+1)</f>
        <v>0</v>
      </c>
      <c r="AD108" s="118">
        <f t="shared" ref="AD108:AD109" si="36">IF($AC108&gt;1.5,1.5,IF($AC108&lt;0.5,0,$AC108))</f>
        <v>0</v>
      </c>
      <c r="AE108" s="117"/>
      <c r="AF108" s="119">
        <f>IF(AND($AJ108=1,PRODUCT(N108,T108,Z108)&gt;=1,$J111&gt;=$AG$422),1,0)</f>
        <v>0</v>
      </c>
      <c r="AG108" s="119">
        <f>IF(AND($AK108=1,PRODUCT(P108,V108,AB108)&gt;=1,$J111&gt;=$AG$421),1,0)</f>
        <v>0</v>
      </c>
      <c r="AH108" s="119">
        <f>IF(AND($B108="Projektleiter*in",PRODUCT(R108,X108,AD108)&gt;=1,$J111&gt;=$AG$420),1,0)</f>
        <v>0</v>
      </c>
      <c r="AI108" s="242"/>
      <c r="AJ108" s="240">
        <f t="shared" si="25"/>
        <v>0</v>
      </c>
      <c r="AK108" s="240">
        <f t="shared" si="26"/>
        <v>0</v>
      </c>
      <c r="AL108" s="238"/>
      <c r="AM108" s="234">
        <f>IF(AND(F100&gt;=M$427,H108&gt;=O$427,J101&gt;=Q$427,AO108&gt;=S$427,J111&gt;=U$427),1,0)</f>
        <v>0</v>
      </c>
      <c r="AN108" s="242"/>
      <c r="AO108" s="240">
        <f>IF(F108="",0,DATEDIF(D108,F108,"m")+1)</f>
        <v>0</v>
      </c>
    </row>
    <row r="109" spans="1:41" ht="18" customHeight="1" x14ac:dyDescent="0.35">
      <c r="A109" s="10"/>
      <c r="B109" s="245"/>
      <c r="C109" s="229" t="s">
        <v>121</v>
      </c>
      <c r="D109" s="106"/>
      <c r="E109" s="235" t="s">
        <v>125</v>
      </c>
      <c r="F109" s="106"/>
      <c r="G109" s="235"/>
      <c r="H109" s="20"/>
      <c r="I109" s="222"/>
      <c r="J109" s="133" t="str">
        <f t="shared" si="27"/>
        <v/>
      </c>
      <c r="K109" s="12"/>
      <c r="M109" s="114">
        <f>((($M106-$M$422)/($M$421-$M$422))*0.5+1)</f>
        <v>-0.25</v>
      </c>
      <c r="N109" s="118">
        <f t="shared" si="28"/>
        <v>0</v>
      </c>
      <c r="O109" s="114">
        <f>((($M106-$O$422)/($O$421-$O$422))*0.5+1)</f>
        <v>-0.75</v>
      </c>
      <c r="P109" s="118">
        <f t="shared" si="29"/>
        <v>0</v>
      </c>
      <c r="Q109" s="114">
        <f>((($M106-$Q$422)/($Q$421-$Q$422))*0.5+1)</f>
        <v>-0.5</v>
      </c>
      <c r="R109" s="118">
        <f t="shared" si="30"/>
        <v>0</v>
      </c>
      <c r="S109" s="114">
        <f>((($H109-$S$422)/($S$421-$S$422))*0.5+1)</f>
        <v>-1</v>
      </c>
      <c r="T109" s="118">
        <f t="shared" si="31"/>
        <v>0</v>
      </c>
      <c r="U109" s="114">
        <f>((($H109-$U$422)/($U$421-$U$422))*0.5+1)</f>
        <v>-0.75</v>
      </c>
      <c r="V109" s="118">
        <f t="shared" si="32"/>
        <v>0</v>
      </c>
      <c r="W109" s="114">
        <f>((($H109-$W$422)/($W$421-$W$422))*0.5+1)</f>
        <v>-1.4</v>
      </c>
      <c r="X109" s="118">
        <f t="shared" si="33"/>
        <v>0</v>
      </c>
      <c r="Y109" s="114">
        <f>((($J101-$Y$422)/($Y$421-$Y$422))*0.5+1)</f>
        <v>-0.25</v>
      </c>
      <c r="Z109" s="118">
        <f t="shared" si="34"/>
        <v>0</v>
      </c>
      <c r="AA109" s="114">
        <f>((($J101-$AA$422)/($AA$421-$AA$422))*0.5+1)</f>
        <v>0</v>
      </c>
      <c r="AB109" s="118">
        <f t="shared" si="35"/>
        <v>0</v>
      </c>
      <c r="AC109" s="114">
        <f>((($J101-$AC$422)/($AC$421-$AC$422))*0.5+1)</f>
        <v>0</v>
      </c>
      <c r="AD109" s="118">
        <f t="shared" si="36"/>
        <v>0</v>
      </c>
      <c r="AE109" s="117"/>
      <c r="AF109" s="119">
        <f>IF(AND($AJ109=1,PRODUCT(N109,T109,Z109)&gt;=1,$J111&gt;=$AG$422),1,0)</f>
        <v>0</v>
      </c>
      <c r="AG109" s="119">
        <f>IF(AND($AK109=1,PRODUCT(P109,V109,AB109)&gt;=1,$J111&gt;=$AG$421),1,0)</f>
        <v>0</v>
      </c>
      <c r="AH109" s="119">
        <f>IF(AND($B109="Projektleiter*in",PRODUCT(R109,X109,AD109)&gt;=1,$J111&gt;=$AG$420),1,0)</f>
        <v>0</v>
      </c>
      <c r="AI109" s="242"/>
      <c r="AJ109" s="240">
        <f t="shared" si="25"/>
        <v>0</v>
      </c>
      <c r="AK109" s="240">
        <f t="shared" si="26"/>
        <v>0</v>
      </c>
      <c r="AL109" s="238"/>
      <c r="AM109" s="234">
        <f>IF(AND(F100&gt;=M$427,H109&gt;=O$427,J101&gt;=Q$427,AO109&gt;=S$427,J111&gt;=U$427),1,0)</f>
        <v>0</v>
      </c>
      <c r="AN109" s="242"/>
      <c r="AO109" s="240">
        <f>IF(F109="",0,DATEDIF(D109,F109,"m")+1)</f>
        <v>0</v>
      </c>
    </row>
    <row r="110" spans="1:41" ht="10" customHeight="1" x14ac:dyDescent="0.35">
      <c r="A110" s="10"/>
      <c r="B110" s="217"/>
      <c r="C110" s="217"/>
      <c r="D110" s="132"/>
      <c r="E110" s="219"/>
      <c r="F110" s="219"/>
      <c r="G110" s="219"/>
      <c r="H110" s="219"/>
      <c r="I110" s="219"/>
      <c r="J110" s="219"/>
      <c r="K110" s="12"/>
      <c r="R110" s="242"/>
      <c r="S110" s="238"/>
      <c r="T110" s="238"/>
      <c r="U110" s="238"/>
      <c r="V110" s="238"/>
      <c r="W110" s="238"/>
      <c r="X110" s="238"/>
      <c r="Y110" s="242"/>
      <c r="Z110" s="242"/>
      <c r="AA110" s="242"/>
      <c r="AB110" s="201"/>
      <c r="AC110" s="201"/>
      <c r="AD110" s="238"/>
      <c r="AE110" s="238"/>
      <c r="AF110" s="238"/>
      <c r="AG110" s="238"/>
      <c r="AH110" s="242"/>
      <c r="AI110" s="238"/>
      <c r="AJ110" s="238"/>
      <c r="AK110" s="238"/>
      <c r="AL110" s="238"/>
      <c r="AM110" s="238"/>
      <c r="AN110" s="238"/>
      <c r="AO110" s="238"/>
    </row>
    <row r="111" spans="1:41" ht="18" customHeight="1" x14ac:dyDescent="0.35">
      <c r="A111" s="10"/>
      <c r="B111" s="270" t="s">
        <v>182</v>
      </c>
      <c r="C111" s="270"/>
      <c r="D111" s="270"/>
      <c r="E111" s="270"/>
      <c r="F111" s="270"/>
      <c r="G111" s="270"/>
      <c r="H111" s="270"/>
      <c r="I111" s="219"/>
      <c r="J111" s="133">
        <f>SUM(J112:J121)</f>
        <v>0</v>
      </c>
      <c r="K111" s="12"/>
      <c r="R111" s="242"/>
      <c r="S111" s="238"/>
      <c r="T111" s="238"/>
      <c r="U111" s="238"/>
      <c r="V111" s="238"/>
      <c r="W111" s="238"/>
      <c r="X111" s="238"/>
      <c r="Y111" s="242"/>
      <c r="Z111" s="242"/>
      <c r="AA111" s="242"/>
      <c r="AB111" s="201"/>
      <c r="AC111" s="201"/>
      <c r="AD111" s="238"/>
      <c r="AE111" s="238"/>
      <c r="AF111" s="238"/>
      <c r="AG111" s="238"/>
      <c r="AH111" s="242"/>
      <c r="AI111" s="238"/>
      <c r="AJ111" s="238"/>
      <c r="AK111" s="238"/>
      <c r="AL111" s="238"/>
      <c r="AM111" s="238"/>
      <c r="AN111" s="238"/>
      <c r="AO111" s="238"/>
    </row>
    <row r="112" spans="1:41" ht="18" customHeight="1" x14ac:dyDescent="0.35">
      <c r="A112" s="10"/>
      <c r="B112" s="268" t="s">
        <v>183</v>
      </c>
      <c r="C112" s="268"/>
      <c r="D112" s="268"/>
      <c r="E112" s="268"/>
      <c r="F112" s="268"/>
      <c r="G112" s="268"/>
      <c r="H112" s="268"/>
      <c r="I112" s="219"/>
      <c r="J112" s="20"/>
      <c r="K112" s="12"/>
      <c r="R112" s="242"/>
      <c r="S112" s="238"/>
      <c r="T112" s="238"/>
      <c r="U112" s="238"/>
      <c r="V112" s="238"/>
      <c r="W112" s="238"/>
      <c r="X112" s="238"/>
      <c r="Y112" s="242"/>
      <c r="Z112" s="242"/>
      <c r="AA112" s="242"/>
      <c r="AB112" s="201"/>
      <c r="AC112" s="201"/>
      <c r="AD112" s="238"/>
      <c r="AE112" s="238"/>
      <c r="AF112" s="238"/>
      <c r="AG112" s="238"/>
      <c r="AH112" s="242"/>
      <c r="AI112" s="238"/>
      <c r="AJ112" s="238"/>
      <c r="AK112" s="238"/>
      <c r="AL112" s="238"/>
      <c r="AM112" s="238"/>
      <c r="AN112" s="238"/>
      <c r="AO112" s="238"/>
    </row>
    <row r="113" spans="1:34" ht="18" customHeight="1" x14ac:dyDescent="0.35">
      <c r="A113" s="10"/>
      <c r="B113" s="268" t="s">
        <v>184</v>
      </c>
      <c r="C113" s="268"/>
      <c r="D113" s="268"/>
      <c r="E113" s="268"/>
      <c r="F113" s="268"/>
      <c r="G113" s="268"/>
      <c r="H113" s="268"/>
      <c r="I113" s="219"/>
      <c r="J113" s="20"/>
      <c r="K113" s="12"/>
      <c r="R113" s="242"/>
      <c r="S113" s="238"/>
      <c r="T113" s="238"/>
      <c r="U113" s="238"/>
      <c r="V113" s="238"/>
      <c r="W113" s="238"/>
      <c r="X113" s="238"/>
      <c r="Y113" s="242"/>
      <c r="Z113" s="242"/>
      <c r="AA113" s="242"/>
      <c r="AB113" s="201"/>
      <c r="AC113" s="201"/>
      <c r="AD113" s="238"/>
      <c r="AE113" s="238"/>
      <c r="AF113" s="238"/>
      <c r="AG113" s="238"/>
      <c r="AH113" s="242"/>
    </row>
    <row r="114" spans="1:34" ht="18" customHeight="1" x14ac:dyDescent="0.35">
      <c r="A114" s="10"/>
      <c r="B114" s="268" t="s">
        <v>185</v>
      </c>
      <c r="C114" s="268"/>
      <c r="D114" s="268"/>
      <c r="E114" s="268"/>
      <c r="F114" s="268"/>
      <c r="G114" s="268"/>
      <c r="H114" s="268"/>
      <c r="I114" s="219"/>
      <c r="J114" s="20"/>
      <c r="K114" s="12"/>
      <c r="R114" s="242"/>
      <c r="S114" s="238"/>
      <c r="T114" s="238"/>
      <c r="U114" s="238"/>
      <c r="V114" s="238"/>
      <c r="W114" s="238"/>
      <c r="X114" s="238"/>
      <c r="Y114" s="242"/>
      <c r="Z114" s="242"/>
      <c r="AA114" s="242"/>
      <c r="AB114" s="201"/>
      <c r="AC114" s="201"/>
      <c r="AD114" s="238"/>
      <c r="AE114" s="238"/>
      <c r="AF114" s="238"/>
      <c r="AG114" s="238"/>
      <c r="AH114" s="242"/>
    </row>
    <row r="115" spans="1:34" ht="18" customHeight="1" x14ac:dyDescent="0.35">
      <c r="A115" s="10"/>
      <c r="B115" s="268" t="s">
        <v>186</v>
      </c>
      <c r="C115" s="268"/>
      <c r="D115" s="268"/>
      <c r="E115" s="268"/>
      <c r="F115" s="268"/>
      <c r="G115" s="268"/>
      <c r="H115" s="268"/>
      <c r="I115" s="219"/>
      <c r="J115" s="20"/>
      <c r="K115" s="12"/>
      <c r="R115" s="242"/>
      <c r="S115" s="238"/>
      <c r="T115" s="238"/>
      <c r="U115" s="238"/>
      <c r="V115" s="238"/>
      <c r="W115" s="238"/>
      <c r="X115" s="238"/>
      <c r="Y115" s="242"/>
      <c r="Z115" s="242"/>
      <c r="AA115" s="242"/>
      <c r="AB115" s="201"/>
      <c r="AC115" s="201"/>
      <c r="AD115" s="238"/>
      <c r="AE115" s="238"/>
      <c r="AF115" s="238"/>
      <c r="AG115" s="238"/>
      <c r="AH115" s="242"/>
    </row>
    <row r="116" spans="1:34" ht="18" customHeight="1" x14ac:dyDescent="0.35">
      <c r="A116" s="10"/>
      <c r="B116" s="268" t="s">
        <v>187</v>
      </c>
      <c r="C116" s="268"/>
      <c r="D116" s="268"/>
      <c r="E116" s="268"/>
      <c r="F116" s="268"/>
      <c r="G116" s="268"/>
      <c r="H116" s="268"/>
      <c r="I116" s="219"/>
      <c r="J116" s="20"/>
      <c r="K116" s="12"/>
      <c r="R116" s="242"/>
      <c r="S116" s="238"/>
      <c r="T116" s="238"/>
      <c r="U116" s="238"/>
      <c r="V116" s="238"/>
      <c r="W116" s="238"/>
      <c r="X116" s="238"/>
      <c r="Y116" s="242"/>
      <c r="Z116" s="242"/>
      <c r="AA116" s="242"/>
      <c r="AB116" s="201"/>
      <c r="AC116" s="201"/>
      <c r="AD116" s="238"/>
      <c r="AE116" s="238"/>
      <c r="AF116" s="238"/>
      <c r="AG116" s="238"/>
      <c r="AH116" s="242"/>
    </row>
    <row r="117" spans="1:34" ht="18" customHeight="1" x14ac:dyDescent="0.35">
      <c r="A117" s="10"/>
      <c r="B117" s="268" t="s">
        <v>188</v>
      </c>
      <c r="C117" s="268"/>
      <c r="D117" s="268"/>
      <c r="E117" s="268"/>
      <c r="F117" s="268"/>
      <c r="G117" s="268"/>
      <c r="H117" s="268"/>
      <c r="I117" s="219"/>
      <c r="J117" s="20"/>
      <c r="K117" s="12"/>
      <c r="R117" s="242"/>
      <c r="S117" s="238"/>
      <c r="T117" s="238"/>
      <c r="U117" s="238"/>
      <c r="V117" s="238"/>
      <c r="W117" s="238"/>
      <c r="X117" s="238"/>
      <c r="Y117" s="242"/>
      <c r="Z117" s="242"/>
      <c r="AA117" s="242"/>
      <c r="AB117" s="201"/>
      <c r="AC117" s="201"/>
      <c r="AD117" s="238"/>
      <c r="AE117" s="238"/>
      <c r="AF117" s="238"/>
      <c r="AG117" s="238"/>
      <c r="AH117" s="242"/>
    </row>
    <row r="118" spans="1:34" ht="18" customHeight="1" x14ac:dyDescent="0.35">
      <c r="A118" s="10"/>
      <c r="B118" s="268" t="s">
        <v>189</v>
      </c>
      <c r="C118" s="268"/>
      <c r="D118" s="268"/>
      <c r="E118" s="268"/>
      <c r="F118" s="268"/>
      <c r="G118" s="268"/>
      <c r="H118" s="268"/>
      <c r="I118" s="219"/>
      <c r="J118" s="20"/>
      <c r="K118" s="12"/>
      <c r="R118" s="242"/>
      <c r="S118" s="238"/>
      <c r="T118" s="238"/>
      <c r="U118" s="238"/>
      <c r="V118" s="238"/>
      <c r="W118" s="238"/>
      <c r="X118" s="238"/>
      <c r="Y118" s="242"/>
      <c r="Z118" s="242"/>
      <c r="AA118" s="242"/>
      <c r="AB118" s="201"/>
      <c r="AC118" s="201"/>
      <c r="AD118" s="238"/>
      <c r="AE118" s="238"/>
      <c r="AF118" s="238"/>
      <c r="AG118" s="238"/>
      <c r="AH118" s="242"/>
    </row>
    <row r="119" spans="1:34" ht="18" customHeight="1" x14ac:dyDescent="0.35">
      <c r="A119" s="10"/>
      <c r="B119" s="268" t="s">
        <v>190</v>
      </c>
      <c r="C119" s="268"/>
      <c r="D119" s="268"/>
      <c r="E119" s="268"/>
      <c r="F119" s="268"/>
      <c r="G119" s="268"/>
      <c r="H119" s="268"/>
      <c r="I119" s="219"/>
      <c r="J119" s="20"/>
      <c r="K119" s="12"/>
      <c r="R119" s="242"/>
      <c r="S119" s="238"/>
      <c r="T119" s="238"/>
      <c r="U119" s="238"/>
      <c r="V119" s="238"/>
      <c r="W119" s="238"/>
      <c r="X119" s="238"/>
      <c r="Y119" s="242"/>
      <c r="Z119" s="242"/>
      <c r="AA119" s="242"/>
      <c r="AB119" s="201"/>
      <c r="AC119" s="201"/>
      <c r="AD119" s="238"/>
      <c r="AE119" s="238"/>
      <c r="AF119" s="238"/>
      <c r="AG119" s="238"/>
      <c r="AH119" s="242"/>
    </row>
    <row r="120" spans="1:34" ht="18" customHeight="1" x14ac:dyDescent="0.35">
      <c r="A120" s="10"/>
      <c r="B120" s="268" t="s">
        <v>191</v>
      </c>
      <c r="C120" s="268"/>
      <c r="D120" s="268"/>
      <c r="E120" s="268"/>
      <c r="F120" s="268"/>
      <c r="G120" s="268"/>
      <c r="H120" s="268"/>
      <c r="I120" s="219"/>
      <c r="J120" s="20"/>
      <c r="K120" s="12"/>
      <c r="R120" s="242"/>
      <c r="S120" s="238"/>
      <c r="T120" s="238"/>
      <c r="U120" s="238"/>
      <c r="V120" s="238"/>
      <c r="W120" s="238"/>
      <c r="X120" s="238"/>
      <c r="Y120" s="242"/>
      <c r="Z120" s="242"/>
      <c r="AA120" s="242"/>
      <c r="AB120" s="201"/>
      <c r="AC120" s="201"/>
      <c r="AD120" s="238"/>
      <c r="AE120" s="238"/>
      <c r="AF120" s="238"/>
      <c r="AG120" s="238"/>
      <c r="AH120" s="242"/>
    </row>
    <row r="121" spans="1:34" ht="18" customHeight="1" x14ac:dyDescent="0.35">
      <c r="A121" s="10"/>
      <c r="B121" s="268" t="s">
        <v>192</v>
      </c>
      <c r="C121" s="268"/>
      <c r="D121" s="268"/>
      <c r="E121" s="268"/>
      <c r="F121" s="268"/>
      <c r="G121" s="268"/>
      <c r="H121" s="268"/>
      <c r="I121" s="219"/>
      <c r="J121" s="20"/>
      <c r="K121" s="12"/>
      <c r="R121" s="242"/>
      <c r="S121" s="238"/>
      <c r="T121" s="238"/>
      <c r="U121" s="238"/>
      <c r="V121" s="238"/>
      <c r="W121" s="238"/>
      <c r="X121" s="238"/>
      <c r="Y121" s="242"/>
      <c r="Z121" s="242"/>
      <c r="AA121" s="242"/>
      <c r="AB121" s="201"/>
      <c r="AC121" s="201"/>
      <c r="AD121" s="238"/>
      <c r="AE121" s="238"/>
      <c r="AF121" s="238"/>
      <c r="AG121" s="238"/>
      <c r="AH121" s="242"/>
    </row>
    <row r="122" spans="1:34" ht="10" customHeight="1" x14ac:dyDescent="0.35">
      <c r="A122" s="10"/>
      <c r="B122" s="217"/>
      <c r="C122" s="217"/>
      <c r="D122" s="219"/>
      <c r="E122" s="219"/>
      <c r="F122" s="219"/>
      <c r="G122" s="219"/>
      <c r="H122" s="219"/>
      <c r="I122" s="219"/>
      <c r="J122" s="219"/>
      <c r="K122" s="12"/>
      <c r="R122" s="242"/>
      <c r="S122" s="238"/>
      <c r="T122" s="238"/>
      <c r="U122" s="238"/>
      <c r="V122" s="238"/>
      <c r="W122" s="238"/>
      <c r="X122" s="238"/>
      <c r="Y122" s="242"/>
      <c r="Z122" s="242"/>
      <c r="AA122" s="242"/>
      <c r="AB122" s="201"/>
      <c r="AC122" s="201"/>
      <c r="AD122" s="238"/>
      <c r="AE122" s="238"/>
      <c r="AF122" s="238"/>
      <c r="AG122" s="238"/>
      <c r="AH122" s="242"/>
    </row>
    <row r="123" spans="1:34" ht="18" customHeight="1" x14ac:dyDescent="0.35">
      <c r="A123" s="10"/>
      <c r="B123" s="218" t="s">
        <v>193</v>
      </c>
      <c r="C123" s="218"/>
      <c r="D123" s="219"/>
      <c r="E123" s="219"/>
      <c r="F123" s="219"/>
      <c r="G123" s="219"/>
      <c r="H123" s="219"/>
      <c r="I123" s="219"/>
      <c r="J123" s="219"/>
      <c r="K123" s="12"/>
      <c r="R123" s="242"/>
      <c r="S123" s="238"/>
      <c r="T123" s="238"/>
      <c r="U123" s="238"/>
      <c r="V123" s="238"/>
      <c r="W123" s="238"/>
      <c r="X123" s="238"/>
      <c r="Y123" s="242"/>
      <c r="Z123" s="242"/>
      <c r="AA123" s="242"/>
      <c r="AB123" s="201"/>
      <c r="AC123" s="201"/>
      <c r="AD123" s="238"/>
      <c r="AE123" s="238"/>
      <c r="AF123" s="238"/>
      <c r="AG123" s="238"/>
      <c r="AH123" s="242"/>
    </row>
    <row r="124" spans="1:34" ht="18" customHeight="1" x14ac:dyDescent="0.35">
      <c r="A124" s="10"/>
      <c r="B124" s="217" t="s">
        <v>194</v>
      </c>
      <c r="C124" s="217"/>
      <c r="D124" s="260"/>
      <c r="E124" s="260"/>
      <c r="F124" s="260"/>
      <c r="G124" s="260"/>
      <c r="H124" s="260"/>
      <c r="I124" s="260"/>
      <c r="J124" s="260"/>
      <c r="K124" s="12"/>
      <c r="R124" s="242"/>
      <c r="S124" s="238"/>
      <c r="T124" s="238"/>
      <c r="U124" s="238"/>
      <c r="V124" s="238"/>
      <c r="W124" s="238"/>
      <c r="X124" s="238"/>
      <c r="Y124" s="242"/>
      <c r="Z124" s="242"/>
      <c r="AA124" s="242"/>
      <c r="AB124" s="201"/>
      <c r="AC124" s="201"/>
      <c r="AD124" s="238"/>
      <c r="AE124" s="238"/>
      <c r="AF124" s="238"/>
      <c r="AG124" s="238"/>
      <c r="AH124" s="242"/>
    </row>
    <row r="125" spans="1:34" ht="18" customHeight="1" x14ac:dyDescent="0.35">
      <c r="A125" s="10"/>
      <c r="B125" s="217" t="s">
        <v>195</v>
      </c>
      <c r="C125" s="217"/>
      <c r="D125" s="260"/>
      <c r="E125" s="260"/>
      <c r="F125" s="260"/>
      <c r="G125" s="260"/>
      <c r="H125" s="260"/>
      <c r="I125" s="260"/>
      <c r="J125" s="260"/>
      <c r="K125" s="12"/>
      <c r="R125" s="242"/>
      <c r="S125" s="238"/>
      <c r="T125" s="238"/>
      <c r="U125" s="238"/>
      <c r="V125" s="238"/>
      <c r="W125" s="238"/>
      <c r="X125" s="238"/>
      <c r="Y125" s="242"/>
      <c r="Z125" s="242"/>
      <c r="AA125" s="242"/>
      <c r="AB125" s="201"/>
      <c r="AC125" s="201"/>
      <c r="AD125" s="238"/>
      <c r="AE125" s="238"/>
      <c r="AF125" s="238"/>
      <c r="AG125" s="238"/>
      <c r="AH125" s="242"/>
    </row>
    <row r="126" spans="1:34" ht="18" customHeight="1" x14ac:dyDescent="0.35">
      <c r="A126" s="10"/>
      <c r="B126" s="217" t="s">
        <v>196</v>
      </c>
      <c r="C126" s="217"/>
      <c r="D126" s="260"/>
      <c r="E126" s="260"/>
      <c r="F126" s="260"/>
      <c r="G126" s="260"/>
      <c r="H126" s="260"/>
      <c r="I126" s="260"/>
      <c r="J126" s="260"/>
      <c r="K126" s="12"/>
      <c r="R126" s="242"/>
      <c r="S126" s="238"/>
      <c r="T126" s="238"/>
      <c r="U126" s="238"/>
      <c r="V126" s="238"/>
      <c r="W126" s="238"/>
      <c r="X126" s="238"/>
      <c r="Y126" s="242"/>
      <c r="Z126" s="242"/>
      <c r="AA126" s="242"/>
      <c r="AB126" s="201"/>
      <c r="AC126" s="201"/>
      <c r="AD126" s="238"/>
      <c r="AE126" s="238"/>
      <c r="AF126" s="238"/>
      <c r="AG126" s="238"/>
      <c r="AH126" s="242"/>
    </row>
    <row r="127" spans="1:34" ht="18" customHeight="1" x14ac:dyDescent="0.35">
      <c r="A127" s="10"/>
      <c r="B127" s="217" t="s">
        <v>48</v>
      </c>
      <c r="C127" s="217"/>
      <c r="D127" s="260"/>
      <c r="E127" s="260"/>
      <c r="F127" s="260"/>
      <c r="G127" s="260"/>
      <c r="H127" s="260"/>
      <c r="I127" s="260"/>
      <c r="J127" s="260"/>
      <c r="K127" s="12"/>
      <c r="R127" s="242"/>
      <c r="S127" s="238"/>
      <c r="T127" s="238"/>
      <c r="U127" s="238"/>
      <c r="V127" s="238"/>
      <c r="W127" s="238"/>
      <c r="X127" s="238"/>
      <c r="Y127" s="242"/>
      <c r="Z127" s="242"/>
      <c r="AA127" s="242"/>
      <c r="AB127" s="201"/>
      <c r="AC127" s="201"/>
      <c r="AD127" s="238"/>
      <c r="AE127" s="238"/>
      <c r="AF127" s="238"/>
      <c r="AG127" s="238"/>
      <c r="AH127" s="242"/>
    </row>
    <row r="128" spans="1:34" ht="10" customHeight="1" x14ac:dyDescent="0.35">
      <c r="A128" s="14"/>
      <c r="B128" s="15"/>
      <c r="C128" s="15"/>
      <c r="D128" s="15"/>
      <c r="E128" s="15"/>
      <c r="F128" s="15"/>
      <c r="G128" s="15"/>
      <c r="H128" s="15"/>
      <c r="I128" s="15"/>
      <c r="J128" s="15"/>
      <c r="K128" s="16"/>
      <c r="R128" s="242"/>
      <c r="S128" s="238"/>
      <c r="T128" s="238"/>
      <c r="U128" s="238"/>
      <c r="V128" s="238"/>
      <c r="W128" s="238"/>
      <c r="X128" s="238"/>
      <c r="Y128" s="242"/>
      <c r="Z128" s="242"/>
      <c r="AA128" s="242"/>
      <c r="AB128" s="201"/>
      <c r="AC128" s="201"/>
      <c r="AD128" s="238"/>
      <c r="AE128" s="238"/>
      <c r="AF128" s="238"/>
      <c r="AG128" s="238"/>
      <c r="AH128" s="242"/>
    </row>
    <row r="129" spans="1:41" ht="10" customHeight="1" x14ac:dyDescent="0.35">
      <c r="A129" s="238"/>
      <c r="B129" s="250"/>
      <c r="C129" s="250"/>
      <c r="D129" s="239"/>
      <c r="E129" s="239"/>
      <c r="F129" s="239"/>
      <c r="G129" s="239"/>
      <c r="H129" s="239"/>
      <c r="I129" s="239"/>
      <c r="J129" s="239"/>
      <c r="K129" s="242"/>
      <c r="R129" s="242"/>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row>
    <row r="130" spans="1:41" ht="10" customHeight="1" x14ac:dyDescent="0.35">
      <c r="A130" s="7"/>
      <c r="B130" s="8"/>
      <c r="C130" s="8"/>
      <c r="D130" s="8"/>
      <c r="E130" s="8"/>
      <c r="F130" s="8"/>
      <c r="G130" s="8"/>
      <c r="H130" s="8"/>
      <c r="I130" s="8"/>
      <c r="J130" s="8"/>
      <c r="K130" s="9"/>
      <c r="R130" s="242"/>
      <c r="S130" s="238"/>
      <c r="T130" s="238"/>
      <c r="U130" s="238"/>
      <c r="V130" s="238"/>
      <c r="W130" s="238"/>
      <c r="X130" s="238"/>
      <c r="Y130" s="238"/>
      <c r="Z130" s="238"/>
      <c r="AA130" s="238"/>
      <c r="AB130" s="238"/>
      <c r="AC130" s="238"/>
      <c r="AD130" s="238"/>
      <c r="AE130" s="238"/>
      <c r="AF130" s="238"/>
      <c r="AG130" s="238"/>
      <c r="AH130" s="242"/>
      <c r="AI130" s="238"/>
      <c r="AJ130" s="238"/>
      <c r="AK130" s="238"/>
      <c r="AL130" s="238"/>
      <c r="AM130" s="238"/>
      <c r="AN130" s="238"/>
      <c r="AO130" s="238"/>
    </row>
    <row r="131" spans="1:41" ht="18" customHeight="1" x14ac:dyDescent="0.35">
      <c r="A131" s="10"/>
      <c r="B131" s="218" t="s">
        <v>199</v>
      </c>
      <c r="C131" s="218"/>
      <c r="D131" s="331"/>
      <c r="E131" s="331"/>
      <c r="F131" s="331"/>
      <c r="G131" s="331"/>
      <c r="H131" s="331"/>
      <c r="I131" s="331"/>
      <c r="J131" s="331"/>
      <c r="K131" s="12"/>
      <c r="R131" s="242"/>
      <c r="S131" s="238"/>
      <c r="T131" s="238"/>
      <c r="U131" s="238"/>
      <c r="V131" s="238"/>
      <c r="W131" s="238"/>
      <c r="X131" s="238"/>
      <c r="Y131" s="238"/>
      <c r="Z131" s="238"/>
      <c r="AA131" s="238"/>
      <c r="AB131" s="238"/>
      <c r="AC131" s="238"/>
      <c r="AD131" s="238"/>
      <c r="AE131" s="238"/>
      <c r="AF131" s="238"/>
      <c r="AG131" s="238"/>
      <c r="AH131" s="242"/>
      <c r="AI131" s="238"/>
      <c r="AJ131" s="238"/>
      <c r="AK131" s="238"/>
      <c r="AL131" s="238"/>
      <c r="AM131" s="238"/>
      <c r="AN131" s="238"/>
      <c r="AO131" s="238"/>
    </row>
    <row r="132" spans="1:41" ht="18" customHeight="1" x14ac:dyDescent="0.35">
      <c r="A132" s="10"/>
      <c r="B132" s="217" t="s">
        <v>160</v>
      </c>
      <c r="C132" s="217"/>
      <c r="D132" s="319"/>
      <c r="E132" s="319"/>
      <c r="F132" s="319"/>
      <c r="G132" s="319"/>
      <c r="H132" s="319"/>
      <c r="I132" s="319"/>
      <c r="J132" s="319"/>
      <c r="K132" s="12"/>
      <c r="R132" s="242"/>
      <c r="S132" s="238"/>
      <c r="T132" s="238"/>
      <c r="U132" s="238"/>
      <c r="V132" s="238"/>
      <c r="W132" s="238"/>
      <c r="X132" s="238"/>
      <c r="Y132" s="238"/>
      <c r="Z132" s="238"/>
      <c r="AA132" s="238"/>
      <c r="AB132" s="238"/>
      <c r="AC132" s="238"/>
      <c r="AD132" s="238"/>
      <c r="AE132" s="238"/>
      <c r="AF132" s="238"/>
      <c r="AG132" s="238"/>
      <c r="AH132" s="242"/>
      <c r="AI132" s="238"/>
      <c r="AJ132" s="238"/>
      <c r="AK132" s="238"/>
      <c r="AL132" s="238"/>
      <c r="AM132" s="238"/>
      <c r="AN132" s="238"/>
      <c r="AO132" s="238"/>
    </row>
    <row r="133" spans="1:41" ht="18" customHeight="1" x14ac:dyDescent="0.35">
      <c r="A133" s="10"/>
      <c r="B133" s="217" t="s">
        <v>161</v>
      </c>
      <c r="C133" s="217"/>
      <c r="D133" s="319"/>
      <c r="E133" s="319"/>
      <c r="F133" s="319"/>
      <c r="G133" s="319"/>
      <c r="H133" s="319"/>
      <c r="I133" s="319"/>
      <c r="J133" s="319"/>
      <c r="K133" s="12"/>
      <c r="R133" s="242"/>
      <c r="S133" s="238"/>
      <c r="T133" s="238"/>
      <c r="U133" s="238"/>
      <c r="V133" s="238"/>
      <c r="W133" s="238"/>
      <c r="X133" s="238"/>
      <c r="Y133" s="238"/>
      <c r="Z133" s="238"/>
      <c r="AA133" s="238"/>
      <c r="AB133" s="238"/>
      <c r="AC133" s="238"/>
      <c r="AD133" s="238"/>
      <c r="AE133" s="238"/>
      <c r="AF133" s="238"/>
      <c r="AG133" s="238"/>
      <c r="AH133" s="242"/>
      <c r="AI133" s="238"/>
      <c r="AJ133" s="238"/>
      <c r="AK133" s="238"/>
      <c r="AL133" s="238"/>
      <c r="AM133" s="238"/>
      <c r="AN133" s="238"/>
      <c r="AO133" s="238"/>
    </row>
    <row r="134" spans="1:41" ht="18" customHeight="1" x14ac:dyDescent="0.35">
      <c r="A134" s="10"/>
      <c r="B134" s="217" t="s">
        <v>162</v>
      </c>
      <c r="C134" s="217"/>
      <c r="D134" s="320"/>
      <c r="E134" s="330"/>
      <c r="F134" s="330"/>
      <c r="G134" s="330"/>
      <c r="H134" s="330"/>
      <c r="I134" s="330"/>
      <c r="J134" s="321"/>
      <c r="K134" s="12"/>
      <c r="R134" s="242"/>
      <c r="S134" s="238"/>
      <c r="T134" s="238"/>
      <c r="U134" s="238"/>
      <c r="V134" s="238"/>
      <c r="W134" s="238"/>
      <c r="X134" s="238"/>
      <c r="Y134" s="238"/>
      <c r="Z134" s="238"/>
      <c r="AA134" s="238"/>
      <c r="AB134" s="238"/>
      <c r="AC134" s="238"/>
      <c r="AD134" s="238"/>
      <c r="AE134" s="238"/>
      <c r="AF134" s="238"/>
      <c r="AG134" s="238"/>
      <c r="AH134" s="242"/>
      <c r="AI134" s="238"/>
      <c r="AJ134" s="238"/>
      <c r="AK134" s="238"/>
      <c r="AL134" s="238"/>
      <c r="AM134" s="238"/>
      <c r="AN134" s="238"/>
      <c r="AO134" s="238"/>
    </row>
    <row r="135" spans="1:41" ht="60" customHeight="1" x14ac:dyDescent="0.35">
      <c r="A135" s="10"/>
      <c r="B135" s="217" t="s">
        <v>163</v>
      </c>
      <c r="C135" s="217"/>
      <c r="D135" s="319"/>
      <c r="E135" s="319"/>
      <c r="F135" s="319"/>
      <c r="G135" s="319"/>
      <c r="H135" s="319"/>
      <c r="I135" s="319"/>
      <c r="J135" s="319"/>
      <c r="K135" s="12"/>
      <c r="R135" s="242"/>
      <c r="S135" s="238"/>
      <c r="T135" s="238"/>
      <c r="U135" s="238"/>
      <c r="V135" s="238"/>
      <c r="W135" s="238"/>
      <c r="X135" s="238"/>
      <c r="Y135" s="238"/>
      <c r="Z135" s="238"/>
      <c r="AA135" s="238"/>
      <c r="AB135" s="238"/>
      <c r="AC135" s="238"/>
      <c r="AD135" s="238"/>
      <c r="AE135" s="238"/>
      <c r="AF135" s="238"/>
      <c r="AG135" s="238"/>
      <c r="AH135" s="242"/>
      <c r="AI135" s="238"/>
      <c r="AJ135" s="238"/>
      <c r="AK135" s="238"/>
      <c r="AL135" s="238"/>
      <c r="AM135" s="238"/>
      <c r="AN135" s="238"/>
      <c r="AO135" s="238"/>
    </row>
    <row r="136" spans="1:41" ht="10" customHeight="1" x14ac:dyDescent="0.35">
      <c r="A136" s="10"/>
      <c r="B136" s="217"/>
      <c r="C136" s="217"/>
      <c r="D136" s="219"/>
      <c r="E136" s="219"/>
      <c r="F136" s="219"/>
      <c r="G136" s="219"/>
      <c r="H136" s="219"/>
      <c r="I136" s="219"/>
      <c r="J136" s="219"/>
      <c r="K136" s="12"/>
      <c r="R136" s="242"/>
      <c r="S136" s="238"/>
      <c r="T136" s="238"/>
      <c r="U136" s="238"/>
      <c r="V136" s="238"/>
      <c r="W136" s="238"/>
      <c r="X136" s="238"/>
      <c r="Y136" s="238"/>
      <c r="Z136" s="238"/>
      <c r="AA136" s="238"/>
      <c r="AB136" s="238"/>
      <c r="AC136" s="238"/>
      <c r="AD136" s="238"/>
      <c r="AE136" s="238"/>
      <c r="AF136" s="238"/>
      <c r="AG136" s="238"/>
      <c r="AH136" s="242"/>
      <c r="AI136" s="238"/>
      <c r="AJ136" s="238"/>
      <c r="AK136" s="238"/>
      <c r="AL136" s="238"/>
      <c r="AM136" s="238"/>
      <c r="AN136" s="238"/>
      <c r="AO136" s="238"/>
    </row>
    <row r="137" spans="1:41" ht="18" customHeight="1" x14ac:dyDescent="0.35">
      <c r="A137" s="10"/>
      <c r="B137" s="218" t="s">
        <v>164</v>
      </c>
      <c r="C137" s="218"/>
      <c r="D137" s="329" t="s">
        <v>119</v>
      </c>
      <c r="E137" s="329"/>
      <c r="F137" s="329"/>
      <c r="G137" s="219"/>
      <c r="H137" s="246"/>
      <c r="I137" s="219"/>
      <c r="J137" s="246" t="s">
        <v>80</v>
      </c>
      <c r="K137" s="12"/>
      <c r="R137" s="242"/>
      <c r="S137" s="238"/>
      <c r="T137" s="238"/>
      <c r="U137" s="238"/>
      <c r="V137" s="238"/>
      <c r="W137" s="238"/>
      <c r="X137" s="238"/>
      <c r="Y137" s="242"/>
      <c r="Z137" s="242"/>
      <c r="AA137" s="242"/>
      <c r="AB137" s="201"/>
      <c r="AC137" s="201"/>
      <c r="AD137" s="238"/>
      <c r="AE137" s="238"/>
      <c r="AF137" s="238"/>
      <c r="AG137" s="238"/>
      <c r="AH137" s="242"/>
      <c r="AI137" s="238"/>
      <c r="AJ137" s="238"/>
      <c r="AK137" s="238"/>
      <c r="AL137" s="238"/>
      <c r="AM137" s="238"/>
      <c r="AN137" s="238"/>
      <c r="AO137" s="238"/>
    </row>
    <row r="138" spans="1:41" ht="18" customHeight="1" x14ac:dyDescent="0.35">
      <c r="A138" s="10"/>
      <c r="B138" s="217" t="s">
        <v>165</v>
      </c>
      <c r="C138" s="229" t="s">
        <v>121</v>
      </c>
      <c r="D138" s="106"/>
      <c r="E138" s="235" t="s">
        <v>125</v>
      </c>
      <c r="F138" s="106"/>
      <c r="G138" s="219"/>
      <c r="H138" s="18"/>
      <c r="I138" s="219"/>
      <c r="J138" s="133">
        <f>ROUND(((F138-D138)/30.4),0)</f>
        <v>0</v>
      </c>
      <c r="K138" s="12"/>
      <c r="P138" s="110"/>
      <c r="Q138" s="110"/>
      <c r="R138" s="111"/>
      <c r="S138" s="111"/>
      <c r="T138" s="111"/>
      <c r="U138" s="111"/>
      <c r="V138" s="111"/>
      <c r="W138" s="111"/>
      <c r="X138" s="111"/>
      <c r="Y138" s="111"/>
      <c r="Z138" s="111"/>
      <c r="AA138" s="111"/>
      <c r="AB138" s="205"/>
      <c r="AC138" s="205"/>
      <c r="AD138" s="111"/>
      <c r="AE138" s="111"/>
      <c r="AF138" s="238"/>
      <c r="AG138" s="238"/>
      <c r="AH138" s="242"/>
      <c r="AI138" s="238"/>
      <c r="AJ138" s="238"/>
      <c r="AK138" s="238"/>
      <c r="AL138" s="238"/>
      <c r="AM138" s="238"/>
      <c r="AN138" s="238"/>
      <c r="AO138" s="238"/>
    </row>
    <row r="139" spans="1:41" ht="10" customHeight="1" x14ac:dyDescent="0.35">
      <c r="A139" s="10"/>
      <c r="B139" s="217"/>
      <c r="C139" s="229"/>
      <c r="D139" s="82"/>
      <c r="E139" s="236"/>
      <c r="F139" s="82"/>
      <c r="G139" s="219"/>
      <c r="H139" s="18"/>
      <c r="I139" s="219"/>
      <c r="J139" s="219"/>
      <c r="K139" s="12"/>
      <c r="P139" s="110"/>
      <c r="Q139" s="110"/>
      <c r="R139" s="111"/>
      <c r="S139" s="111"/>
      <c r="T139" s="111"/>
      <c r="U139" s="111"/>
      <c r="V139" s="111"/>
      <c r="W139" s="111"/>
      <c r="X139" s="111"/>
      <c r="Y139" s="111"/>
      <c r="Z139" s="111"/>
      <c r="AA139" s="111"/>
      <c r="AB139" s="205"/>
      <c r="AC139" s="205"/>
      <c r="AD139" s="111"/>
      <c r="AE139" s="111"/>
      <c r="AF139" s="238"/>
      <c r="AG139" s="238"/>
      <c r="AH139" s="242"/>
      <c r="AI139" s="238"/>
      <c r="AJ139" s="238"/>
      <c r="AK139" s="238"/>
      <c r="AL139" s="238"/>
      <c r="AM139" s="238"/>
      <c r="AN139" s="238"/>
      <c r="AO139" s="238"/>
    </row>
    <row r="140" spans="1:41" ht="18" customHeight="1" x14ac:dyDescent="0.35">
      <c r="A140" s="10"/>
      <c r="B140" s="217" t="s">
        <v>166</v>
      </c>
      <c r="C140" s="229"/>
      <c r="D140" s="324" t="s">
        <v>167</v>
      </c>
      <c r="E140" s="325"/>
      <c r="F140" s="20"/>
      <c r="G140" s="219"/>
      <c r="H140" s="326" t="s">
        <v>168</v>
      </c>
      <c r="I140" s="327"/>
      <c r="J140" s="20"/>
      <c r="K140" s="12"/>
      <c r="P140" s="110"/>
      <c r="Q140" s="110"/>
      <c r="R140" s="113"/>
      <c r="S140" s="111"/>
      <c r="T140" s="111"/>
      <c r="U140" s="111"/>
      <c r="V140" s="111"/>
      <c r="W140" s="111"/>
      <c r="X140" s="111"/>
      <c r="Y140" s="111"/>
      <c r="Z140" s="111"/>
      <c r="AA140" s="111"/>
      <c r="AB140" s="205"/>
      <c r="AC140" s="205"/>
      <c r="AD140" s="111"/>
      <c r="AE140" s="111"/>
      <c r="AF140" s="238"/>
      <c r="AG140" s="238"/>
      <c r="AH140" s="242"/>
      <c r="AI140" s="238"/>
      <c r="AJ140" s="238"/>
      <c r="AK140" s="238"/>
      <c r="AL140" s="238"/>
      <c r="AM140" s="238"/>
      <c r="AN140" s="238"/>
      <c r="AO140" s="238"/>
    </row>
    <row r="141" spans="1:41" ht="18" customHeight="1" x14ac:dyDescent="0.35">
      <c r="A141" s="10"/>
      <c r="B141" s="217" t="s">
        <v>169</v>
      </c>
      <c r="C141" s="229"/>
      <c r="D141" s="324"/>
      <c r="E141" s="325"/>
      <c r="F141" s="20"/>
      <c r="G141" s="219"/>
      <c r="H141" s="328"/>
      <c r="I141" s="327"/>
      <c r="J141" s="20"/>
      <c r="K141" s="12"/>
      <c r="P141" s="110"/>
      <c r="Q141" s="110"/>
      <c r="R141" s="112"/>
      <c r="S141" s="111"/>
      <c r="T141" s="111"/>
      <c r="U141" s="111"/>
      <c r="V141" s="111"/>
      <c r="W141" s="111"/>
      <c r="X141" s="111"/>
      <c r="Y141" s="111"/>
      <c r="Z141" s="111"/>
      <c r="AA141" s="111"/>
      <c r="AB141" s="205"/>
      <c r="AC141" s="205"/>
      <c r="AD141" s="111"/>
      <c r="AE141" s="111"/>
      <c r="AF141" s="238"/>
      <c r="AG141" s="238"/>
      <c r="AH141" s="242"/>
      <c r="AI141" s="238"/>
      <c r="AJ141" s="238"/>
      <c r="AK141" s="238"/>
      <c r="AL141" s="238"/>
      <c r="AM141" s="238"/>
      <c r="AN141" s="238"/>
      <c r="AO141" s="238"/>
    </row>
    <row r="142" spans="1:41" ht="18" customHeight="1" x14ac:dyDescent="0.35">
      <c r="A142" s="10"/>
      <c r="B142" s="268" t="s">
        <v>170</v>
      </c>
      <c r="C142" s="268"/>
      <c r="D142" s="268"/>
      <c r="E142" s="268"/>
      <c r="F142" s="268"/>
      <c r="G142" s="268"/>
      <c r="H142" s="268"/>
      <c r="I142" s="278"/>
      <c r="J142" s="20"/>
      <c r="K142" s="12"/>
      <c r="P142" s="110"/>
      <c r="Q142" s="110"/>
      <c r="R142" s="111"/>
      <c r="S142" s="111"/>
      <c r="T142" s="111"/>
      <c r="U142" s="111"/>
      <c r="V142" s="111"/>
      <c r="W142" s="111"/>
      <c r="X142" s="111"/>
      <c r="Y142" s="111"/>
      <c r="Z142" s="111"/>
      <c r="AA142" s="111"/>
      <c r="AB142" s="205"/>
      <c r="AC142" s="205"/>
      <c r="AD142" s="111"/>
      <c r="AE142" s="111"/>
      <c r="AF142" s="238"/>
      <c r="AG142" s="238"/>
      <c r="AH142" s="242"/>
      <c r="AI142" s="238"/>
      <c r="AJ142" s="238"/>
      <c r="AK142" s="238"/>
      <c r="AL142" s="238"/>
      <c r="AM142" s="238"/>
      <c r="AN142" s="238"/>
      <c r="AO142" s="238"/>
    </row>
    <row r="143" spans="1:41" ht="10" customHeight="1" x14ac:dyDescent="0.35">
      <c r="A143" s="10"/>
      <c r="B143" s="229"/>
      <c r="C143" s="229"/>
      <c r="D143" s="229"/>
      <c r="E143" s="229"/>
      <c r="F143" s="229"/>
      <c r="G143" s="229"/>
      <c r="H143" s="229"/>
      <c r="I143" s="229"/>
      <c r="J143" s="24"/>
      <c r="K143" s="12"/>
      <c r="R143" s="242"/>
      <c r="S143" s="238"/>
      <c r="T143" s="238"/>
      <c r="U143" s="238"/>
      <c r="V143" s="238"/>
      <c r="W143" s="238"/>
      <c r="X143" s="238"/>
      <c r="Y143" s="242"/>
      <c r="Z143" s="242"/>
      <c r="AA143" s="242"/>
      <c r="AB143" s="201"/>
      <c r="AC143" s="201"/>
      <c r="AD143" s="238"/>
      <c r="AE143" s="238"/>
      <c r="AF143" s="238"/>
      <c r="AG143" s="238"/>
      <c r="AH143" s="242"/>
      <c r="AI143" s="238"/>
      <c r="AJ143" s="238"/>
      <c r="AK143" s="238"/>
      <c r="AL143" s="238"/>
      <c r="AM143" s="238"/>
      <c r="AN143" s="238"/>
      <c r="AO143" s="238"/>
    </row>
    <row r="144" spans="1:41" ht="18" customHeight="1" x14ac:dyDescent="0.35">
      <c r="A144" s="10"/>
      <c r="B144" s="268" t="s">
        <v>171</v>
      </c>
      <c r="C144" s="268"/>
      <c r="D144" s="268"/>
      <c r="E144" s="268"/>
      <c r="F144" s="268"/>
      <c r="G144" s="268"/>
      <c r="H144" s="268"/>
      <c r="I144" s="278"/>
      <c r="J144" s="20"/>
      <c r="K144" s="12"/>
      <c r="M144" s="323" t="s">
        <v>172</v>
      </c>
      <c r="N144" s="323"/>
      <c r="O144" s="323"/>
      <c r="P144" s="323"/>
      <c r="Q144" s="323"/>
      <c r="R144" s="323"/>
      <c r="S144" s="336" t="s">
        <v>173</v>
      </c>
      <c r="T144" s="336"/>
      <c r="U144" s="336"/>
      <c r="V144" s="336"/>
      <c r="W144" s="336"/>
      <c r="X144" s="336"/>
      <c r="Y144" s="299" t="s">
        <v>174</v>
      </c>
      <c r="Z144" s="300"/>
      <c r="AA144" s="300"/>
      <c r="AB144" s="300"/>
      <c r="AC144" s="300"/>
      <c r="AD144" s="301"/>
      <c r="AE144" s="116"/>
      <c r="AF144" s="323" t="s">
        <v>175</v>
      </c>
      <c r="AG144" s="323"/>
      <c r="AH144" s="323"/>
      <c r="AI144" s="242"/>
      <c r="AJ144" s="299" t="s">
        <v>176</v>
      </c>
      <c r="AK144" s="301"/>
      <c r="AL144" s="238"/>
      <c r="AM144" s="332" t="s">
        <v>177</v>
      </c>
      <c r="AN144" s="242"/>
      <c r="AO144" s="332" t="s">
        <v>178</v>
      </c>
    </row>
    <row r="145" spans="1:41" ht="18" customHeight="1" x14ac:dyDescent="0.35">
      <c r="A145" s="10"/>
      <c r="B145" s="268" t="s">
        <v>179</v>
      </c>
      <c r="C145" s="268"/>
      <c r="D145" s="268"/>
      <c r="E145" s="268"/>
      <c r="F145" s="268"/>
      <c r="G145" s="268"/>
      <c r="H145" s="268"/>
      <c r="I145" s="278"/>
      <c r="J145" s="20"/>
      <c r="K145" s="12"/>
      <c r="M145" s="337" t="s">
        <v>83</v>
      </c>
      <c r="N145" s="338"/>
      <c r="O145" s="337" t="s">
        <v>82</v>
      </c>
      <c r="P145" s="338"/>
      <c r="Q145" s="299" t="s">
        <v>81</v>
      </c>
      <c r="R145" s="301"/>
      <c r="S145" s="299" t="s">
        <v>83</v>
      </c>
      <c r="T145" s="301"/>
      <c r="U145" s="299" t="s">
        <v>82</v>
      </c>
      <c r="V145" s="301"/>
      <c r="W145" s="299" t="s">
        <v>81</v>
      </c>
      <c r="X145" s="301"/>
      <c r="Y145" s="299" t="s">
        <v>83</v>
      </c>
      <c r="Z145" s="301"/>
      <c r="AA145" s="339" t="s">
        <v>82</v>
      </c>
      <c r="AB145" s="340"/>
      <c r="AC145" s="299" t="s">
        <v>81</v>
      </c>
      <c r="AD145" s="301"/>
      <c r="AE145" s="116"/>
      <c r="AF145" s="234" t="s">
        <v>83</v>
      </c>
      <c r="AG145" s="234" t="s">
        <v>82</v>
      </c>
      <c r="AH145" s="234" t="s">
        <v>81</v>
      </c>
      <c r="AI145" s="242"/>
      <c r="AJ145" s="234" t="s">
        <v>83</v>
      </c>
      <c r="AK145" s="234" t="s">
        <v>82</v>
      </c>
      <c r="AL145" s="238"/>
      <c r="AM145" s="333"/>
      <c r="AN145" s="242"/>
      <c r="AO145" s="333"/>
    </row>
    <row r="146" spans="1:41" ht="10" customHeight="1" x14ac:dyDescent="0.35">
      <c r="A146" s="10"/>
      <c r="B146" s="11"/>
      <c r="C146" s="11"/>
      <c r="D146" s="11"/>
      <c r="E146" s="11"/>
      <c r="F146" s="11"/>
      <c r="G146" s="11"/>
      <c r="H146" s="11"/>
      <c r="I146" s="11"/>
      <c r="J146" s="11"/>
      <c r="K146" s="12"/>
      <c r="R146" s="242"/>
      <c r="S146" s="242"/>
      <c r="T146" s="242"/>
      <c r="U146" s="242"/>
      <c r="V146" s="242"/>
      <c r="W146" s="242"/>
      <c r="X146" s="242"/>
      <c r="Y146" s="242"/>
      <c r="Z146" s="242"/>
      <c r="AA146" s="242"/>
      <c r="AB146" s="206"/>
      <c r="AC146" s="206"/>
      <c r="AD146" s="242"/>
      <c r="AE146" s="242"/>
      <c r="AF146" s="238"/>
      <c r="AG146" s="238"/>
      <c r="AH146" s="242"/>
      <c r="AI146" s="242"/>
      <c r="AJ146" s="242"/>
      <c r="AK146" s="242"/>
      <c r="AL146" s="238"/>
      <c r="AM146" s="242"/>
      <c r="AN146" s="242"/>
      <c r="AO146" s="242"/>
    </row>
    <row r="147" spans="1:41" ht="18" customHeight="1" x14ac:dyDescent="0.35">
      <c r="A147" s="10"/>
      <c r="B147" s="218" t="s">
        <v>180</v>
      </c>
      <c r="C147" s="218"/>
      <c r="D147" s="329" t="s">
        <v>119</v>
      </c>
      <c r="E147" s="329"/>
      <c r="F147" s="329"/>
      <c r="G147" s="11"/>
      <c r="H147" s="19" t="s">
        <v>69</v>
      </c>
      <c r="I147" s="11"/>
      <c r="J147" s="17" t="s">
        <v>181</v>
      </c>
      <c r="K147" s="12"/>
      <c r="M147" s="322">
        <f>IF(F140&gt;=F141,F140,F141)</f>
        <v>0</v>
      </c>
      <c r="N147" s="322"/>
      <c r="O147" s="322"/>
      <c r="P147" s="322"/>
      <c r="Q147" s="322"/>
      <c r="R147" s="322"/>
      <c r="S147" s="115"/>
      <c r="T147" s="115"/>
      <c r="U147" s="115"/>
      <c r="V147" s="115"/>
      <c r="W147" s="115"/>
      <c r="X147" s="115"/>
      <c r="Y147" s="27"/>
      <c r="Z147" s="27"/>
      <c r="AA147" s="27"/>
      <c r="AB147" s="207"/>
      <c r="AC147" s="207"/>
      <c r="AD147" s="27"/>
      <c r="AE147" s="242"/>
      <c r="AF147" s="238"/>
      <c r="AG147" s="238"/>
      <c r="AH147" s="242"/>
      <c r="AI147" s="242"/>
      <c r="AJ147" s="120"/>
      <c r="AK147" s="120"/>
      <c r="AL147" s="238"/>
      <c r="AM147" s="242"/>
      <c r="AN147" s="242"/>
      <c r="AO147" s="242"/>
    </row>
    <row r="148" spans="1:41" ht="18" customHeight="1" x14ac:dyDescent="0.35">
      <c r="A148" s="10"/>
      <c r="B148" s="245"/>
      <c r="C148" s="229" t="s">
        <v>121</v>
      </c>
      <c r="D148" s="106"/>
      <c r="E148" s="235" t="s">
        <v>125</v>
      </c>
      <c r="F148" s="106"/>
      <c r="G148" s="235"/>
      <c r="H148" s="20"/>
      <c r="I148" s="222"/>
      <c r="J148" s="133" t="str">
        <f>IFERROR(ROUND(H148/((F148-D148)/30.4),0),"")</f>
        <v/>
      </c>
      <c r="K148" s="12"/>
      <c r="M148" s="114">
        <f>((($M147-$M$422)/($M$421-$M$422))*0.5+1)</f>
        <v>-0.25</v>
      </c>
      <c r="N148" s="118">
        <f>IF($M148&gt;1.5,1.5,IF($M148&lt;0.5,0,$M148))</f>
        <v>0</v>
      </c>
      <c r="O148" s="114">
        <f>((($M147-$O$422)/($O$421-$O$422))*0.5+1)</f>
        <v>-0.75</v>
      </c>
      <c r="P148" s="118">
        <f>IF($O148&gt;1.5,1.5,IF($O148&lt;0.5,0,$O148))</f>
        <v>0</v>
      </c>
      <c r="Q148" s="114">
        <f>((($M147-$Q$422)/($Q$421-$Q$422))*0.5+1)</f>
        <v>-0.5</v>
      </c>
      <c r="R148" s="118">
        <f>IF($Q148&gt;1.5,1.5,IF($Q148&lt;0.5,0,$Q148))</f>
        <v>0</v>
      </c>
      <c r="S148" s="114">
        <f>((($H148-$S$422)/($S$421-$S$422))*0.5+1)</f>
        <v>-1</v>
      </c>
      <c r="T148" s="118">
        <f>IF($S148&gt;1.5,1.5,IF($S148&lt;0.5,0,$S148))</f>
        <v>0</v>
      </c>
      <c r="U148" s="114">
        <f>((($H148-$U$422)/($U$421-$U$422))*0.5+1)</f>
        <v>-0.75</v>
      </c>
      <c r="V148" s="118">
        <f>IF($U148&gt;1.5,1.5,IF($U148&lt;0.5,0,$U148))</f>
        <v>0</v>
      </c>
      <c r="W148" s="114">
        <f>((($H148-$W$422)/($W$421-$W$422))*0.5+1)</f>
        <v>-1.4</v>
      </c>
      <c r="X148" s="118">
        <f>IF($W148&gt;1.5,1.5,IF($W148&lt;0.5,0,$W148))</f>
        <v>0</v>
      </c>
      <c r="Y148" s="114">
        <f>((($J142-$Y$422)/($Y$421-$Y$422))*0.5+1)</f>
        <v>-0.25</v>
      </c>
      <c r="Z148" s="118">
        <f>IF($Y148&gt;1.5,1.5,IF($Y148&lt;0.5,0,$Y148))</f>
        <v>0</v>
      </c>
      <c r="AA148" s="114">
        <f>((($J142-$AA$422)/($AA$421-$AA$422))*0.5+1)</f>
        <v>0</v>
      </c>
      <c r="AB148" s="118">
        <f>IF($AA148&gt;1.5,1.5,IF($AA148&lt;0.5,0,$AA148))</f>
        <v>0</v>
      </c>
      <c r="AC148" s="114">
        <f>((($J142-$AC$422)/($AC$421-$AC$422))*0.5+1)</f>
        <v>0</v>
      </c>
      <c r="AD148" s="118">
        <f>IF($AC148&gt;1.5,1.5,IF($AC148&lt;0.5,0,$AC148))</f>
        <v>0</v>
      </c>
      <c r="AE148" s="117"/>
      <c r="AF148" s="119">
        <f>IF(AND($AJ148=1,PRODUCT(N148,T148,Z148)&gt;=1,$J152&gt;=$AG$422),1,0)</f>
        <v>0</v>
      </c>
      <c r="AG148" s="119">
        <f>IF(AND($AK148=1,PRODUCT(P148,V148,AB148)&gt;=1,$J152&gt;=$AG$421),1,0)</f>
        <v>0</v>
      </c>
      <c r="AH148" s="119">
        <f t="shared" ref="AH148" si="37">IF(AND($B148="Projektleiter*in",PRODUCT(R148,X148,AD148)&gt;=1,$J152&gt;=$AG$420),1,0)</f>
        <v>0</v>
      </c>
      <c r="AI148" s="242"/>
      <c r="AJ148" s="240">
        <f t="shared" ref="AJ148:AJ150" si="38">IF(OR($B148="Projektleiter*in",$B148="Co-Projektleiter*in",$B148="Teilprojektleiter*in",$B148="Stv. Projektleiter*in"),1,0)</f>
        <v>0</v>
      </c>
      <c r="AK148" s="240">
        <f t="shared" ref="AK148:AK150" si="39">IF(OR($B148="Projektleiter*in",$B148="Co-Projektleiter*in",$B148="Teilprojektleiter*in"),1,0)</f>
        <v>0</v>
      </c>
      <c r="AL148" s="238"/>
      <c r="AM148" s="234">
        <f>IF(AND(F141&gt;=M$427,H148&gt;=O$427,J142&gt;=Q$427,AO148&gt;=S$427,J152&gt;=U$427),1,0)</f>
        <v>0</v>
      </c>
      <c r="AN148" s="242"/>
      <c r="AO148" s="240">
        <f>IF(F148="",0,DATEDIF(D148,F148,"m")+1)</f>
        <v>0</v>
      </c>
    </row>
    <row r="149" spans="1:41" ht="18" customHeight="1" x14ac:dyDescent="0.35">
      <c r="A149" s="10"/>
      <c r="B149" s="245"/>
      <c r="C149" s="229" t="s">
        <v>121</v>
      </c>
      <c r="D149" s="106"/>
      <c r="E149" s="235" t="s">
        <v>125</v>
      </c>
      <c r="F149" s="106"/>
      <c r="G149" s="235"/>
      <c r="H149" s="20"/>
      <c r="I149" s="222"/>
      <c r="J149" s="133" t="str">
        <f t="shared" ref="J149:J150" si="40">IFERROR(ROUND(H149/((F149-D149)/30.4),0),"")</f>
        <v/>
      </c>
      <c r="K149" s="12"/>
      <c r="M149" s="114">
        <f>((($M147-$M$422)/($M$421-$M$422))*0.5+1)</f>
        <v>-0.25</v>
      </c>
      <c r="N149" s="118">
        <f t="shared" ref="N149:N150" si="41">IF($M149&gt;1.5,1.5,IF($M149&lt;0.5,0,$M149))</f>
        <v>0</v>
      </c>
      <c r="O149" s="114">
        <f>((($M147-$O$422)/($O$421-$O$422))*0.5+1)</f>
        <v>-0.75</v>
      </c>
      <c r="P149" s="118">
        <f t="shared" ref="P149:P150" si="42">IF($O149&gt;1.5,1.5,IF($O149&lt;0.5,0,$O149))</f>
        <v>0</v>
      </c>
      <c r="Q149" s="114">
        <f>((($M147-$Q$422)/($Q$421-$Q$422))*0.5+1)</f>
        <v>-0.5</v>
      </c>
      <c r="R149" s="118">
        <f t="shared" ref="R149:R150" si="43">IF($Q149&gt;1.5,1.5,IF($Q149&lt;0.5,0,$Q149))</f>
        <v>0</v>
      </c>
      <c r="S149" s="114">
        <f>((($H149-$S$422)/($S$421-$S$422))*0.5+1)</f>
        <v>-1</v>
      </c>
      <c r="T149" s="118">
        <f t="shared" ref="T149:T150" si="44">IF($S149&gt;1.5,1.5,IF($S149&lt;0.5,0,$S149))</f>
        <v>0</v>
      </c>
      <c r="U149" s="114">
        <f>((($H149-$U$422)/($U$421-$U$422))*0.5+1)</f>
        <v>-0.75</v>
      </c>
      <c r="V149" s="118">
        <f t="shared" ref="V149:V150" si="45">IF($U149&gt;1.5,1.5,IF($U149&lt;0.5,0,$U149))</f>
        <v>0</v>
      </c>
      <c r="W149" s="114">
        <f>((($H149-$W$422)/($W$421-$W$422))*0.5+1)</f>
        <v>-1.4</v>
      </c>
      <c r="X149" s="118">
        <f t="shared" ref="X149:X150" si="46">IF($W149&gt;1.5,1.5,IF($W149&lt;0.5,0,$W149))</f>
        <v>0</v>
      </c>
      <c r="Y149" s="114">
        <f>((($J142-$Y$422)/($Y$421-$Y$422))*0.5+1)</f>
        <v>-0.25</v>
      </c>
      <c r="Z149" s="118">
        <f t="shared" ref="Z149:Z150" si="47">IF($Y149&gt;1.5,1.5,IF($Y149&lt;0.5,0,$Y149))</f>
        <v>0</v>
      </c>
      <c r="AA149" s="114">
        <f>((($J142-$AA$422)/($AA$421-$AA$422))*0.5+1)</f>
        <v>0</v>
      </c>
      <c r="AB149" s="118">
        <f t="shared" ref="AB149:AB150" si="48">IF($AA149&gt;1.5,1.5,IF($AA149&lt;0.5,0,$AA149))</f>
        <v>0</v>
      </c>
      <c r="AC149" s="114">
        <f>((($J142-$AC$422)/($AC$421-$AC$422))*0.5+1)</f>
        <v>0</v>
      </c>
      <c r="AD149" s="118">
        <f t="shared" ref="AD149:AD150" si="49">IF($AC149&gt;1.5,1.5,IF($AC149&lt;0.5,0,$AC149))</f>
        <v>0</v>
      </c>
      <c r="AE149" s="117"/>
      <c r="AF149" s="119">
        <f>IF(AND($AJ149=1,PRODUCT(N149,T149,Z149)&gt;=1,$J152&gt;=$AG$422),1,0)</f>
        <v>0</v>
      </c>
      <c r="AG149" s="119">
        <f>IF(AND($AK149=1,PRODUCT(P149,V149,AB149)&gt;=1,$J152&gt;=$AG$421),1,0)</f>
        <v>0</v>
      </c>
      <c r="AH149" s="119">
        <f>IF(AND($B149="Projektleiter*in",PRODUCT(R149,X149,AD149)&gt;=1,$J152&gt;=$AG$420),1,0)</f>
        <v>0</v>
      </c>
      <c r="AI149" s="242"/>
      <c r="AJ149" s="240">
        <f t="shared" si="38"/>
        <v>0</v>
      </c>
      <c r="AK149" s="240">
        <f t="shared" si="39"/>
        <v>0</v>
      </c>
      <c r="AL149" s="238"/>
      <c r="AM149" s="234">
        <f>IF(AND(F141&gt;=M$427,H149&gt;=O$427,J142&gt;=Q$427,AO149&gt;=S$427,J152&gt;=U$427),1,0)</f>
        <v>0</v>
      </c>
      <c r="AN149" s="242"/>
      <c r="AO149" s="240">
        <f>IF(F149="",0,DATEDIF(D149,F149,"m")+1)</f>
        <v>0</v>
      </c>
    </row>
    <row r="150" spans="1:41" ht="18" customHeight="1" x14ac:dyDescent="0.35">
      <c r="A150" s="10"/>
      <c r="B150" s="245"/>
      <c r="C150" s="229" t="s">
        <v>121</v>
      </c>
      <c r="D150" s="106"/>
      <c r="E150" s="235" t="s">
        <v>125</v>
      </c>
      <c r="F150" s="106"/>
      <c r="G150" s="235"/>
      <c r="H150" s="20"/>
      <c r="I150" s="222"/>
      <c r="J150" s="133" t="str">
        <f t="shared" si="40"/>
        <v/>
      </c>
      <c r="K150" s="12"/>
      <c r="M150" s="114">
        <f>((($M147-$M$422)/($M$421-$M$422))*0.5+1)</f>
        <v>-0.25</v>
      </c>
      <c r="N150" s="118">
        <f t="shared" si="41"/>
        <v>0</v>
      </c>
      <c r="O150" s="114">
        <f>((($M147-$O$422)/($O$421-$O$422))*0.5+1)</f>
        <v>-0.75</v>
      </c>
      <c r="P150" s="118">
        <f t="shared" si="42"/>
        <v>0</v>
      </c>
      <c r="Q150" s="114">
        <f>((($M147-$Q$422)/($Q$421-$Q$422))*0.5+1)</f>
        <v>-0.5</v>
      </c>
      <c r="R150" s="118">
        <f t="shared" si="43"/>
        <v>0</v>
      </c>
      <c r="S150" s="114">
        <f>((($H150-$S$422)/($S$421-$S$422))*0.5+1)</f>
        <v>-1</v>
      </c>
      <c r="T150" s="118">
        <f t="shared" si="44"/>
        <v>0</v>
      </c>
      <c r="U150" s="114">
        <f>((($H150-$U$422)/($U$421-$U$422))*0.5+1)</f>
        <v>-0.75</v>
      </c>
      <c r="V150" s="118">
        <f t="shared" si="45"/>
        <v>0</v>
      </c>
      <c r="W150" s="114">
        <f>((($H150-$W$422)/($W$421-$W$422))*0.5+1)</f>
        <v>-1.4</v>
      </c>
      <c r="X150" s="118">
        <f t="shared" si="46"/>
        <v>0</v>
      </c>
      <c r="Y150" s="114">
        <f>((($J142-$Y$422)/($Y$421-$Y$422))*0.5+1)</f>
        <v>-0.25</v>
      </c>
      <c r="Z150" s="118">
        <f t="shared" si="47"/>
        <v>0</v>
      </c>
      <c r="AA150" s="114">
        <f>((($J142-$AA$422)/($AA$421-$AA$422))*0.5+1)</f>
        <v>0</v>
      </c>
      <c r="AB150" s="118">
        <f t="shared" si="48"/>
        <v>0</v>
      </c>
      <c r="AC150" s="114">
        <f>((($J142-$AC$422)/($AC$421-$AC$422))*0.5+1)</f>
        <v>0</v>
      </c>
      <c r="AD150" s="118">
        <f t="shared" si="49"/>
        <v>0</v>
      </c>
      <c r="AE150" s="117"/>
      <c r="AF150" s="119">
        <f>IF(AND($AJ150=1,PRODUCT(N150,T150,Z150)&gt;=1,$J152&gt;=$AG$422),1,0)</f>
        <v>0</v>
      </c>
      <c r="AG150" s="119">
        <f>IF(AND($AK150=1,PRODUCT(P150,V150,AB150)&gt;=1,$J152&gt;=$AG$421),1,0)</f>
        <v>0</v>
      </c>
      <c r="AH150" s="119">
        <f>IF(AND($B150="Projektleiter*in",PRODUCT(R150,X150,AD150)&gt;=1,$J152&gt;=$AG$420),1,0)</f>
        <v>0</v>
      </c>
      <c r="AI150" s="242"/>
      <c r="AJ150" s="240">
        <f t="shared" si="38"/>
        <v>0</v>
      </c>
      <c r="AK150" s="240">
        <f t="shared" si="39"/>
        <v>0</v>
      </c>
      <c r="AL150" s="238"/>
      <c r="AM150" s="234">
        <f>IF(AND(F141&gt;=M$427,H150&gt;=O$427,J142&gt;=Q$427,AO150&gt;=S$427,J152&gt;=U$427),1,0)</f>
        <v>0</v>
      </c>
      <c r="AN150" s="242"/>
      <c r="AO150" s="240">
        <f>IF(F150="",0,DATEDIF(D150,F150,"m")+1)</f>
        <v>0</v>
      </c>
    </row>
    <row r="151" spans="1:41" ht="10" customHeight="1" x14ac:dyDescent="0.35">
      <c r="A151" s="10"/>
      <c r="B151" s="217"/>
      <c r="C151" s="217"/>
      <c r="D151" s="132"/>
      <c r="E151" s="219"/>
      <c r="F151" s="219"/>
      <c r="G151" s="219"/>
      <c r="H151" s="219"/>
      <c r="I151" s="219"/>
      <c r="J151" s="219"/>
      <c r="K151" s="12"/>
      <c r="R151" s="242"/>
      <c r="S151" s="238"/>
      <c r="T151" s="238"/>
      <c r="U151" s="238"/>
      <c r="V151" s="238"/>
      <c r="W151" s="238"/>
      <c r="X151" s="238"/>
      <c r="Y151" s="242"/>
      <c r="Z151" s="242"/>
      <c r="AA151" s="242"/>
      <c r="AB151" s="201"/>
      <c r="AC151" s="201"/>
      <c r="AD151" s="238"/>
      <c r="AE151" s="238"/>
      <c r="AF151" s="238"/>
      <c r="AG151" s="238"/>
      <c r="AH151" s="242"/>
      <c r="AI151" s="238"/>
      <c r="AJ151" s="238"/>
      <c r="AK151" s="238"/>
      <c r="AL151" s="238"/>
      <c r="AM151" s="238"/>
      <c r="AN151" s="238"/>
      <c r="AO151" s="238"/>
    </row>
    <row r="152" spans="1:41" ht="18" customHeight="1" x14ac:dyDescent="0.35">
      <c r="A152" s="10"/>
      <c r="B152" s="270" t="s">
        <v>182</v>
      </c>
      <c r="C152" s="270"/>
      <c r="D152" s="270"/>
      <c r="E152" s="270"/>
      <c r="F152" s="270"/>
      <c r="G152" s="270"/>
      <c r="H152" s="270"/>
      <c r="I152" s="219"/>
      <c r="J152" s="133">
        <f>SUM(J153:J162)</f>
        <v>0</v>
      </c>
      <c r="K152" s="12"/>
      <c r="R152" s="242"/>
      <c r="S152" s="238"/>
      <c r="T152" s="238"/>
      <c r="U152" s="238"/>
      <c r="V152" s="238"/>
      <c r="W152" s="238"/>
      <c r="X152" s="238"/>
      <c r="Y152" s="242"/>
      <c r="Z152" s="242"/>
      <c r="AA152" s="242"/>
      <c r="AB152" s="201"/>
      <c r="AC152" s="201"/>
      <c r="AD152" s="238"/>
      <c r="AE152" s="238"/>
      <c r="AF152" s="238"/>
      <c r="AG152" s="238"/>
      <c r="AH152" s="242"/>
      <c r="AI152" s="238"/>
      <c r="AJ152" s="238"/>
      <c r="AK152" s="238"/>
      <c r="AL152" s="238"/>
      <c r="AM152" s="238"/>
      <c r="AN152" s="238"/>
      <c r="AO152" s="238"/>
    </row>
    <row r="153" spans="1:41" ht="18" customHeight="1" x14ac:dyDescent="0.35">
      <c r="A153" s="10"/>
      <c r="B153" s="268" t="s">
        <v>183</v>
      </c>
      <c r="C153" s="268"/>
      <c r="D153" s="268"/>
      <c r="E153" s="268"/>
      <c r="F153" s="268"/>
      <c r="G153" s="268"/>
      <c r="H153" s="268"/>
      <c r="I153" s="219"/>
      <c r="J153" s="20"/>
      <c r="K153" s="12"/>
      <c r="R153" s="242"/>
      <c r="S153" s="238"/>
      <c r="T153" s="238"/>
      <c r="U153" s="238"/>
      <c r="V153" s="238"/>
      <c r="W153" s="238"/>
      <c r="X153" s="238"/>
      <c r="Y153" s="242"/>
      <c r="Z153" s="242"/>
      <c r="AA153" s="242"/>
      <c r="AB153" s="201"/>
      <c r="AC153" s="201"/>
      <c r="AD153" s="238"/>
      <c r="AE153" s="238"/>
      <c r="AF153" s="238"/>
      <c r="AG153" s="238"/>
      <c r="AH153" s="242"/>
      <c r="AI153" s="238"/>
      <c r="AJ153" s="238"/>
      <c r="AK153" s="238"/>
      <c r="AL153" s="238"/>
      <c r="AM153" s="238"/>
      <c r="AN153" s="238"/>
      <c r="AO153" s="238"/>
    </row>
    <row r="154" spans="1:41" ht="18" customHeight="1" x14ac:dyDescent="0.35">
      <c r="A154" s="10"/>
      <c r="B154" s="268" t="s">
        <v>184</v>
      </c>
      <c r="C154" s="268"/>
      <c r="D154" s="268"/>
      <c r="E154" s="268"/>
      <c r="F154" s="268"/>
      <c r="G154" s="268"/>
      <c r="H154" s="268"/>
      <c r="I154" s="219"/>
      <c r="J154" s="20"/>
      <c r="K154" s="12"/>
      <c r="R154" s="242"/>
      <c r="S154" s="238"/>
      <c r="T154" s="238"/>
      <c r="U154" s="238"/>
      <c r="V154" s="238"/>
      <c r="W154" s="238"/>
      <c r="X154" s="238"/>
      <c r="Y154" s="242"/>
      <c r="Z154" s="242"/>
      <c r="AA154" s="242"/>
      <c r="AB154" s="201"/>
      <c r="AC154" s="201"/>
      <c r="AD154" s="238"/>
      <c r="AE154" s="238"/>
      <c r="AF154" s="238"/>
      <c r="AG154" s="238"/>
      <c r="AH154" s="242"/>
      <c r="AI154" s="238"/>
      <c r="AJ154" s="238"/>
      <c r="AK154" s="238"/>
      <c r="AL154" s="238"/>
      <c r="AM154" s="238"/>
      <c r="AN154" s="238"/>
      <c r="AO154" s="238"/>
    </row>
    <row r="155" spans="1:41" ht="18" customHeight="1" x14ac:dyDescent="0.35">
      <c r="A155" s="10"/>
      <c r="B155" s="268" t="s">
        <v>185</v>
      </c>
      <c r="C155" s="268"/>
      <c r="D155" s="268"/>
      <c r="E155" s="268"/>
      <c r="F155" s="268"/>
      <c r="G155" s="268"/>
      <c r="H155" s="268"/>
      <c r="I155" s="219"/>
      <c r="J155" s="20"/>
      <c r="K155" s="12"/>
      <c r="R155" s="242"/>
      <c r="S155" s="238"/>
      <c r="T155" s="238"/>
      <c r="U155" s="238"/>
      <c r="V155" s="238"/>
      <c r="W155" s="238"/>
      <c r="X155" s="238"/>
      <c r="Y155" s="242"/>
      <c r="Z155" s="242"/>
      <c r="AA155" s="242"/>
      <c r="AB155" s="201"/>
      <c r="AC155" s="201"/>
      <c r="AD155" s="238"/>
      <c r="AE155" s="238"/>
      <c r="AF155" s="238"/>
      <c r="AG155" s="238"/>
      <c r="AH155" s="242"/>
      <c r="AI155" s="238"/>
      <c r="AJ155" s="238"/>
      <c r="AK155" s="238"/>
      <c r="AL155" s="238"/>
      <c r="AM155" s="238"/>
      <c r="AN155" s="238"/>
      <c r="AO155" s="238"/>
    </row>
    <row r="156" spans="1:41" ht="18" customHeight="1" x14ac:dyDescent="0.35">
      <c r="A156" s="10"/>
      <c r="B156" s="268" t="s">
        <v>186</v>
      </c>
      <c r="C156" s="268"/>
      <c r="D156" s="268"/>
      <c r="E156" s="268"/>
      <c r="F156" s="268"/>
      <c r="G156" s="268"/>
      <c r="H156" s="268"/>
      <c r="I156" s="219"/>
      <c r="J156" s="20"/>
      <c r="K156" s="12"/>
      <c r="R156" s="242"/>
      <c r="S156" s="238"/>
      <c r="T156" s="238"/>
      <c r="U156" s="238"/>
      <c r="V156" s="238"/>
      <c r="W156" s="238"/>
      <c r="X156" s="238"/>
      <c r="Y156" s="242"/>
      <c r="Z156" s="242"/>
      <c r="AA156" s="242"/>
      <c r="AB156" s="201"/>
      <c r="AC156" s="201"/>
      <c r="AD156" s="238"/>
      <c r="AE156" s="238"/>
      <c r="AF156" s="238"/>
      <c r="AG156" s="238"/>
      <c r="AH156" s="242"/>
      <c r="AI156" s="238"/>
      <c r="AJ156" s="238"/>
      <c r="AK156" s="238"/>
      <c r="AL156" s="238"/>
      <c r="AM156" s="238"/>
      <c r="AN156" s="238"/>
      <c r="AO156" s="238"/>
    </row>
    <row r="157" spans="1:41" ht="18" customHeight="1" x14ac:dyDescent="0.35">
      <c r="A157" s="10"/>
      <c r="B157" s="268" t="s">
        <v>187</v>
      </c>
      <c r="C157" s="268"/>
      <c r="D157" s="268"/>
      <c r="E157" s="268"/>
      <c r="F157" s="268"/>
      <c r="G157" s="268"/>
      <c r="H157" s="268"/>
      <c r="I157" s="219"/>
      <c r="J157" s="20"/>
      <c r="K157" s="12"/>
      <c r="R157" s="242"/>
      <c r="S157" s="238"/>
      <c r="T157" s="238"/>
      <c r="U157" s="238"/>
      <c r="V157" s="238"/>
      <c r="W157" s="238"/>
      <c r="X157" s="238"/>
      <c r="Y157" s="242"/>
      <c r="Z157" s="242"/>
      <c r="AA157" s="242"/>
      <c r="AB157" s="201"/>
      <c r="AC157" s="201"/>
      <c r="AD157" s="238"/>
      <c r="AE157" s="238"/>
      <c r="AF157" s="238"/>
      <c r="AG157" s="238"/>
      <c r="AH157" s="242"/>
      <c r="AI157" s="238"/>
      <c r="AJ157" s="238"/>
      <c r="AK157" s="238"/>
      <c r="AL157" s="238"/>
      <c r="AM157" s="238"/>
      <c r="AN157" s="238"/>
      <c r="AO157" s="238"/>
    </row>
    <row r="158" spans="1:41" ht="18" customHeight="1" x14ac:dyDescent="0.35">
      <c r="A158" s="10"/>
      <c r="B158" s="268" t="s">
        <v>188</v>
      </c>
      <c r="C158" s="268"/>
      <c r="D158" s="268"/>
      <c r="E158" s="268"/>
      <c r="F158" s="268"/>
      <c r="G158" s="268"/>
      <c r="H158" s="268"/>
      <c r="I158" s="219"/>
      <c r="J158" s="20"/>
      <c r="K158" s="12"/>
      <c r="R158" s="242"/>
      <c r="S158" s="238"/>
      <c r="T158" s="238"/>
      <c r="U158" s="238"/>
      <c r="V158" s="238"/>
      <c r="W158" s="238"/>
      <c r="X158" s="238"/>
      <c r="Y158" s="242"/>
      <c r="Z158" s="242"/>
      <c r="AA158" s="242"/>
      <c r="AB158" s="201"/>
      <c r="AC158" s="201"/>
      <c r="AD158" s="238"/>
      <c r="AE158" s="238"/>
      <c r="AF158" s="238"/>
      <c r="AG158" s="238"/>
      <c r="AH158" s="242"/>
      <c r="AI158" s="238"/>
      <c r="AJ158" s="238"/>
      <c r="AK158" s="238"/>
      <c r="AL158" s="238"/>
      <c r="AM158" s="238"/>
      <c r="AN158" s="238"/>
      <c r="AO158" s="238"/>
    </row>
    <row r="159" spans="1:41" ht="18" customHeight="1" x14ac:dyDescent="0.35">
      <c r="A159" s="10"/>
      <c r="B159" s="268" t="s">
        <v>189</v>
      </c>
      <c r="C159" s="268"/>
      <c r="D159" s="268"/>
      <c r="E159" s="268"/>
      <c r="F159" s="268"/>
      <c r="G159" s="268"/>
      <c r="H159" s="268"/>
      <c r="I159" s="219"/>
      <c r="J159" s="20"/>
      <c r="K159" s="12"/>
      <c r="R159" s="242"/>
      <c r="S159" s="238"/>
      <c r="T159" s="238"/>
      <c r="U159" s="238"/>
      <c r="V159" s="238"/>
      <c r="W159" s="238"/>
      <c r="X159" s="238"/>
      <c r="Y159" s="242"/>
      <c r="Z159" s="242"/>
      <c r="AA159" s="242"/>
      <c r="AB159" s="201"/>
      <c r="AC159" s="201"/>
      <c r="AD159" s="238"/>
      <c r="AE159" s="238"/>
      <c r="AF159" s="238"/>
      <c r="AG159" s="238"/>
      <c r="AH159" s="242"/>
      <c r="AI159" s="238"/>
      <c r="AJ159" s="238"/>
      <c r="AK159" s="238"/>
      <c r="AL159" s="238"/>
      <c r="AM159" s="238"/>
      <c r="AN159" s="238"/>
      <c r="AO159" s="238"/>
    </row>
    <row r="160" spans="1:41" ht="18" customHeight="1" x14ac:dyDescent="0.35">
      <c r="A160" s="10"/>
      <c r="B160" s="268" t="s">
        <v>190</v>
      </c>
      <c r="C160" s="268"/>
      <c r="D160" s="268"/>
      <c r="E160" s="268"/>
      <c r="F160" s="268"/>
      <c r="G160" s="268"/>
      <c r="H160" s="268"/>
      <c r="I160" s="219"/>
      <c r="J160" s="20"/>
      <c r="K160" s="12"/>
      <c r="R160" s="242"/>
      <c r="S160" s="238"/>
      <c r="T160" s="238"/>
      <c r="U160" s="238"/>
      <c r="V160" s="238"/>
      <c r="W160" s="238"/>
      <c r="X160" s="238"/>
      <c r="Y160" s="242"/>
      <c r="Z160" s="242"/>
      <c r="AA160" s="242"/>
      <c r="AB160" s="201"/>
      <c r="AC160" s="201"/>
      <c r="AD160" s="238"/>
      <c r="AE160" s="238"/>
      <c r="AF160" s="238"/>
      <c r="AG160" s="238"/>
      <c r="AH160" s="242"/>
      <c r="AI160" s="238"/>
      <c r="AJ160" s="238"/>
      <c r="AK160" s="238"/>
      <c r="AL160" s="238"/>
      <c r="AM160" s="238"/>
      <c r="AN160" s="238"/>
      <c r="AO160" s="238"/>
    </row>
    <row r="161" spans="1:34" ht="18" customHeight="1" x14ac:dyDescent="0.35">
      <c r="A161" s="10"/>
      <c r="B161" s="268" t="s">
        <v>191</v>
      </c>
      <c r="C161" s="268"/>
      <c r="D161" s="268"/>
      <c r="E161" s="268"/>
      <c r="F161" s="268"/>
      <c r="G161" s="268"/>
      <c r="H161" s="268"/>
      <c r="I161" s="219"/>
      <c r="J161" s="20"/>
      <c r="K161" s="12"/>
      <c r="R161" s="242"/>
      <c r="S161" s="238"/>
      <c r="T161" s="238"/>
      <c r="U161" s="238"/>
      <c r="V161" s="238"/>
      <c r="W161" s="238"/>
      <c r="X161" s="238"/>
      <c r="Y161" s="242"/>
      <c r="Z161" s="242"/>
      <c r="AA161" s="242"/>
      <c r="AB161" s="201"/>
      <c r="AC161" s="201"/>
      <c r="AD161" s="238"/>
      <c r="AE161" s="238"/>
      <c r="AF161" s="238"/>
      <c r="AG161" s="238"/>
      <c r="AH161" s="242"/>
    </row>
    <row r="162" spans="1:34" ht="18" customHeight="1" x14ac:dyDescent="0.35">
      <c r="A162" s="10"/>
      <c r="B162" s="268" t="s">
        <v>192</v>
      </c>
      <c r="C162" s="268"/>
      <c r="D162" s="268"/>
      <c r="E162" s="268"/>
      <c r="F162" s="268"/>
      <c r="G162" s="268"/>
      <c r="H162" s="268"/>
      <c r="I162" s="219"/>
      <c r="J162" s="20"/>
      <c r="K162" s="12"/>
      <c r="R162" s="242"/>
      <c r="S162" s="238"/>
      <c r="T162" s="238"/>
      <c r="U162" s="238"/>
      <c r="V162" s="238"/>
      <c r="W162" s="238"/>
      <c r="X162" s="238"/>
      <c r="Y162" s="242"/>
      <c r="Z162" s="242"/>
      <c r="AA162" s="242"/>
      <c r="AB162" s="201"/>
      <c r="AC162" s="201"/>
      <c r="AD162" s="238"/>
      <c r="AE162" s="238"/>
      <c r="AF162" s="238"/>
      <c r="AG162" s="238"/>
      <c r="AH162" s="242"/>
    </row>
    <row r="163" spans="1:34" ht="10" customHeight="1" x14ac:dyDescent="0.35">
      <c r="A163" s="10"/>
      <c r="B163" s="217"/>
      <c r="C163" s="217"/>
      <c r="D163" s="219"/>
      <c r="E163" s="219"/>
      <c r="F163" s="219"/>
      <c r="G163" s="219"/>
      <c r="H163" s="219"/>
      <c r="I163" s="219"/>
      <c r="J163" s="219"/>
      <c r="K163" s="12"/>
      <c r="R163" s="242"/>
      <c r="S163" s="238"/>
      <c r="T163" s="238"/>
      <c r="U163" s="238"/>
      <c r="V163" s="238"/>
      <c r="W163" s="238"/>
      <c r="X163" s="238"/>
      <c r="Y163" s="242"/>
      <c r="Z163" s="242"/>
      <c r="AA163" s="242"/>
      <c r="AB163" s="201"/>
      <c r="AC163" s="201"/>
      <c r="AD163" s="238"/>
      <c r="AE163" s="238"/>
      <c r="AF163" s="238"/>
      <c r="AG163" s="238"/>
      <c r="AH163" s="242"/>
    </row>
    <row r="164" spans="1:34" ht="18" customHeight="1" x14ac:dyDescent="0.35">
      <c r="A164" s="10"/>
      <c r="B164" s="218" t="s">
        <v>193</v>
      </c>
      <c r="C164" s="218"/>
      <c r="D164" s="219"/>
      <c r="E164" s="219"/>
      <c r="F164" s="219"/>
      <c r="G164" s="219"/>
      <c r="H164" s="219"/>
      <c r="I164" s="219"/>
      <c r="J164" s="219"/>
      <c r="K164" s="12"/>
      <c r="R164" s="242"/>
      <c r="S164" s="238"/>
      <c r="T164" s="238"/>
      <c r="U164" s="238"/>
      <c r="V164" s="238"/>
      <c r="W164" s="238"/>
      <c r="X164" s="238"/>
      <c r="Y164" s="242"/>
      <c r="Z164" s="242"/>
      <c r="AA164" s="242"/>
      <c r="AB164" s="201"/>
      <c r="AC164" s="201"/>
      <c r="AD164" s="238"/>
      <c r="AE164" s="238"/>
      <c r="AF164" s="238"/>
      <c r="AG164" s="238"/>
      <c r="AH164" s="242"/>
    </row>
    <row r="165" spans="1:34" ht="18" customHeight="1" x14ac:dyDescent="0.35">
      <c r="A165" s="10"/>
      <c r="B165" s="217" t="s">
        <v>194</v>
      </c>
      <c r="C165" s="217"/>
      <c r="D165" s="260"/>
      <c r="E165" s="260"/>
      <c r="F165" s="260"/>
      <c r="G165" s="260"/>
      <c r="H165" s="260"/>
      <c r="I165" s="260"/>
      <c r="J165" s="260"/>
      <c r="K165" s="12"/>
      <c r="R165" s="242"/>
      <c r="S165" s="238"/>
      <c r="T165" s="238"/>
      <c r="U165" s="238"/>
      <c r="V165" s="238"/>
      <c r="W165" s="238"/>
      <c r="X165" s="238"/>
      <c r="Y165" s="242"/>
      <c r="Z165" s="242"/>
      <c r="AA165" s="242"/>
      <c r="AB165" s="201"/>
      <c r="AC165" s="201"/>
      <c r="AD165" s="238"/>
      <c r="AE165" s="238"/>
      <c r="AF165" s="238"/>
      <c r="AG165" s="238"/>
      <c r="AH165" s="242"/>
    </row>
    <row r="166" spans="1:34" ht="18" customHeight="1" x14ac:dyDescent="0.35">
      <c r="A166" s="10"/>
      <c r="B166" s="217" t="s">
        <v>195</v>
      </c>
      <c r="C166" s="217"/>
      <c r="D166" s="260"/>
      <c r="E166" s="260"/>
      <c r="F166" s="260"/>
      <c r="G166" s="260"/>
      <c r="H166" s="260"/>
      <c r="I166" s="260"/>
      <c r="J166" s="260"/>
      <c r="K166" s="12"/>
      <c r="R166" s="242"/>
      <c r="S166" s="238"/>
      <c r="T166" s="238"/>
      <c r="U166" s="238"/>
      <c r="V166" s="238"/>
      <c r="W166" s="238"/>
      <c r="X166" s="238"/>
      <c r="Y166" s="242"/>
      <c r="Z166" s="242"/>
      <c r="AA166" s="242"/>
      <c r="AB166" s="201"/>
      <c r="AC166" s="201"/>
      <c r="AD166" s="238"/>
      <c r="AE166" s="238"/>
      <c r="AF166" s="238"/>
      <c r="AG166" s="238"/>
      <c r="AH166" s="242"/>
    </row>
    <row r="167" spans="1:34" ht="18" customHeight="1" x14ac:dyDescent="0.35">
      <c r="A167" s="10"/>
      <c r="B167" s="217" t="s">
        <v>196</v>
      </c>
      <c r="C167" s="217"/>
      <c r="D167" s="260"/>
      <c r="E167" s="260"/>
      <c r="F167" s="260"/>
      <c r="G167" s="260"/>
      <c r="H167" s="260"/>
      <c r="I167" s="260"/>
      <c r="J167" s="260"/>
      <c r="K167" s="12"/>
      <c r="R167" s="242"/>
      <c r="S167" s="238"/>
      <c r="T167" s="238"/>
      <c r="U167" s="238"/>
      <c r="V167" s="238"/>
      <c r="W167" s="238"/>
      <c r="X167" s="238"/>
      <c r="Y167" s="242"/>
      <c r="Z167" s="242"/>
      <c r="AA167" s="242"/>
      <c r="AB167" s="201"/>
      <c r="AC167" s="201"/>
      <c r="AD167" s="238"/>
      <c r="AE167" s="238"/>
      <c r="AF167" s="238"/>
      <c r="AG167" s="238"/>
      <c r="AH167" s="242"/>
    </row>
    <row r="168" spans="1:34" ht="18" customHeight="1" x14ac:dyDescent="0.35">
      <c r="A168" s="10"/>
      <c r="B168" s="217" t="s">
        <v>48</v>
      </c>
      <c r="C168" s="217"/>
      <c r="D168" s="260"/>
      <c r="E168" s="260"/>
      <c r="F168" s="260"/>
      <c r="G168" s="260"/>
      <c r="H168" s="260"/>
      <c r="I168" s="260"/>
      <c r="J168" s="260"/>
      <c r="K168" s="12"/>
      <c r="R168" s="242"/>
      <c r="S168" s="238"/>
      <c r="T168" s="238"/>
      <c r="U168" s="238"/>
      <c r="V168" s="238"/>
      <c r="W168" s="238"/>
      <c r="X168" s="238"/>
      <c r="Y168" s="242"/>
      <c r="Z168" s="242"/>
      <c r="AA168" s="242"/>
      <c r="AB168" s="201"/>
      <c r="AC168" s="201"/>
      <c r="AD168" s="238"/>
      <c r="AE168" s="238"/>
      <c r="AF168" s="238"/>
      <c r="AG168" s="238"/>
      <c r="AH168" s="242"/>
    </row>
    <row r="169" spans="1:34" ht="10" customHeight="1" x14ac:dyDescent="0.35">
      <c r="A169" s="14"/>
      <c r="B169" s="15"/>
      <c r="C169" s="15"/>
      <c r="D169" s="15"/>
      <c r="E169" s="15"/>
      <c r="F169" s="15"/>
      <c r="G169" s="15"/>
      <c r="H169" s="15"/>
      <c r="I169" s="15"/>
      <c r="J169" s="15"/>
      <c r="K169" s="16"/>
      <c r="R169" s="242"/>
      <c r="S169" s="238"/>
      <c r="T169" s="238"/>
      <c r="U169" s="238"/>
      <c r="V169" s="238"/>
      <c r="W169" s="238"/>
      <c r="X169" s="238"/>
      <c r="Y169" s="242"/>
      <c r="Z169" s="242"/>
      <c r="AA169" s="242"/>
      <c r="AB169" s="201"/>
      <c r="AC169" s="201"/>
      <c r="AD169" s="238"/>
      <c r="AE169" s="238"/>
      <c r="AF169" s="238"/>
      <c r="AG169" s="238"/>
      <c r="AH169" s="242"/>
    </row>
    <row r="170" spans="1:34" ht="10" customHeight="1" x14ac:dyDescent="0.35">
      <c r="A170" s="238"/>
      <c r="B170" s="250"/>
      <c r="C170" s="250"/>
      <c r="D170" s="335"/>
      <c r="E170" s="335"/>
      <c r="F170" s="335"/>
      <c r="G170" s="335"/>
      <c r="H170" s="335"/>
      <c r="I170" s="335"/>
      <c r="J170" s="335"/>
      <c r="K170" s="242"/>
      <c r="R170" s="242"/>
      <c r="S170" s="238"/>
      <c r="T170" s="238"/>
      <c r="U170" s="238"/>
      <c r="V170" s="238"/>
      <c r="W170" s="238"/>
      <c r="X170" s="238"/>
      <c r="Y170" s="238"/>
      <c r="Z170" s="238"/>
      <c r="AA170" s="238"/>
      <c r="AB170" s="238"/>
      <c r="AC170" s="238"/>
      <c r="AD170" s="238"/>
      <c r="AE170" s="238"/>
      <c r="AF170" s="238"/>
      <c r="AG170" s="238"/>
      <c r="AH170" s="238"/>
    </row>
    <row r="171" spans="1:34" ht="10" customHeight="1" x14ac:dyDescent="0.35">
      <c r="A171" s="7"/>
      <c r="B171" s="8"/>
      <c r="C171" s="8"/>
      <c r="D171" s="8"/>
      <c r="E171" s="8"/>
      <c r="F171" s="8"/>
      <c r="G171" s="8"/>
      <c r="H171" s="8"/>
      <c r="I171" s="8"/>
      <c r="J171" s="8"/>
      <c r="K171" s="9"/>
      <c r="R171" s="242"/>
      <c r="S171" s="238"/>
      <c r="T171" s="238"/>
      <c r="U171" s="238"/>
      <c r="V171" s="238"/>
      <c r="W171" s="238"/>
      <c r="X171" s="238"/>
      <c r="Y171" s="238"/>
      <c r="Z171" s="238"/>
      <c r="AA171" s="238"/>
      <c r="AB171" s="238"/>
      <c r="AC171" s="238"/>
      <c r="AD171" s="238"/>
      <c r="AE171" s="238"/>
      <c r="AF171" s="238"/>
      <c r="AG171" s="238"/>
      <c r="AH171" s="242"/>
    </row>
    <row r="172" spans="1:34" ht="18" customHeight="1" x14ac:dyDescent="0.35">
      <c r="A172" s="10"/>
      <c r="B172" s="218" t="s">
        <v>200</v>
      </c>
      <c r="C172" s="218"/>
      <c r="D172" s="331"/>
      <c r="E172" s="331"/>
      <c r="F172" s="331"/>
      <c r="G172" s="331"/>
      <c r="H172" s="331"/>
      <c r="I172" s="331"/>
      <c r="J172" s="331"/>
      <c r="K172" s="12"/>
      <c r="R172" s="242"/>
      <c r="S172" s="238"/>
      <c r="T172" s="238"/>
      <c r="U172" s="238"/>
      <c r="V172" s="238"/>
      <c r="W172" s="238"/>
      <c r="X172" s="238"/>
      <c r="Y172" s="238"/>
      <c r="Z172" s="238"/>
      <c r="AA172" s="238"/>
      <c r="AB172" s="238"/>
      <c r="AC172" s="238"/>
      <c r="AD172" s="238"/>
      <c r="AE172" s="238"/>
      <c r="AF172" s="238"/>
      <c r="AG172" s="238"/>
      <c r="AH172" s="242"/>
    </row>
    <row r="173" spans="1:34" ht="18" customHeight="1" x14ac:dyDescent="0.35">
      <c r="A173" s="10"/>
      <c r="B173" s="217" t="s">
        <v>160</v>
      </c>
      <c r="C173" s="217"/>
      <c r="D173" s="319"/>
      <c r="E173" s="319"/>
      <c r="F173" s="319"/>
      <c r="G173" s="319"/>
      <c r="H173" s="319"/>
      <c r="I173" s="319"/>
      <c r="J173" s="319"/>
      <c r="K173" s="12"/>
      <c r="R173" s="242"/>
      <c r="S173" s="238"/>
      <c r="T173" s="238"/>
      <c r="U173" s="238"/>
      <c r="V173" s="238"/>
      <c r="W173" s="238"/>
      <c r="X173" s="238"/>
      <c r="Y173" s="238"/>
      <c r="Z173" s="238"/>
      <c r="AA173" s="238"/>
      <c r="AB173" s="238"/>
      <c r="AC173" s="238"/>
      <c r="AD173" s="238"/>
      <c r="AE173" s="238"/>
      <c r="AF173" s="238"/>
      <c r="AG173" s="238"/>
      <c r="AH173" s="242"/>
    </row>
    <row r="174" spans="1:34" ht="18" customHeight="1" x14ac:dyDescent="0.35">
      <c r="A174" s="10"/>
      <c r="B174" s="217" t="s">
        <v>161</v>
      </c>
      <c r="C174" s="217"/>
      <c r="D174" s="319"/>
      <c r="E174" s="319"/>
      <c r="F174" s="319"/>
      <c r="G174" s="319"/>
      <c r="H174" s="319"/>
      <c r="I174" s="319"/>
      <c r="J174" s="319"/>
      <c r="K174" s="12"/>
      <c r="R174" s="242"/>
      <c r="S174" s="238"/>
      <c r="T174" s="238"/>
      <c r="U174" s="238"/>
      <c r="V174" s="238"/>
      <c r="W174" s="238"/>
      <c r="X174" s="238"/>
      <c r="Y174" s="238"/>
      <c r="Z174" s="238"/>
      <c r="AA174" s="238"/>
      <c r="AB174" s="238"/>
      <c r="AC174" s="238"/>
      <c r="AD174" s="238"/>
      <c r="AE174" s="238"/>
      <c r="AF174" s="238"/>
      <c r="AG174" s="238"/>
      <c r="AH174" s="242"/>
    </row>
    <row r="175" spans="1:34" ht="18" customHeight="1" x14ac:dyDescent="0.35">
      <c r="A175" s="10"/>
      <c r="B175" s="217" t="s">
        <v>162</v>
      </c>
      <c r="C175" s="217"/>
      <c r="D175" s="320"/>
      <c r="E175" s="330"/>
      <c r="F175" s="330"/>
      <c r="G175" s="330"/>
      <c r="H175" s="330"/>
      <c r="I175" s="330"/>
      <c r="J175" s="321"/>
      <c r="K175" s="12"/>
      <c r="R175" s="242"/>
      <c r="S175" s="238"/>
      <c r="T175" s="238"/>
      <c r="U175" s="238"/>
      <c r="V175" s="238"/>
      <c r="W175" s="238"/>
      <c r="X175" s="238"/>
      <c r="Y175" s="238"/>
      <c r="Z175" s="238"/>
      <c r="AA175" s="238"/>
      <c r="AB175" s="238"/>
      <c r="AC175" s="238"/>
      <c r="AD175" s="238"/>
      <c r="AE175" s="238"/>
      <c r="AF175" s="238"/>
      <c r="AG175" s="238"/>
      <c r="AH175" s="242"/>
    </row>
    <row r="176" spans="1:34" ht="60" customHeight="1" x14ac:dyDescent="0.35">
      <c r="A176" s="10"/>
      <c r="B176" s="217" t="s">
        <v>163</v>
      </c>
      <c r="C176" s="217"/>
      <c r="D176" s="319"/>
      <c r="E176" s="319"/>
      <c r="F176" s="319"/>
      <c r="G176" s="319"/>
      <c r="H176" s="319"/>
      <c r="I176" s="319"/>
      <c r="J176" s="319"/>
      <c r="K176" s="12"/>
      <c r="R176" s="242"/>
      <c r="S176" s="238"/>
      <c r="T176" s="238"/>
      <c r="U176" s="238"/>
      <c r="V176" s="238"/>
      <c r="W176" s="238"/>
      <c r="X176" s="238"/>
      <c r="Y176" s="238"/>
      <c r="Z176" s="238"/>
      <c r="AA176" s="238"/>
      <c r="AB176" s="238"/>
      <c r="AC176" s="238"/>
      <c r="AD176" s="238"/>
      <c r="AE176" s="238"/>
      <c r="AF176" s="238"/>
      <c r="AG176" s="238"/>
      <c r="AH176" s="242"/>
    </row>
    <row r="177" spans="1:41" ht="10" customHeight="1" x14ac:dyDescent="0.35">
      <c r="A177" s="10"/>
      <c r="B177" s="217"/>
      <c r="C177" s="217"/>
      <c r="D177" s="219"/>
      <c r="E177" s="219"/>
      <c r="F177" s="219"/>
      <c r="G177" s="219"/>
      <c r="H177" s="219"/>
      <c r="I177" s="219"/>
      <c r="J177" s="219"/>
      <c r="K177" s="12"/>
      <c r="R177" s="242"/>
      <c r="S177" s="238"/>
      <c r="T177" s="238"/>
      <c r="U177" s="238"/>
      <c r="V177" s="238"/>
      <c r="W177" s="238"/>
      <c r="X177" s="238"/>
      <c r="Y177" s="238"/>
      <c r="Z177" s="238"/>
      <c r="AA177" s="238"/>
      <c r="AB177" s="238"/>
      <c r="AC177" s="238"/>
      <c r="AD177" s="238"/>
      <c r="AE177" s="238"/>
      <c r="AF177" s="238"/>
      <c r="AG177" s="238"/>
      <c r="AH177" s="242"/>
      <c r="AI177" s="238"/>
      <c r="AJ177" s="238"/>
      <c r="AK177" s="238"/>
      <c r="AL177" s="238"/>
      <c r="AM177" s="238"/>
      <c r="AN177" s="238"/>
      <c r="AO177" s="238"/>
    </row>
    <row r="178" spans="1:41" ht="18" customHeight="1" x14ac:dyDescent="0.35">
      <c r="A178" s="10"/>
      <c r="B178" s="218" t="s">
        <v>164</v>
      </c>
      <c r="C178" s="218"/>
      <c r="D178" s="329" t="s">
        <v>119</v>
      </c>
      <c r="E178" s="329"/>
      <c r="F178" s="329"/>
      <c r="G178" s="219"/>
      <c r="H178" s="246"/>
      <c r="I178" s="219"/>
      <c r="J178" s="246" t="s">
        <v>80</v>
      </c>
      <c r="K178" s="12"/>
      <c r="R178" s="242"/>
      <c r="S178" s="238"/>
      <c r="T178" s="238"/>
      <c r="U178" s="238"/>
      <c r="V178" s="238"/>
      <c r="W178" s="238"/>
      <c r="X178" s="238"/>
      <c r="Y178" s="242"/>
      <c r="Z178" s="242"/>
      <c r="AA178" s="242"/>
      <c r="AB178" s="201"/>
      <c r="AC178" s="201"/>
      <c r="AD178" s="238"/>
      <c r="AE178" s="238"/>
      <c r="AF178" s="238"/>
      <c r="AG178" s="238"/>
      <c r="AH178" s="242"/>
      <c r="AI178" s="238"/>
      <c r="AJ178" s="238"/>
      <c r="AK178" s="238"/>
      <c r="AL178" s="238"/>
      <c r="AM178" s="238"/>
      <c r="AN178" s="238"/>
      <c r="AO178" s="238"/>
    </row>
    <row r="179" spans="1:41" ht="18" customHeight="1" x14ac:dyDescent="0.35">
      <c r="A179" s="10"/>
      <c r="B179" s="217" t="s">
        <v>165</v>
      </c>
      <c r="C179" s="229" t="s">
        <v>121</v>
      </c>
      <c r="D179" s="106"/>
      <c r="E179" s="235" t="s">
        <v>125</v>
      </c>
      <c r="F179" s="106"/>
      <c r="G179" s="219"/>
      <c r="H179" s="18"/>
      <c r="I179" s="219"/>
      <c r="J179" s="133">
        <f>ROUND(((F179-D179)/30.4),0)</f>
        <v>0</v>
      </c>
      <c r="K179" s="12"/>
      <c r="P179" s="110"/>
      <c r="Q179" s="110"/>
      <c r="R179" s="111"/>
      <c r="S179" s="111"/>
      <c r="T179" s="111"/>
      <c r="U179" s="111"/>
      <c r="V179" s="111"/>
      <c r="W179" s="111"/>
      <c r="X179" s="111"/>
      <c r="Y179" s="111"/>
      <c r="Z179" s="111"/>
      <c r="AA179" s="111"/>
      <c r="AB179" s="205"/>
      <c r="AC179" s="205"/>
      <c r="AD179" s="111"/>
      <c r="AE179" s="111"/>
      <c r="AF179" s="238"/>
      <c r="AG179" s="238"/>
      <c r="AH179" s="242"/>
      <c r="AI179" s="238"/>
      <c r="AJ179" s="238"/>
      <c r="AK179" s="238"/>
      <c r="AL179" s="238"/>
      <c r="AM179" s="238"/>
      <c r="AN179" s="238"/>
      <c r="AO179" s="238"/>
    </row>
    <row r="180" spans="1:41" ht="10" customHeight="1" x14ac:dyDescent="0.35">
      <c r="A180" s="10"/>
      <c r="B180" s="217"/>
      <c r="C180" s="229"/>
      <c r="D180" s="82"/>
      <c r="E180" s="236"/>
      <c r="F180" s="82"/>
      <c r="G180" s="219"/>
      <c r="H180" s="18"/>
      <c r="I180" s="219"/>
      <c r="J180" s="219"/>
      <c r="K180" s="12"/>
      <c r="P180" s="110"/>
      <c r="Q180" s="110"/>
      <c r="R180" s="111"/>
      <c r="S180" s="111"/>
      <c r="T180" s="111"/>
      <c r="U180" s="111"/>
      <c r="V180" s="111"/>
      <c r="W180" s="111"/>
      <c r="X180" s="111"/>
      <c r="Y180" s="111"/>
      <c r="Z180" s="111"/>
      <c r="AA180" s="111"/>
      <c r="AB180" s="205"/>
      <c r="AC180" s="205"/>
      <c r="AD180" s="111"/>
      <c r="AE180" s="111"/>
      <c r="AF180" s="238"/>
      <c r="AG180" s="238"/>
      <c r="AH180" s="242"/>
      <c r="AI180" s="238"/>
      <c r="AJ180" s="238"/>
      <c r="AK180" s="238"/>
      <c r="AL180" s="238"/>
      <c r="AM180" s="238"/>
      <c r="AN180" s="238"/>
      <c r="AO180" s="238"/>
    </row>
    <row r="181" spans="1:41" ht="18" customHeight="1" x14ac:dyDescent="0.35">
      <c r="A181" s="10"/>
      <c r="B181" s="217" t="s">
        <v>166</v>
      </c>
      <c r="C181" s="229"/>
      <c r="D181" s="324" t="s">
        <v>167</v>
      </c>
      <c r="E181" s="325"/>
      <c r="F181" s="20"/>
      <c r="G181" s="219"/>
      <c r="H181" s="326" t="s">
        <v>168</v>
      </c>
      <c r="I181" s="327"/>
      <c r="J181" s="20"/>
      <c r="K181" s="12"/>
      <c r="P181" s="110"/>
      <c r="Q181" s="110"/>
      <c r="R181" s="113"/>
      <c r="S181" s="111"/>
      <c r="T181" s="111"/>
      <c r="U181" s="111"/>
      <c r="V181" s="111"/>
      <c r="W181" s="111"/>
      <c r="X181" s="111"/>
      <c r="Y181" s="111"/>
      <c r="Z181" s="111"/>
      <c r="AA181" s="111"/>
      <c r="AB181" s="205"/>
      <c r="AC181" s="205"/>
      <c r="AD181" s="111"/>
      <c r="AE181" s="111"/>
      <c r="AF181" s="238"/>
      <c r="AG181" s="238"/>
      <c r="AH181" s="242"/>
      <c r="AI181" s="238"/>
      <c r="AJ181" s="238"/>
      <c r="AK181" s="238"/>
      <c r="AL181" s="238"/>
      <c r="AM181" s="238"/>
      <c r="AN181" s="238"/>
      <c r="AO181" s="238"/>
    </row>
    <row r="182" spans="1:41" ht="18" customHeight="1" x14ac:dyDescent="0.35">
      <c r="A182" s="10"/>
      <c r="B182" s="217" t="s">
        <v>169</v>
      </c>
      <c r="C182" s="229"/>
      <c r="D182" s="324"/>
      <c r="E182" s="325"/>
      <c r="F182" s="20"/>
      <c r="G182" s="219"/>
      <c r="H182" s="328"/>
      <c r="I182" s="327"/>
      <c r="J182" s="20"/>
      <c r="K182" s="12"/>
      <c r="P182" s="110"/>
      <c r="Q182" s="110"/>
      <c r="R182" s="112"/>
      <c r="S182" s="111"/>
      <c r="T182" s="111"/>
      <c r="U182" s="111"/>
      <c r="V182" s="111"/>
      <c r="W182" s="111"/>
      <c r="X182" s="111"/>
      <c r="Y182" s="111"/>
      <c r="Z182" s="111"/>
      <c r="AA182" s="111"/>
      <c r="AB182" s="205"/>
      <c r="AC182" s="205"/>
      <c r="AD182" s="111"/>
      <c r="AE182" s="111"/>
      <c r="AF182" s="238"/>
      <c r="AG182" s="238"/>
      <c r="AH182" s="242"/>
      <c r="AI182" s="238"/>
      <c r="AJ182" s="238"/>
      <c r="AK182" s="238"/>
      <c r="AL182" s="238"/>
      <c r="AM182" s="238"/>
      <c r="AN182" s="238"/>
      <c r="AO182" s="238"/>
    </row>
    <row r="183" spans="1:41" ht="18" customHeight="1" x14ac:dyDescent="0.35">
      <c r="A183" s="10"/>
      <c r="B183" s="268" t="s">
        <v>170</v>
      </c>
      <c r="C183" s="268"/>
      <c r="D183" s="268"/>
      <c r="E183" s="268"/>
      <c r="F183" s="268"/>
      <c r="G183" s="268"/>
      <c r="H183" s="268"/>
      <c r="I183" s="278"/>
      <c r="J183" s="20"/>
      <c r="K183" s="12"/>
      <c r="P183" s="110"/>
      <c r="Q183" s="110"/>
      <c r="R183" s="111"/>
      <c r="S183" s="111"/>
      <c r="T183" s="111"/>
      <c r="U183" s="111"/>
      <c r="V183" s="111"/>
      <c r="W183" s="111"/>
      <c r="X183" s="111"/>
      <c r="Y183" s="111"/>
      <c r="Z183" s="111"/>
      <c r="AA183" s="111"/>
      <c r="AB183" s="205"/>
      <c r="AC183" s="205"/>
      <c r="AD183" s="111"/>
      <c r="AE183" s="111"/>
      <c r="AF183" s="238"/>
      <c r="AG183" s="238"/>
      <c r="AH183" s="242"/>
      <c r="AI183" s="238"/>
      <c r="AJ183" s="238"/>
      <c r="AK183" s="238"/>
      <c r="AL183" s="238"/>
      <c r="AM183" s="238"/>
      <c r="AN183" s="238"/>
      <c r="AO183" s="238"/>
    </row>
    <row r="184" spans="1:41" ht="10" customHeight="1" x14ac:dyDescent="0.35">
      <c r="A184" s="10"/>
      <c r="B184" s="229"/>
      <c r="C184" s="229"/>
      <c r="D184" s="229"/>
      <c r="E184" s="229"/>
      <c r="F184" s="229"/>
      <c r="G184" s="229"/>
      <c r="H184" s="229"/>
      <c r="I184" s="229"/>
      <c r="J184" s="24"/>
      <c r="K184" s="12"/>
      <c r="R184" s="242"/>
      <c r="S184" s="238"/>
      <c r="T184" s="238"/>
      <c r="U184" s="238"/>
      <c r="V184" s="238"/>
      <c r="W184" s="238"/>
      <c r="X184" s="238"/>
      <c r="Y184" s="242"/>
      <c r="Z184" s="242"/>
      <c r="AA184" s="242"/>
      <c r="AB184" s="201"/>
      <c r="AC184" s="201"/>
      <c r="AD184" s="238"/>
      <c r="AE184" s="238"/>
      <c r="AF184" s="238"/>
      <c r="AG184" s="238"/>
      <c r="AH184" s="242"/>
      <c r="AI184" s="238"/>
      <c r="AJ184" s="238"/>
      <c r="AK184" s="238"/>
      <c r="AL184" s="238"/>
      <c r="AM184" s="238"/>
      <c r="AN184" s="238"/>
      <c r="AO184" s="238"/>
    </row>
    <row r="185" spans="1:41" ht="18" customHeight="1" x14ac:dyDescent="0.35">
      <c r="A185" s="10"/>
      <c r="B185" s="268" t="s">
        <v>171</v>
      </c>
      <c r="C185" s="268"/>
      <c r="D185" s="268"/>
      <c r="E185" s="268"/>
      <c r="F185" s="268"/>
      <c r="G185" s="268"/>
      <c r="H185" s="268"/>
      <c r="I185" s="278"/>
      <c r="J185" s="20"/>
      <c r="K185" s="12"/>
      <c r="M185" s="323" t="s">
        <v>172</v>
      </c>
      <c r="N185" s="323"/>
      <c r="O185" s="323"/>
      <c r="P185" s="323"/>
      <c r="Q185" s="323"/>
      <c r="R185" s="323"/>
      <c r="S185" s="336" t="s">
        <v>173</v>
      </c>
      <c r="T185" s="336"/>
      <c r="U185" s="336"/>
      <c r="V185" s="336"/>
      <c r="W185" s="336"/>
      <c r="X185" s="336"/>
      <c r="Y185" s="299" t="s">
        <v>174</v>
      </c>
      <c r="Z185" s="300"/>
      <c r="AA185" s="300"/>
      <c r="AB185" s="300"/>
      <c r="AC185" s="300"/>
      <c r="AD185" s="301"/>
      <c r="AE185" s="116"/>
      <c r="AF185" s="323" t="s">
        <v>175</v>
      </c>
      <c r="AG185" s="323"/>
      <c r="AH185" s="323"/>
      <c r="AI185" s="242"/>
      <c r="AJ185" s="299" t="s">
        <v>176</v>
      </c>
      <c r="AK185" s="301"/>
      <c r="AL185" s="238"/>
      <c r="AM185" s="332" t="s">
        <v>177</v>
      </c>
      <c r="AN185" s="242"/>
      <c r="AO185" s="332" t="s">
        <v>178</v>
      </c>
    </row>
    <row r="186" spans="1:41" ht="18" customHeight="1" x14ac:dyDescent="0.35">
      <c r="A186" s="10"/>
      <c r="B186" s="268" t="s">
        <v>179</v>
      </c>
      <c r="C186" s="268"/>
      <c r="D186" s="268"/>
      <c r="E186" s="268"/>
      <c r="F186" s="268"/>
      <c r="G186" s="268"/>
      <c r="H186" s="268"/>
      <c r="I186" s="278"/>
      <c r="J186" s="20"/>
      <c r="K186" s="12"/>
      <c r="M186" s="337" t="s">
        <v>83</v>
      </c>
      <c r="N186" s="338"/>
      <c r="O186" s="337" t="s">
        <v>82</v>
      </c>
      <c r="P186" s="338"/>
      <c r="Q186" s="299" t="s">
        <v>81</v>
      </c>
      <c r="R186" s="301"/>
      <c r="S186" s="299" t="s">
        <v>83</v>
      </c>
      <c r="T186" s="301"/>
      <c r="U186" s="299" t="s">
        <v>82</v>
      </c>
      <c r="V186" s="301"/>
      <c r="W186" s="299" t="s">
        <v>81</v>
      </c>
      <c r="X186" s="301"/>
      <c r="Y186" s="299" t="s">
        <v>83</v>
      </c>
      <c r="Z186" s="301"/>
      <c r="AA186" s="339" t="s">
        <v>82</v>
      </c>
      <c r="AB186" s="340"/>
      <c r="AC186" s="299" t="s">
        <v>81</v>
      </c>
      <c r="AD186" s="301"/>
      <c r="AE186" s="116"/>
      <c r="AF186" s="234" t="s">
        <v>83</v>
      </c>
      <c r="AG186" s="234" t="s">
        <v>82</v>
      </c>
      <c r="AH186" s="234" t="s">
        <v>81</v>
      </c>
      <c r="AI186" s="242"/>
      <c r="AJ186" s="234" t="s">
        <v>83</v>
      </c>
      <c r="AK186" s="234" t="s">
        <v>82</v>
      </c>
      <c r="AL186" s="238"/>
      <c r="AM186" s="333"/>
      <c r="AN186" s="242"/>
      <c r="AO186" s="333"/>
    </row>
    <row r="187" spans="1:41" ht="10" customHeight="1" x14ac:dyDescent="0.35">
      <c r="A187" s="10"/>
      <c r="B187" s="11"/>
      <c r="C187" s="11"/>
      <c r="D187" s="11"/>
      <c r="E187" s="11"/>
      <c r="F187" s="11"/>
      <c r="G187" s="11"/>
      <c r="H187" s="11"/>
      <c r="I187" s="11"/>
      <c r="J187" s="11"/>
      <c r="K187" s="12"/>
      <c r="R187" s="242"/>
      <c r="S187" s="242"/>
      <c r="T187" s="242"/>
      <c r="U187" s="242"/>
      <c r="V187" s="242"/>
      <c r="W187" s="242"/>
      <c r="X187" s="242"/>
      <c r="Y187" s="242"/>
      <c r="Z187" s="242"/>
      <c r="AA187" s="242"/>
      <c r="AB187" s="206"/>
      <c r="AC187" s="206"/>
      <c r="AD187" s="242"/>
      <c r="AE187" s="242"/>
      <c r="AF187" s="238"/>
      <c r="AG187" s="238"/>
      <c r="AH187" s="242"/>
      <c r="AI187" s="242"/>
      <c r="AJ187" s="242"/>
      <c r="AK187" s="242"/>
      <c r="AL187" s="238"/>
      <c r="AM187" s="242"/>
      <c r="AN187" s="242"/>
      <c r="AO187" s="242"/>
    </row>
    <row r="188" spans="1:41" ht="18" customHeight="1" x14ac:dyDescent="0.35">
      <c r="A188" s="10"/>
      <c r="B188" s="218" t="s">
        <v>180</v>
      </c>
      <c r="C188" s="218"/>
      <c r="D188" s="329" t="s">
        <v>119</v>
      </c>
      <c r="E188" s="329"/>
      <c r="F188" s="329"/>
      <c r="G188" s="11"/>
      <c r="H188" s="19" t="s">
        <v>69</v>
      </c>
      <c r="I188" s="11"/>
      <c r="J188" s="17" t="s">
        <v>181</v>
      </c>
      <c r="K188" s="12"/>
      <c r="M188" s="322">
        <f>IF(F181&gt;=F182,F181,F182)</f>
        <v>0</v>
      </c>
      <c r="N188" s="322"/>
      <c r="O188" s="322"/>
      <c r="P188" s="322"/>
      <c r="Q188" s="322"/>
      <c r="R188" s="322"/>
      <c r="S188" s="115"/>
      <c r="T188" s="115"/>
      <c r="U188" s="115"/>
      <c r="V188" s="115"/>
      <c r="W188" s="115"/>
      <c r="X188" s="115"/>
      <c r="Y188" s="27"/>
      <c r="Z188" s="27"/>
      <c r="AA188" s="27"/>
      <c r="AB188" s="207"/>
      <c r="AC188" s="207"/>
      <c r="AD188" s="27"/>
      <c r="AE188" s="242"/>
      <c r="AF188" s="238"/>
      <c r="AG188" s="238"/>
      <c r="AH188" s="242"/>
      <c r="AI188" s="242"/>
      <c r="AJ188" s="120"/>
      <c r="AK188" s="120"/>
      <c r="AL188" s="238"/>
      <c r="AM188" s="242"/>
      <c r="AN188" s="242"/>
      <c r="AO188" s="242"/>
    </row>
    <row r="189" spans="1:41" ht="18" customHeight="1" x14ac:dyDescent="0.35">
      <c r="A189" s="10"/>
      <c r="B189" s="245"/>
      <c r="C189" s="229" t="s">
        <v>121</v>
      </c>
      <c r="D189" s="106"/>
      <c r="E189" s="235" t="s">
        <v>125</v>
      </c>
      <c r="F189" s="106"/>
      <c r="G189" s="235"/>
      <c r="H189" s="20"/>
      <c r="I189" s="222"/>
      <c r="J189" s="133" t="str">
        <f>IFERROR(ROUND(H189/((F189-D189)/30.4),0),"")</f>
        <v/>
      </c>
      <c r="K189" s="12"/>
      <c r="M189" s="114">
        <f>((($M188-$M$422)/($M$421-$M$422))*0.5+1)</f>
        <v>-0.25</v>
      </c>
      <c r="N189" s="118">
        <f>IF($M189&gt;1.5,1.5,IF($M189&lt;0.5,0,$M189))</f>
        <v>0</v>
      </c>
      <c r="O189" s="114">
        <f>((($M188-$O$422)/($O$421-$O$422))*0.5+1)</f>
        <v>-0.75</v>
      </c>
      <c r="P189" s="118">
        <f>IF($O189&gt;1.5,1.5,IF($O189&lt;0.5,0,$O189))</f>
        <v>0</v>
      </c>
      <c r="Q189" s="114">
        <f>((($M188-$Q$422)/($Q$421-$Q$422))*0.5+1)</f>
        <v>-0.5</v>
      </c>
      <c r="R189" s="118">
        <f>IF($Q189&gt;1.5,1.5,IF($Q189&lt;0.5,0,$Q189))</f>
        <v>0</v>
      </c>
      <c r="S189" s="114">
        <f>((($H189-$S$422)/($S$421-$S$422))*0.5+1)</f>
        <v>-1</v>
      </c>
      <c r="T189" s="118">
        <f>IF($S189&gt;1.5,1.5,IF($S189&lt;0.5,0,$S189))</f>
        <v>0</v>
      </c>
      <c r="U189" s="114">
        <f>((($H189-$U$422)/($U$421-$U$422))*0.5+1)</f>
        <v>-0.75</v>
      </c>
      <c r="V189" s="118">
        <f>IF($U189&gt;1.5,1.5,IF($U189&lt;0.5,0,$U189))</f>
        <v>0</v>
      </c>
      <c r="W189" s="114">
        <f>((($H189-$W$422)/($W$421-$W$422))*0.5+1)</f>
        <v>-1.4</v>
      </c>
      <c r="X189" s="118">
        <f>IF($W189&gt;1.5,1.5,IF($W189&lt;0.5,0,$W189))</f>
        <v>0</v>
      </c>
      <c r="Y189" s="114">
        <f>((($J183-$Y$422)/($Y$421-$Y$422))*0.5+1)</f>
        <v>-0.25</v>
      </c>
      <c r="Z189" s="118">
        <f>IF($Y189&gt;1.5,1.5,IF($Y189&lt;0.5,0,$Y189))</f>
        <v>0</v>
      </c>
      <c r="AA189" s="114">
        <f>((($J183-$AA$422)/($AA$421-$AA$422))*0.5+1)</f>
        <v>0</v>
      </c>
      <c r="AB189" s="118">
        <f>IF($AA189&gt;1.5,1.5,IF($AA189&lt;0.5,0,$AA189))</f>
        <v>0</v>
      </c>
      <c r="AC189" s="114">
        <f>((($J183-$AC$422)/($AC$421-$AC$422))*0.5+1)</f>
        <v>0</v>
      </c>
      <c r="AD189" s="118">
        <f>IF($AC189&gt;1.5,1.5,IF($AC189&lt;0.5,0,$AC189))</f>
        <v>0</v>
      </c>
      <c r="AE189" s="117"/>
      <c r="AF189" s="119">
        <f>IF(AND($AJ189=1,PRODUCT(N189,T189,Z189)&gt;=1,$J193&gt;=$AG$422),1,0)</f>
        <v>0</v>
      </c>
      <c r="AG189" s="119">
        <f>IF(AND($AK189=1,PRODUCT(P189,V189,AB189)&gt;=1,$J193&gt;=$AG$421),1,0)</f>
        <v>0</v>
      </c>
      <c r="AH189" s="119">
        <f t="shared" ref="AH189" si="50">IF(AND($B189="Projektleiter*in",PRODUCT(R189,X189,AD189)&gt;=1,$J193&gt;=$AG$420),1,0)</f>
        <v>0</v>
      </c>
      <c r="AI189" s="242"/>
      <c r="AJ189" s="240">
        <f t="shared" ref="AJ189:AJ191" si="51">IF(OR($B189="Projektleiter*in",$B189="Co-Projektleiter*in",$B189="Teilprojektleiter*in",$B189="Stv. Projektleiter*in"),1,0)</f>
        <v>0</v>
      </c>
      <c r="AK189" s="240">
        <f t="shared" ref="AK189:AK191" si="52">IF(OR($B189="Projektleiter*in",$B189="Co-Projektleiter*in",$B189="Teilprojektleiter*in"),1,0)</f>
        <v>0</v>
      </c>
      <c r="AL189" s="238"/>
      <c r="AM189" s="234">
        <f>IF(AND(F182&gt;=M$427,H189&gt;=O$427,J183&gt;=Q$427,AO189&gt;=S$427,J193&gt;=U$427),1,0)</f>
        <v>0</v>
      </c>
      <c r="AN189" s="242"/>
      <c r="AO189" s="240">
        <f>IF(F189="",0,DATEDIF(D189,F189,"m")+1)</f>
        <v>0</v>
      </c>
    </row>
    <row r="190" spans="1:41" ht="18" customHeight="1" x14ac:dyDescent="0.35">
      <c r="A190" s="10"/>
      <c r="B190" s="245"/>
      <c r="C190" s="229" t="s">
        <v>121</v>
      </c>
      <c r="D190" s="106"/>
      <c r="E190" s="235" t="s">
        <v>125</v>
      </c>
      <c r="F190" s="106"/>
      <c r="G190" s="235"/>
      <c r="H190" s="20"/>
      <c r="I190" s="222"/>
      <c r="J190" s="133" t="str">
        <f t="shared" ref="J190:J191" si="53">IFERROR(ROUND(H190/((F190-D190)/30.4),0),"")</f>
        <v/>
      </c>
      <c r="K190" s="12"/>
      <c r="M190" s="114">
        <f>((($M188-$M$422)/($M$421-$M$422))*0.5+1)</f>
        <v>-0.25</v>
      </c>
      <c r="N190" s="118">
        <f t="shared" ref="N190:N191" si="54">IF($M190&gt;1.5,1.5,IF($M190&lt;0.5,0,$M190))</f>
        <v>0</v>
      </c>
      <c r="O190" s="114">
        <f>((($M188-$O$422)/($O$421-$O$422))*0.5+1)</f>
        <v>-0.75</v>
      </c>
      <c r="P190" s="118">
        <f t="shared" ref="P190:P191" si="55">IF($O190&gt;1.5,1.5,IF($O190&lt;0.5,0,$O190))</f>
        <v>0</v>
      </c>
      <c r="Q190" s="114">
        <f>((($M188-$Q$422)/($Q$421-$Q$422))*0.5+1)</f>
        <v>-0.5</v>
      </c>
      <c r="R190" s="118">
        <f t="shared" ref="R190:R191" si="56">IF($Q190&gt;1.5,1.5,IF($Q190&lt;0.5,0,$Q190))</f>
        <v>0</v>
      </c>
      <c r="S190" s="114">
        <f>((($H190-$S$422)/($S$421-$S$422))*0.5+1)</f>
        <v>-1</v>
      </c>
      <c r="T190" s="118">
        <f t="shared" ref="T190:T191" si="57">IF($S190&gt;1.5,1.5,IF($S190&lt;0.5,0,$S190))</f>
        <v>0</v>
      </c>
      <c r="U190" s="114">
        <f>((($H190-$U$422)/($U$421-$U$422))*0.5+1)</f>
        <v>-0.75</v>
      </c>
      <c r="V190" s="118">
        <f t="shared" ref="V190:V191" si="58">IF($U190&gt;1.5,1.5,IF($U190&lt;0.5,0,$U190))</f>
        <v>0</v>
      </c>
      <c r="W190" s="114">
        <f>((($H190-$W$422)/($W$421-$W$422))*0.5+1)</f>
        <v>-1.4</v>
      </c>
      <c r="X190" s="118">
        <f t="shared" ref="X190:X191" si="59">IF($W190&gt;1.5,1.5,IF($W190&lt;0.5,0,$W190))</f>
        <v>0</v>
      </c>
      <c r="Y190" s="114">
        <f>((($J183-$Y$422)/($Y$421-$Y$422))*0.5+1)</f>
        <v>-0.25</v>
      </c>
      <c r="Z190" s="118">
        <f t="shared" ref="Z190:Z191" si="60">IF($Y190&gt;1.5,1.5,IF($Y190&lt;0.5,0,$Y190))</f>
        <v>0</v>
      </c>
      <c r="AA190" s="114">
        <f>((($J183-$AA$422)/($AA$421-$AA$422))*0.5+1)</f>
        <v>0</v>
      </c>
      <c r="AB190" s="118">
        <f t="shared" ref="AB190:AB191" si="61">IF($AA190&gt;1.5,1.5,IF($AA190&lt;0.5,0,$AA190))</f>
        <v>0</v>
      </c>
      <c r="AC190" s="114">
        <f>((($J183-$AC$422)/($AC$421-$AC$422))*0.5+1)</f>
        <v>0</v>
      </c>
      <c r="AD190" s="118">
        <f t="shared" ref="AD190:AD191" si="62">IF($AC190&gt;1.5,1.5,IF($AC190&lt;0.5,0,$AC190))</f>
        <v>0</v>
      </c>
      <c r="AE190" s="117"/>
      <c r="AF190" s="119">
        <f>IF(AND($AJ190=1,PRODUCT(N190,T190,Z190)&gt;=1,$J193&gt;=$AG$422),1,0)</f>
        <v>0</v>
      </c>
      <c r="AG190" s="119">
        <f>IF(AND($AK190=1,PRODUCT(P190,V190,AB190)&gt;=1,$J193&gt;=$AG$421),1,0)</f>
        <v>0</v>
      </c>
      <c r="AH190" s="119">
        <f>IF(AND($B190="Projektleiter*in",PRODUCT(R190,X190,AD190)&gt;=1,$J193&gt;=$AG$420),1,0)</f>
        <v>0</v>
      </c>
      <c r="AI190" s="242"/>
      <c r="AJ190" s="240">
        <f t="shared" si="51"/>
        <v>0</v>
      </c>
      <c r="AK190" s="240">
        <f t="shared" si="52"/>
        <v>0</v>
      </c>
      <c r="AL190" s="238"/>
      <c r="AM190" s="234">
        <f>IF(AND(F182&gt;=M$427,H190&gt;=O$427,J183&gt;=Q$427,AO190&gt;=S$427,J193&gt;=U$427),1,0)</f>
        <v>0</v>
      </c>
      <c r="AN190" s="242"/>
      <c r="AO190" s="240">
        <f>IF(F190="",0,DATEDIF(D190,F190,"m")+1)</f>
        <v>0</v>
      </c>
    </row>
    <row r="191" spans="1:41" ht="18" customHeight="1" x14ac:dyDescent="0.35">
      <c r="A191" s="10"/>
      <c r="B191" s="245"/>
      <c r="C191" s="229" t="s">
        <v>121</v>
      </c>
      <c r="D191" s="106"/>
      <c r="E191" s="235" t="s">
        <v>125</v>
      </c>
      <c r="F191" s="106"/>
      <c r="G191" s="235"/>
      <c r="H191" s="20"/>
      <c r="I191" s="222"/>
      <c r="J191" s="133" t="str">
        <f t="shared" si="53"/>
        <v/>
      </c>
      <c r="K191" s="12"/>
      <c r="M191" s="114">
        <f>((($M188-$M$422)/($M$421-$M$422))*0.5+1)</f>
        <v>-0.25</v>
      </c>
      <c r="N191" s="118">
        <f t="shared" si="54"/>
        <v>0</v>
      </c>
      <c r="O191" s="114">
        <f>((($M188-$O$422)/($O$421-$O$422))*0.5+1)</f>
        <v>-0.75</v>
      </c>
      <c r="P191" s="118">
        <f t="shared" si="55"/>
        <v>0</v>
      </c>
      <c r="Q191" s="114">
        <f>((($M188-$Q$422)/($Q$421-$Q$422))*0.5+1)</f>
        <v>-0.5</v>
      </c>
      <c r="R191" s="118">
        <f t="shared" si="56"/>
        <v>0</v>
      </c>
      <c r="S191" s="114">
        <f>((($H191-$S$422)/($S$421-$S$422))*0.5+1)</f>
        <v>-1</v>
      </c>
      <c r="T191" s="118">
        <f t="shared" si="57"/>
        <v>0</v>
      </c>
      <c r="U191" s="114">
        <f>((($H191-$U$422)/($U$421-$U$422))*0.5+1)</f>
        <v>-0.75</v>
      </c>
      <c r="V191" s="118">
        <f t="shared" si="58"/>
        <v>0</v>
      </c>
      <c r="W191" s="114">
        <f>((($H191-$W$422)/($W$421-$W$422))*0.5+1)</f>
        <v>-1.4</v>
      </c>
      <c r="X191" s="118">
        <f t="shared" si="59"/>
        <v>0</v>
      </c>
      <c r="Y191" s="114">
        <f>((($J183-$Y$422)/($Y$421-$Y$422))*0.5+1)</f>
        <v>-0.25</v>
      </c>
      <c r="Z191" s="118">
        <f t="shared" si="60"/>
        <v>0</v>
      </c>
      <c r="AA191" s="114">
        <f>((($J183-$AA$422)/($AA$421-$AA$422))*0.5+1)</f>
        <v>0</v>
      </c>
      <c r="AB191" s="118">
        <f t="shared" si="61"/>
        <v>0</v>
      </c>
      <c r="AC191" s="114">
        <f>((($J183-$AC$422)/($AC$421-$AC$422))*0.5+1)</f>
        <v>0</v>
      </c>
      <c r="AD191" s="118">
        <f t="shared" si="62"/>
        <v>0</v>
      </c>
      <c r="AE191" s="117"/>
      <c r="AF191" s="119">
        <f>IF(AND($AJ191=1,PRODUCT(N191,T191,Z191)&gt;=1,$J193&gt;=$AG$422),1,0)</f>
        <v>0</v>
      </c>
      <c r="AG191" s="119">
        <f>IF(AND($AK191=1,PRODUCT(P191,V191,AB191)&gt;=1,$J193&gt;=$AG$421),1,0)</f>
        <v>0</v>
      </c>
      <c r="AH191" s="119">
        <f>IF(AND($B191="Projektleiter*in",PRODUCT(R191,X191,AD191)&gt;=1,$J193&gt;=$AG$420),1,0)</f>
        <v>0</v>
      </c>
      <c r="AI191" s="242"/>
      <c r="AJ191" s="240">
        <f t="shared" si="51"/>
        <v>0</v>
      </c>
      <c r="AK191" s="240">
        <f t="shared" si="52"/>
        <v>0</v>
      </c>
      <c r="AL191" s="238"/>
      <c r="AM191" s="234">
        <f>IF(AND(F182&gt;=M$427,H191&gt;=O$427,J183&gt;=Q$427,AO191&gt;=S$427,J193&gt;=U$427),1,0)</f>
        <v>0</v>
      </c>
      <c r="AN191" s="242"/>
      <c r="AO191" s="240">
        <f>IF(F191="",0,DATEDIF(D191,F191,"m")+1)</f>
        <v>0</v>
      </c>
    </row>
    <row r="192" spans="1:41" ht="10" customHeight="1" x14ac:dyDescent="0.35">
      <c r="A192" s="10"/>
      <c r="B192" s="217"/>
      <c r="C192" s="217"/>
      <c r="D192" s="132"/>
      <c r="E192" s="219"/>
      <c r="F192" s="219"/>
      <c r="G192" s="219"/>
      <c r="H192" s="219"/>
      <c r="I192" s="219"/>
      <c r="J192" s="219"/>
      <c r="K192" s="12"/>
      <c r="R192" s="242"/>
      <c r="S192" s="238"/>
      <c r="T192" s="238"/>
      <c r="U192" s="238"/>
      <c r="V192" s="238"/>
      <c r="W192" s="238"/>
      <c r="X192" s="238"/>
      <c r="Y192" s="242"/>
      <c r="Z192" s="242"/>
      <c r="AA192" s="242"/>
      <c r="AB192" s="201"/>
      <c r="AC192" s="201"/>
      <c r="AD192" s="238"/>
      <c r="AE192" s="238"/>
      <c r="AF192" s="238"/>
      <c r="AG192" s="238"/>
      <c r="AH192" s="242"/>
      <c r="AI192" s="238"/>
      <c r="AJ192" s="238"/>
      <c r="AK192" s="238"/>
      <c r="AL192" s="238"/>
      <c r="AM192" s="238"/>
      <c r="AN192" s="238"/>
      <c r="AO192" s="238"/>
    </row>
    <row r="193" spans="1:34" ht="18" customHeight="1" x14ac:dyDescent="0.35">
      <c r="A193" s="10"/>
      <c r="B193" s="270" t="s">
        <v>182</v>
      </c>
      <c r="C193" s="270"/>
      <c r="D193" s="270"/>
      <c r="E193" s="270"/>
      <c r="F193" s="270"/>
      <c r="G193" s="270"/>
      <c r="H193" s="270"/>
      <c r="I193" s="219"/>
      <c r="J193" s="133">
        <f>SUM(J194:J203)</f>
        <v>0</v>
      </c>
      <c r="K193" s="12"/>
      <c r="R193" s="242"/>
      <c r="S193" s="238"/>
      <c r="T193" s="238"/>
      <c r="U193" s="238"/>
      <c r="V193" s="238"/>
      <c r="W193" s="238"/>
      <c r="X193" s="238"/>
      <c r="Y193" s="242"/>
      <c r="Z193" s="242"/>
      <c r="AA193" s="242"/>
      <c r="AB193" s="201"/>
      <c r="AC193" s="201"/>
      <c r="AD193" s="238"/>
      <c r="AE193" s="238"/>
      <c r="AF193" s="238"/>
      <c r="AG193" s="238"/>
      <c r="AH193" s="242"/>
    </row>
    <row r="194" spans="1:34" ht="18" customHeight="1" x14ac:dyDescent="0.35">
      <c r="A194" s="10"/>
      <c r="B194" s="268" t="s">
        <v>183</v>
      </c>
      <c r="C194" s="268"/>
      <c r="D194" s="268"/>
      <c r="E194" s="268"/>
      <c r="F194" s="268"/>
      <c r="G194" s="268"/>
      <c r="H194" s="268"/>
      <c r="I194" s="219"/>
      <c r="J194" s="20"/>
      <c r="K194" s="12"/>
      <c r="R194" s="242"/>
      <c r="S194" s="238"/>
      <c r="T194" s="238"/>
      <c r="U194" s="238"/>
      <c r="V194" s="238"/>
      <c r="W194" s="238"/>
      <c r="X194" s="238"/>
      <c r="Y194" s="242"/>
      <c r="Z194" s="242"/>
      <c r="AA194" s="242"/>
      <c r="AB194" s="201"/>
      <c r="AC194" s="201"/>
      <c r="AD194" s="238"/>
      <c r="AE194" s="238"/>
      <c r="AF194" s="238"/>
      <c r="AG194" s="238"/>
      <c r="AH194" s="242"/>
    </row>
    <row r="195" spans="1:34" ht="18" customHeight="1" x14ac:dyDescent="0.35">
      <c r="A195" s="10"/>
      <c r="B195" s="268" t="s">
        <v>184</v>
      </c>
      <c r="C195" s="268"/>
      <c r="D195" s="268"/>
      <c r="E195" s="268"/>
      <c r="F195" s="268"/>
      <c r="G195" s="268"/>
      <c r="H195" s="268"/>
      <c r="I195" s="219"/>
      <c r="J195" s="20"/>
      <c r="K195" s="12"/>
      <c r="R195" s="242"/>
      <c r="S195" s="238"/>
      <c r="T195" s="238"/>
      <c r="U195" s="238"/>
      <c r="V195" s="238"/>
      <c r="W195" s="238"/>
      <c r="X195" s="238"/>
      <c r="Y195" s="242"/>
      <c r="Z195" s="242"/>
      <c r="AA195" s="242"/>
      <c r="AB195" s="201"/>
      <c r="AC195" s="201"/>
      <c r="AD195" s="238"/>
      <c r="AE195" s="238"/>
      <c r="AF195" s="238"/>
      <c r="AG195" s="238"/>
      <c r="AH195" s="242"/>
    </row>
    <row r="196" spans="1:34" ht="18" customHeight="1" x14ac:dyDescent="0.35">
      <c r="A196" s="10"/>
      <c r="B196" s="268" t="s">
        <v>185</v>
      </c>
      <c r="C196" s="268"/>
      <c r="D196" s="268"/>
      <c r="E196" s="268"/>
      <c r="F196" s="268"/>
      <c r="G196" s="268"/>
      <c r="H196" s="268"/>
      <c r="I196" s="219"/>
      <c r="J196" s="20"/>
      <c r="K196" s="12"/>
      <c r="R196" s="242"/>
      <c r="S196" s="238"/>
      <c r="T196" s="238"/>
      <c r="U196" s="238"/>
      <c r="V196" s="238"/>
      <c r="W196" s="238"/>
      <c r="X196" s="238"/>
      <c r="Y196" s="242"/>
      <c r="Z196" s="242"/>
      <c r="AA196" s="242"/>
      <c r="AB196" s="201"/>
      <c r="AC196" s="201"/>
      <c r="AD196" s="238"/>
      <c r="AE196" s="238"/>
      <c r="AF196" s="238"/>
      <c r="AG196" s="238"/>
      <c r="AH196" s="242"/>
    </row>
    <row r="197" spans="1:34" ht="18" customHeight="1" x14ac:dyDescent="0.35">
      <c r="A197" s="10"/>
      <c r="B197" s="268" t="s">
        <v>186</v>
      </c>
      <c r="C197" s="268"/>
      <c r="D197" s="268"/>
      <c r="E197" s="268"/>
      <c r="F197" s="268"/>
      <c r="G197" s="268"/>
      <c r="H197" s="268"/>
      <c r="I197" s="219"/>
      <c r="J197" s="20"/>
      <c r="K197" s="12"/>
      <c r="R197" s="242"/>
      <c r="S197" s="238"/>
      <c r="T197" s="238"/>
      <c r="U197" s="238"/>
      <c r="V197" s="238"/>
      <c r="W197" s="238"/>
      <c r="X197" s="238"/>
      <c r="Y197" s="242"/>
      <c r="Z197" s="242"/>
      <c r="AA197" s="242"/>
      <c r="AB197" s="201"/>
      <c r="AC197" s="201"/>
      <c r="AD197" s="238"/>
      <c r="AE197" s="238"/>
      <c r="AF197" s="238"/>
      <c r="AG197" s="238"/>
      <c r="AH197" s="242"/>
    </row>
    <row r="198" spans="1:34" ht="18" customHeight="1" x14ac:dyDescent="0.35">
      <c r="A198" s="10"/>
      <c r="B198" s="268" t="s">
        <v>187</v>
      </c>
      <c r="C198" s="268"/>
      <c r="D198" s="268"/>
      <c r="E198" s="268"/>
      <c r="F198" s="268"/>
      <c r="G198" s="268"/>
      <c r="H198" s="268"/>
      <c r="I198" s="219"/>
      <c r="J198" s="20"/>
      <c r="K198" s="12"/>
      <c r="R198" s="242"/>
      <c r="S198" s="238"/>
      <c r="T198" s="238"/>
      <c r="U198" s="238"/>
      <c r="V198" s="238"/>
      <c r="W198" s="238"/>
      <c r="X198" s="238"/>
      <c r="Y198" s="242"/>
      <c r="Z198" s="242"/>
      <c r="AA198" s="242"/>
      <c r="AB198" s="201"/>
      <c r="AC198" s="201"/>
      <c r="AD198" s="238"/>
      <c r="AE198" s="238"/>
      <c r="AF198" s="238"/>
      <c r="AG198" s="238"/>
      <c r="AH198" s="242"/>
    </row>
    <row r="199" spans="1:34" ht="18" customHeight="1" x14ac:dyDescent="0.35">
      <c r="A199" s="10"/>
      <c r="B199" s="268" t="s">
        <v>188</v>
      </c>
      <c r="C199" s="268"/>
      <c r="D199" s="268"/>
      <c r="E199" s="268"/>
      <c r="F199" s="268"/>
      <c r="G199" s="268"/>
      <c r="H199" s="268"/>
      <c r="I199" s="219"/>
      <c r="J199" s="20"/>
      <c r="K199" s="12"/>
      <c r="R199" s="242"/>
      <c r="S199" s="238"/>
      <c r="T199" s="238"/>
      <c r="U199" s="238"/>
      <c r="V199" s="238"/>
      <c r="W199" s="238"/>
      <c r="X199" s="238"/>
      <c r="Y199" s="242"/>
      <c r="Z199" s="242"/>
      <c r="AA199" s="242"/>
      <c r="AB199" s="201"/>
      <c r="AC199" s="201"/>
      <c r="AD199" s="238"/>
      <c r="AE199" s="238"/>
      <c r="AF199" s="238"/>
      <c r="AG199" s="238"/>
      <c r="AH199" s="242"/>
    </row>
    <row r="200" spans="1:34" ht="18" customHeight="1" x14ac:dyDescent="0.35">
      <c r="A200" s="10"/>
      <c r="B200" s="268" t="s">
        <v>189</v>
      </c>
      <c r="C200" s="268"/>
      <c r="D200" s="268"/>
      <c r="E200" s="268"/>
      <c r="F200" s="268"/>
      <c r="G200" s="268"/>
      <c r="H200" s="268"/>
      <c r="I200" s="219"/>
      <c r="J200" s="20"/>
      <c r="K200" s="12"/>
      <c r="R200" s="242"/>
      <c r="S200" s="238"/>
      <c r="T200" s="238"/>
      <c r="U200" s="238"/>
      <c r="V200" s="238"/>
      <c r="W200" s="238"/>
      <c r="X200" s="238"/>
      <c r="Y200" s="242"/>
      <c r="Z200" s="242"/>
      <c r="AA200" s="242"/>
      <c r="AB200" s="201"/>
      <c r="AC200" s="201"/>
      <c r="AD200" s="238"/>
      <c r="AE200" s="238"/>
      <c r="AF200" s="238"/>
      <c r="AG200" s="238"/>
      <c r="AH200" s="242"/>
    </row>
    <row r="201" spans="1:34" ht="18" customHeight="1" x14ac:dyDescent="0.35">
      <c r="A201" s="10"/>
      <c r="B201" s="268" t="s">
        <v>190</v>
      </c>
      <c r="C201" s="268"/>
      <c r="D201" s="268"/>
      <c r="E201" s="268"/>
      <c r="F201" s="268"/>
      <c r="G201" s="268"/>
      <c r="H201" s="268"/>
      <c r="I201" s="219"/>
      <c r="J201" s="20"/>
      <c r="K201" s="12"/>
      <c r="R201" s="242"/>
      <c r="S201" s="238"/>
      <c r="T201" s="238"/>
      <c r="U201" s="238"/>
      <c r="V201" s="238"/>
      <c r="W201" s="238"/>
      <c r="X201" s="238"/>
      <c r="Y201" s="242"/>
      <c r="Z201" s="242"/>
      <c r="AA201" s="242"/>
      <c r="AB201" s="201"/>
      <c r="AC201" s="201"/>
      <c r="AD201" s="238"/>
      <c r="AE201" s="238"/>
      <c r="AF201" s="238"/>
      <c r="AG201" s="238"/>
      <c r="AH201" s="242"/>
    </row>
    <row r="202" spans="1:34" ht="18" customHeight="1" x14ac:dyDescent="0.35">
      <c r="A202" s="10"/>
      <c r="B202" s="268" t="s">
        <v>191</v>
      </c>
      <c r="C202" s="268"/>
      <c r="D202" s="268"/>
      <c r="E202" s="268"/>
      <c r="F202" s="268"/>
      <c r="G202" s="268"/>
      <c r="H202" s="268"/>
      <c r="I202" s="219"/>
      <c r="J202" s="20"/>
      <c r="K202" s="12"/>
      <c r="R202" s="242"/>
      <c r="S202" s="238"/>
      <c r="T202" s="238"/>
      <c r="U202" s="238"/>
      <c r="V202" s="238"/>
      <c r="W202" s="238"/>
      <c r="X202" s="238"/>
      <c r="Y202" s="242"/>
      <c r="Z202" s="242"/>
      <c r="AA202" s="242"/>
      <c r="AB202" s="201"/>
      <c r="AC202" s="201"/>
      <c r="AD202" s="238"/>
      <c r="AE202" s="238"/>
      <c r="AF202" s="238"/>
      <c r="AG202" s="238"/>
      <c r="AH202" s="242"/>
    </row>
    <row r="203" spans="1:34" ht="18" customHeight="1" x14ac:dyDescent="0.35">
      <c r="A203" s="10"/>
      <c r="B203" s="268" t="s">
        <v>192</v>
      </c>
      <c r="C203" s="268"/>
      <c r="D203" s="268"/>
      <c r="E203" s="268"/>
      <c r="F203" s="268"/>
      <c r="G203" s="268"/>
      <c r="H203" s="268"/>
      <c r="I203" s="219"/>
      <c r="J203" s="20"/>
      <c r="K203" s="12"/>
      <c r="R203" s="242"/>
      <c r="S203" s="238"/>
      <c r="T203" s="238"/>
      <c r="U203" s="238"/>
      <c r="V203" s="238"/>
      <c r="W203" s="238"/>
      <c r="X203" s="238"/>
      <c r="Y203" s="242"/>
      <c r="Z203" s="242"/>
      <c r="AA203" s="242"/>
      <c r="AB203" s="201"/>
      <c r="AC203" s="201"/>
      <c r="AD203" s="238"/>
      <c r="AE203" s="238"/>
      <c r="AF203" s="238"/>
      <c r="AG203" s="238"/>
      <c r="AH203" s="242"/>
    </row>
    <row r="204" spans="1:34" ht="10" customHeight="1" x14ac:dyDescent="0.35">
      <c r="A204" s="10"/>
      <c r="B204" s="217"/>
      <c r="C204" s="217"/>
      <c r="D204" s="219"/>
      <c r="E204" s="219"/>
      <c r="F204" s="219"/>
      <c r="G204" s="219"/>
      <c r="H204" s="219"/>
      <c r="I204" s="219"/>
      <c r="J204" s="219"/>
      <c r="K204" s="12"/>
      <c r="R204" s="242"/>
      <c r="S204" s="238"/>
      <c r="T204" s="238"/>
      <c r="U204" s="238"/>
      <c r="V204" s="238"/>
      <c r="W204" s="238"/>
      <c r="X204" s="238"/>
      <c r="Y204" s="242"/>
      <c r="Z204" s="242"/>
      <c r="AA204" s="242"/>
      <c r="AB204" s="201"/>
      <c r="AC204" s="201"/>
      <c r="AD204" s="238"/>
      <c r="AE204" s="238"/>
      <c r="AF204" s="238"/>
      <c r="AG204" s="238"/>
      <c r="AH204" s="242"/>
    </row>
    <row r="205" spans="1:34" ht="18" customHeight="1" x14ac:dyDescent="0.35">
      <c r="A205" s="10"/>
      <c r="B205" s="218" t="s">
        <v>193</v>
      </c>
      <c r="C205" s="218"/>
      <c r="D205" s="219"/>
      <c r="E205" s="219"/>
      <c r="F205" s="219"/>
      <c r="G205" s="219"/>
      <c r="H205" s="219"/>
      <c r="I205" s="219"/>
      <c r="J205" s="219"/>
      <c r="K205" s="12"/>
      <c r="R205" s="242"/>
      <c r="S205" s="238"/>
      <c r="T205" s="238"/>
      <c r="U205" s="238"/>
      <c r="V205" s="238"/>
      <c r="W205" s="238"/>
      <c r="X205" s="238"/>
      <c r="Y205" s="242"/>
      <c r="Z205" s="242"/>
      <c r="AA205" s="242"/>
      <c r="AB205" s="201"/>
      <c r="AC205" s="201"/>
      <c r="AD205" s="238"/>
      <c r="AE205" s="238"/>
      <c r="AF205" s="238"/>
      <c r="AG205" s="238"/>
      <c r="AH205" s="242"/>
    </row>
    <row r="206" spans="1:34" ht="18" customHeight="1" x14ac:dyDescent="0.35">
      <c r="A206" s="10"/>
      <c r="B206" s="217" t="s">
        <v>194</v>
      </c>
      <c r="C206" s="217"/>
      <c r="D206" s="260"/>
      <c r="E206" s="260"/>
      <c r="F206" s="260"/>
      <c r="G206" s="260"/>
      <c r="H206" s="260"/>
      <c r="I206" s="260"/>
      <c r="J206" s="260"/>
      <c r="K206" s="12"/>
      <c r="R206" s="242"/>
      <c r="S206" s="238"/>
      <c r="T206" s="238"/>
      <c r="U206" s="238"/>
      <c r="V206" s="238"/>
      <c r="W206" s="238"/>
      <c r="X206" s="238"/>
      <c r="Y206" s="242"/>
      <c r="Z206" s="242"/>
      <c r="AA206" s="242"/>
      <c r="AB206" s="201"/>
      <c r="AC206" s="201"/>
      <c r="AD206" s="238"/>
      <c r="AE206" s="238"/>
      <c r="AF206" s="238"/>
      <c r="AG206" s="238"/>
      <c r="AH206" s="242"/>
    </row>
    <row r="207" spans="1:34" ht="18" customHeight="1" x14ac:dyDescent="0.35">
      <c r="A207" s="10"/>
      <c r="B207" s="217" t="s">
        <v>195</v>
      </c>
      <c r="C207" s="217"/>
      <c r="D207" s="260"/>
      <c r="E207" s="260"/>
      <c r="F207" s="260"/>
      <c r="G207" s="260"/>
      <c r="H207" s="260"/>
      <c r="I207" s="260"/>
      <c r="J207" s="260"/>
      <c r="K207" s="12"/>
      <c r="R207" s="242"/>
      <c r="S207" s="238"/>
      <c r="T207" s="238"/>
      <c r="U207" s="238"/>
      <c r="V207" s="238"/>
      <c r="W207" s="238"/>
      <c r="X207" s="238"/>
      <c r="Y207" s="242"/>
      <c r="Z207" s="242"/>
      <c r="AA207" s="242"/>
      <c r="AB207" s="201"/>
      <c r="AC207" s="201"/>
      <c r="AD207" s="238"/>
      <c r="AE207" s="238"/>
      <c r="AF207" s="238"/>
      <c r="AG207" s="238"/>
      <c r="AH207" s="242"/>
    </row>
    <row r="208" spans="1:34" ht="18" customHeight="1" x14ac:dyDescent="0.35">
      <c r="A208" s="10"/>
      <c r="B208" s="217" t="s">
        <v>196</v>
      </c>
      <c r="C208" s="217"/>
      <c r="D208" s="260"/>
      <c r="E208" s="260"/>
      <c r="F208" s="260"/>
      <c r="G208" s="260"/>
      <c r="H208" s="260"/>
      <c r="I208" s="260"/>
      <c r="J208" s="260"/>
      <c r="K208" s="12"/>
      <c r="R208" s="242"/>
      <c r="S208" s="238"/>
      <c r="T208" s="238"/>
      <c r="U208" s="238"/>
      <c r="V208" s="238"/>
      <c r="W208" s="238"/>
      <c r="X208" s="238"/>
      <c r="Y208" s="242"/>
      <c r="Z208" s="242"/>
      <c r="AA208" s="242"/>
      <c r="AB208" s="201"/>
      <c r="AC208" s="201"/>
      <c r="AD208" s="238"/>
      <c r="AE208" s="238"/>
      <c r="AF208" s="238"/>
      <c r="AG208" s="238"/>
      <c r="AH208" s="242"/>
    </row>
    <row r="209" spans="1:34" ht="18" customHeight="1" x14ac:dyDescent="0.35">
      <c r="A209" s="10"/>
      <c r="B209" s="217" t="s">
        <v>48</v>
      </c>
      <c r="C209" s="217"/>
      <c r="D209" s="260"/>
      <c r="E209" s="260"/>
      <c r="F209" s="260"/>
      <c r="G209" s="260"/>
      <c r="H209" s="260"/>
      <c r="I209" s="260"/>
      <c r="J209" s="260"/>
      <c r="K209" s="12"/>
      <c r="R209" s="242"/>
      <c r="S209" s="238"/>
      <c r="T209" s="238"/>
      <c r="U209" s="238"/>
      <c r="V209" s="238"/>
      <c r="W209" s="238"/>
      <c r="X209" s="238"/>
      <c r="Y209" s="242"/>
      <c r="Z209" s="242"/>
      <c r="AA209" s="242"/>
      <c r="AB209" s="201"/>
      <c r="AC209" s="201"/>
      <c r="AD209" s="238"/>
      <c r="AE209" s="238"/>
      <c r="AF209" s="238"/>
      <c r="AG209" s="238"/>
      <c r="AH209" s="242"/>
    </row>
    <row r="210" spans="1:34" ht="10" customHeight="1" x14ac:dyDescent="0.35">
      <c r="A210" s="14"/>
      <c r="B210" s="15"/>
      <c r="C210" s="15"/>
      <c r="D210" s="15"/>
      <c r="E210" s="15"/>
      <c r="F210" s="15"/>
      <c r="G210" s="15"/>
      <c r="H210" s="15"/>
      <c r="I210" s="15"/>
      <c r="J210" s="15"/>
      <c r="K210" s="16"/>
      <c r="R210" s="242"/>
      <c r="S210" s="238"/>
      <c r="T210" s="238"/>
      <c r="U210" s="238"/>
      <c r="V210" s="238"/>
      <c r="W210" s="238"/>
      <c r="X210" s="238"/>
      <c r="Y210" s="242"/>
      <c r="Z210" s="242"/>
      <c r="AA210" s="242"/>
      <c r="AB210" s="201"/>
      <c r="AC210" s="201"/>
      <c r="AD210" s="238"/>
      <c r="AE210" s="238"/>
      <c r="AF210" s="238"/>
      <c r="AG210" s="238"/>
      <c r="AH210" s="242"/>
    </row>
    <row r="211" spans="1:34" ht="10" customHeight="1" x14ac:dyDescent="0.35">
      <c r="A211" s="238"/>
      <c r="B211" s="111"/>
      <c r="C211" s="111"/>
      <c r="D211" s="111"/>
      <c r="E211" s="111"/>
      <c r="F211" s="111"/>
      <c r="G211" s="111"/>
      <c r="H211" s="111"/>
      <c r="I211" s="111"/>
      <c r="J211" s="27"/>
      <c r="K211" s="242"/>
      <c r="R211" s="242"/>
      <c r="S211" s="238"/>
      <c r="T211" s="238"/>
      <c r="U211" s="238"/>
      <c r="V211" s="238"/>
      <c r="W211" s="238"/>
      <c r="X211" s="238"/>
      <c r="Y211" s="238"/>
      <c r="Z211" s="238"/>
      <c r="AA211" s="238"/>
      <c r="AB211" s="238"/>
      <c r="AC211" s="238"/>
      <c r="AD211" s="238"/>
      <c r="AE211" s="238"/>
      <c r="AF211" s="238"/>
      <c r="AG211" s="238"/>
      <c r="AH211" s="238"/>
    </row>
    <row r="212" spans="1:34" ht="10" customHeight="1" x14ac:dyDescent="0.35">
      <c r="A212" s="7"/>
      <c r="B212" s="8"/>
      <c r="C212" s="8"/>
      <c r="D212" s="8"/>
      <c r="E212" s="8"/>
      <c r="F212" s="8"/>
      <c r="G212" s="8"/>
      <c r="H212" s="8"/>
      <c r="I212" s="8"/>
      <c r="J212" s="8"/>
      <c r="K212" s="9"/>
      <c r="R212" s="242"/>
      <c r="S212" s="238"/>
      <c r="T212" s="238"/>
      <c r="U212" s="238"/>
      <c r="V212" s="238"/>
      <c r="W212" s="238"/>
      <c r="X212" s="238"/>
      <c r="Y212" s="238"/>
      <c r="Z212" s="238"/>
      <c r="AA212" s="238"/>
      <c r="AB212" s="238"/>
      <c r="AC212" s="238"/>
      <c r="AD212" s="238"/>
      <c r="AE212" s="238"/>
      <c r="AF212" s="238"/>
      <c r="AG212" s="238"/>
      <c r="AH212" s="242"/>
    </row>
    <row r="213" spans="1:34" ht="18" customHeight="1" x14ac:dyDescent="0.35">
      <c r="A213" s="10"/>
      <c r="B213" s="218" t="s">
        <v>201</v>
      </c>
      <c r="C213" s="218"/>
      <c r="D213" s="331"/>
      <c r="E213" s="331"/>
      <c r="F213" s="331"/>
      <c r="G213" s="331"/>
      <c r="H213" s="331"/>
      <c r="I213" s="331"/>
      <c r="J213" s="331"/>
      <c r="K213" s="12"/>
      <c r="R213" s="242"/>
      <c r="S213" s="238"/>
      <c r="T213" s="238"/>
      <c r="U213" s="238"/>
      <c r="V213" s="238"/>
      <c r="W213" s="238"/>
      <c r="X213" s="238"/>
      <c r="Y213" s="238"/>
      <c r="Z213" s="238"/>
      <c r="AA213" s="238"/>
      <c r="AB213" s="238"/>
      <c r="AC213" s="238"/>
      <c r="AD213" s="238"/>
      <c r="AE213" s="238"/>
      <c r="AF213" s="238"/>
      <c r="AG213" s="238"/>
      <c r="AH213" s="242"/>
    </row>
    <row r="214" spans="1:34" ht="18" customHeight="1" x14ac:dyDescent="0.35">
      <c r="A214" s="10"/>
      <c r="B214" s="217" t="s">
        <v>160</v>
      </c>
      <c r="C214" s="217"/>
      <c r="D214" s="319"/>
      <c r="E214" s="319"/>
      <c r="F214" s="319"/>
      <c r="G214" s="319"/>
      <c r="H214" s="319"/>
      <c r="I214" s="319"/>
      <c r="J214" s="319"/>
      <c r="K214" s="12"/>
      <c r="R214" s="242"/>
      <c r="S214" s="238"/>
      <c r="T214" s="238"/>
      <c r="U214" s="238"/>
      <c r="V214" s="238"/>
      <c r="W214" s="238"/>
      <c r="X214" s="238"/>
      <c r="Y214" s="238"/>
      <c r="Z214" s="238"/>
      <c r="AA214" s="238"/>
      <c r="AB214" s="238"/>
      <c r="AC214" s="238"/>
      <c r="AD214" s="238"/>
      <c r="AE214" s="238"/>
      <c r="AF214" s="238"/>
      <c r="AG214" s="238"/>
      <c r="AH214" s="242"/>
    </row>
    <row r="215" spans="1:34" ht="18" customHeight="1" x14ac:dyDescent="0.35">
      <c r="A215" s="10"/>
      <c r="B215" s="217" t="s">
        <v>161</v>
      </c>
      <c r="C215" s="217"/>
      <c r="D215" s="319"/>
      <c r="E215" s="319"/>
      <c r="F215" s="319"/>
      <c r="G215" s="319"/>
      <c r="H215" s="319"/>
      <c r="I215" s="319"/>
      <c r="J215" s="319"/>
      <c r="K215" s="12"/>
      <c r="R215" s="242"/>
      <c r="S215" s="238"/>
      <c r="T215" s="238"/>
      <c r="U215" s="238"/>
      <c r="V215" s="238"/>
      <c r="W215" s="238"/>
      <c r="X215" s="238"/>
      <c r="Y215" s="238"/>
      <c r="Z215" s="238"/>
      <c r="AA215" s="238"/>
      <c r="AB215" s="238"/>
      <c r="AC215" s="238"/>
      <c r="AD215" s="238"/>
      <c r="AE215" s="238"/>
      <c r="AF215" s="238"/>
      <c r="AG215" s="238"/>
      <c r="AH215" s="242"/>
    </row>
    <row r="216" spans="1:34" ht="18" customHeight="1" x14ac:dyDescent="0.35">
      <c r="A216" s="10"/>
      <c r="B216" s="217" t="s">
        <v>162</v>
      </c>
      <c r="C216" s="217"/>
      <c r="D216" s="320"/>
      <c r="E216" s="330"/>
      <c r="F216" s="330"/>
      <c r="G216" s="330"/>
      <c r="H216" s="330"/>
      <c r="I216" s="330"/>
      <c r="J216" s="321"/>
      <c r="K216" s="12"/>
      <c r="R216" s="242"/>
      <c r="S216" s="238"/>
      <c r="T216" s="238"/>
      <c r="U216" s="238"/>
      <c r="V216" s="238"/>
      <c r="W216" s="238"/>
      <c r="X216" s="238"/>
      <c r="Y216" s="238"/>
      <c r="Z216" s="238"/>
      <c r="AA216" s="238"/>
      <c r="AB216" s="238"/>
      <c r="AC216" s="238"/>
      <c r="AD216" s="238"/>
      <c r="AE216" s="238"/>
      <c r="AF216" s="238"/>
      <c r="AG216" s="238"/>
      <c r="AH216" s="242"/>
    </row>
    <row r="217" spans="1:34" ht="60" customHeight="1" x14ac:dyDescent="0.35">
      <c r="A217" s="10"/>
      <c r="B217" s="217" t="s">
        <v>163</v>
      </c>
      <c r="C217" s="217"/>
      <c r="D217" s="319"/>
      <c r="E217" s="319"/>
      <c r="F217" s="319"/>
      <c r="G217" s="319"/>
      <c r="H217" s="319"/>
      <c r="I217" s="319"/>
      <c r="J217" s="319"/>
      <c r="K217" s="12"/>
      <c r="R217" s="242"/>
      <c r="S217" s="238"/>
      <c r="T217" s="238"/>
      <c r="U217" s="238"/>
      <c r="V217" s="238"/>
      <c r="W217" s="238"/>
      <c r="X217" s="238"/>
      <c r="Y217" s="238"/>
      <c r="Z217" s="238"/>
      <c r="AA217" s="238"/>
      <c r="AB217" s="238"/>
      <c r="AC217" s="238"/>
      <c r="AD217" s="238"/>
      <c r="AE217" s="238"/>
      <c r="AF217" s="238"/>
      <c r="AG217" s="238"/>
      <c r="AH217" s="242"/>
    </row>
    <row r="218" spans="1:34" ht="10" customHeight="1" x14ac:dyDescent="0.35">
      <c r="A218" s="10"/>
      <c r="B218" s="217"/>
      <c r="C218" s="217"/>
      <c r="D218" s="219"/>
      <c r="E218" s="219"/>
      <c r="F218" s="219"/>
      <c r="G218" s="219"/>
      <c r="H218" s="219"/>
      <c r="I218" s="219"/>
      <c r="J218" s="219"/>
      <c r="K218" s="12"/>
      <c r="R218" s="242"/>
      <c r="S218" s="238"/>
      <c r="T218" s="238"/>
      <c r="U218" s="238"/>
      <c r="V218" s="238"/>
      <c r="W218" s="238"/>
      <c r="X218" s="238"/>
      <c r="Y218" s="238"/>
      <c r="Z218" s="238"/>
      <c r="AA218" s="238"/>
      <c r="AB218" s="238"/>
      <c r="AC218" s="238"/>
      <c r="AD218" s="238"/>
      <c r="AE218" s="238"/>
      <c r="AF218" s="238"/>
      <c r="AG218" s="238"/>
      <c r="AH218" s="242"/>
    </row>
    <row r="219" spans="1:34" ht="18" customHeight="1" x14ac:dyDescent="0.35">
      <c r="A219" s="10"/>
      <c r="B219" s="218" t="s">
        <v>164</v>
      </c>
      <c r="C219" s="218"/>
      <c r="D219" s="329" t="s">
        <v>119</v>
      </c>
      <c r="E219" s="329"/>
      <c r="F219" s="329"/>
      <c r="G219" s="219"/>
      <c r="H219" s="246"/>
      <c r="I219" s="219"/>
      <c r="J219" s="246" t="s">
        <v>80</v>
      </c>
      <c r="K219" s="12"/>
      <c r="R219" s="242"/>
      <c r="S219" s="238"/>
      <c r="T219" s="238"/>
      <c r="U219" s="238"/>
      <c r="V219" s="238"/>
      <c r="W219" s="238"/>
      <c r="X219" s="238"/>
      <c r="Y219" s="242"/>
      <c r="Z219" s="242"/>
      <c r="AA219" s="242"/>
      <c r="AB219" s="201"/>
      <c r="AC219" s="201"/>
      <c r="AD219" s="238"/>
      <c r="AE219" s="238"/>
      <c r="AF219" s="238"/>
      <c r="AG219" s="238"/>
      <c r="AH219" s="242"/>
    </row>
    <row r="220" spans="1:34" ht="18" customHeight="1" x14ac:dyDescent="0.35">
      <c r="A220" s="10"/>
      <c r="B220" s="217" t="s">
        <v>165</v>
      </c>
      <c r="C220" s="229" t="s">
        <v>121</v>
      </c>
      <c r="D220" s="106"/>
      <c r="E220" s="235" t="s">
        <v>125</v>
      </c>
      <c r="F220" s="106"/>
      <c r="G220" s="219"/>
      <c r="H220" s="18"/>
      <c r="I220" s="219"/>
      <c r="J220" s="133">
        <f>ROUND(((F220-D220)/30.4),0)</f>
        <v>0</v>
      </c>
      <c r="K220" s="12"/>
      <c r="P220" s="110"/>
      <c r="Q220" s="110"/>
      <c r="R220" s="111"/>
      <c r="S220" s="111"/>
      <c r="T220" s="111"/>
      <c r="U220" s="111"/>
      <c r="V220" s="111"/>
      <c r="W220" s="111"/>
      <c r="X220" s="111"/>
      <c r="Y220" s="111"/>
      <c r="Z220" s="111"/>
      <c r="AA220" s="111"/>
      <c r="AB220" s="205"/>
      <c r="AC220" s="205"/>
      <c r="AD220" s="111"/>
      <c r="AE220" s="111"/>
      <c r="AF220" s="238"/>
      <c r="AG220" s="238"/>
      <c r="AH220" s="242"/>
    </row>
    <row r="221" spans="1:34" ht="10" customHeight="1" x14ac:dyDescent="0.35">
      <c r="A221" s="10"/>
      <c r="B221" s="217"/>
      <c r="C221" s="229"/>
      <c r="D221" s="82"/>
      <c r="E221" s="236"/>
      <c r="F221" s="82"/>
      <c r="G221" s="219"/>
      <c r="H221" s="18"/>
      <c r="I221" s="219"/>
      <c r="J221" s="219"/>
      <c r="K221" s="12"/>
      <c r="P221" s="110"/>
      <c r="Q221" s="110"/>
      <c r="R221" s="111"/>
      <c r="S221" s="111"/>
      <c r="T221" s="111"/>
      <c r="U221" s="111"/>
      <c r="V221" s="111"/>
      <c r="W221" s="111"/>
      <c r="X221" s="111"/>
      <c r="Y221" s="111"/>
      <c r="Z221" s="111"/>
      <c r="AA221" s="111"/>
      <c r="AB221" s="205"/>
      <c r="AC221" s="205"/>
      <c r="AD221" s="111"/>
      <c r="AE221" s="111"/>
      <c r="AF221" s="238"/>
      <c r="AG221" s="238"/>
      <c r="AH221" s="242"/>
    </row>
    <row r="222" spans="1:34" ht="18" customHeight="1" x14ac:dyDescent="0.35">
      <c r="A222" s="10"/>
      <c r="B222" s="217" t="s">
        <v>166</v>
      </c>
      <c r="C222" s="229"/>
      <c r="D222" s="324" t="s">
        <v>167</v>
      </c>
      <c r="E222" s="325"/>
      <c r="F222" s="20"/>
      <c r="G222" s="219"/>
      <c r="H222" s="326" t="s">
        <v>168</v>
      </c>
      <c r="I222" s="327"/>
      <c r="J222" s="20"/>
      <c r="K222" s="12"/>
      <c r="P222" s="110"/>
      <c r="Q222" s="110"/>
      <c r="R222" s="113"/>
      <c r="S222" s="111"/>
      <c r="T222" s="111"/>
      <c r="U222" s="111"/>
      <c r="V222" s="111"/>
      <c r="W222" s="111"/>
      <c r="X222" s="111"/>
      <c r="Y222" s="111"/>
      <c r="Z222" s="111"/>
      <c r="AA222" s="111"/>
      <c r="AB222" s="205"/>
      <c r="AC222" s="205"/>
      <c r="AD222" s="111"/>
      <c r="AE222" s="111"/>
      <c r="AF222" s="238"/>
      <c r="AG222" s="238"/>
      <c r="AH222" s="242"/>
    </row>
    <row r="223" spans="1:34" ht="18" customHeight="1" x14ac:dyDescent="0.35">
      <c r="A223" s="10"/>
      <c r="B223" s="217" t="s">
        <v>169</v>
      </c>
      <c r="C223" s="229"/>
      <c r="D223" s="324"/>
      <c r="E223" s="325"/>
      <c r="F223" s="20"/>
      <c r="G223" s="219"/>
      <c r="H223" s="328"/>
      <c r="I223" s="327"/>
      <c r="J223" s="20"/>
      <c r="K223" s="12"/>
      <c r="P223" s="110"/>
      <c r="Q223" s="110"/>
      <c r="R223" s="112"/>
      <c r="S223" s="111"/>
      <c r="T223" s="111"/>
      <c r="U223" s="111"/>
      <c r="V223" s="111"/>
      <c r="W223" s="111"/>
      <c r="X223" s="111"/>
      <c r="Y223" s="111"/>
      <c r="Z223" s="111"/>
      <c r="AA223" s="111"/>
      <c r="AB223" s="205"/>
      <c r="AC223" s="205"/>
      <c r="AD223" s="111"/>
      <c r="AE223" s="111"/>
      <c r="AF223" s="238"/>
      <c r="AG223" s="238"/>
      <c r="AH223" s="242"/>
    </row>
    <row r="224" spans="1:34" ht="18" customHeight="1" x14ac:dyDescent="0.35">
      <c r="A224" s="10"/>
      <c r="B224" s="268" t="s">
        <v>170</v>
      </c>
      <c r="C224" s="268"/>
      <c r="D224" s="268"/>
      <c r="E224" s="268"/>
      <c r="F224" s="268"/>
      <c r="G224" s="268"/>
      <c r="H224" s="268"/>
      <c r="I224" s="278"/>
      <c r="J224" s="20"/>
      <c r="K224" s="12"/>
      <c r="P224" s="110"/>
      <c r="Q224" s="110"/>
      <c r="R224" s="111"/>
      <c r="S224" s="111"/>
      <c r="T224" s="111"/>
      <c r="U224" s="111"/>
      <c r="V224" s="111"/>
      <c r="W224" s="111"/>
      <c r="X224" s="111"/>
      <c r="Y224" s="111"/>
      <c r="Z224" s="111"/>
      <c r="AA224" s="111"/>
      <c r="AB224" s="205"/>
      <c r="AC224" s="205"/>
      <c r="AD224" s="111"/>
      <c r="AE224" s="111"/>
      <c r="AF224" s="238"/>
      <c r="AG224" s="238"/>
      <c r="AH224" s="242"/>
    </row>
    <row r="225" spans="1:41" ht="10" customHeight="1" x14ac:dyDescent="0.35">
      <c r="A225" s="10"/>
      <c r="B225" s="229"/>
      <c r="C225" s="229"/>
      <c r="D225" s="229"/>
      <c r="E225" s="229"/>
      <c r="F225" s="229"/>
      <c r="G225" s="229"/>
      <c r="H225" s="229"/>
      <c r="I225" s="229"/>
      <c r="J225" s="24"/>
      <c r="K225" s="12"/>
      <c r="R225" s="242"/>
      <c r="S225" s="238"/>
      <c r="T225" s="238"/>
      <c r="U225" s="238"/>
      <c r="V225" s="238"/>
      <c r="W225" s="238"/>
      <c r="X225" s="238"/>
      <c r="Y225" s="242"/>
      <c r="Z225" s="242"/>
      <c r="AA225" s="242"/>
      <c r="AB225" s="201"/>
      <c r="AC225" s="201"/>
      <c r="AD225" s="238"/>
      <c r="AE225" s="238"/>
      <c r="AF225" s="238"/>
      <c r="AG225" s="238"/>
      <c r="AH225" s="242"/>
      <c r="AI225" s="238"/>
      <c r="AJ225" s="238"/>
      <c r="AK225" s="238"/>
      <c r="AL225" s="238"/>
      <c r="AM225" s="238"/>
      <c r="AN225" s="238"/>
      <c r="AO225" s="238"/>
    </row>
    <row r="226" spans="1:41" ht="18" customHeight="1" x14ac:dyDescent="0.35">
      <c r="A226" s="10"/>
      <c r="B226" s="268" t="s">
        <v>171</v>
      </c>
      <c r="C226" s="268"/>
      <c r="D226" s="268"/>
      <c r="E226" s="268"/>
      <c r="F226" s="268"/>
      <c r="G226" s="268"/>
      <c r="H226" s="268"/>
      <c r="I226" s="278"/>
      <c r="J226" s="20"/>
      <c r="K226" s="12"/>
      <c r="M226" s="323" t="s">
        <v>172</v>
      </c>
      <c r="N226" s="323"/>
      <c r="O226" s="323"/>
      <c r="P226" s="323"/>
      <c r="Q226" s="323"/>
      <c r="R226" s="323"/>
      <c r="S226" s="336" t="s">
        <v>173</v>
      </c>
      <c r="T226" s="336"/>
      <c r="U226" s="336"/>
      <c r="V226" s="336"/>
      <c r="W226" s="336"/>
      <c r="X226" s="336"/>
      <c r="Y226" s="299" t="s">
        <v>174</v>
      </c>
      <c r="Z226" s="300"/>
      <c r="AA226" s="300"/>
      <c r="AB226" s="300"/>
      <c r="AC226" s="300"/>
      <c r="AD226" s="301"/>
      <c r="AE226" s="116"/>
      <c r="AF226" s="323" t="s">
        <v>175</v>
      </c>
      <c r="AG226" s="323"/>
      <c r="AH226" s="323"/>
      <c r="AI226" s="242"/>
      <c r="AJ226" s="299" t="s">
        <v>176</v>
      </c>
      <c r="AK226" s="301"/>
      <c r="AL226" s="238"/>
      <c r="AM226" s="332" t="s">
        <v>177</v>
      </c>
      <c r="AN226" s="242"/>
      <c r="AO226" s="332" t="s">
        <v>178</v>
      </c>
    </row>
    <row r="227" spans="1:41" ht="18" customHeight="1" x14ac:dyDescent="0.35">
      <c r="A227" s="10"/>
      <c r="B227" s="268" t="s">
        <v>179</v>
      </c>
      <c r="C227" s="268"/>
      <c r="D227" s="268"/>
      <c r="E227" s="268"/>
      <c r="F227" s="268"/>
      <c r="G227" s="268"/>
      <c r="H227" s="268"/>
      <c r="I227" s="278"/>
      <c r="J227" s="20"/>
      <c r="K227" s="12"/>
      <c r="M227" s="337" t="s">
        <v>83</v>
      </c>
      <c r="N227" s="338"/>
      <c r="O227" s="337" t="s">
        <v>82</v>
      </c>
      <c r="P227" s="338"/>
      <c r="Q227" s="299" t="s">
        <v>81</v>
      </c>
      <c r="R227" s="301"/>
      <c r="S227" s="299" t="s">
        <v>83</v>
      </c>
      <c r="T227" s="301"/>
      <c r="U227" s="299" t="s">
        <v>82</v>
      </c>
      <c r="V227" s="301"/>
      <c r="W227" s="299" t="s">
        <v>81</v>
      </c>
      <c r="X227" s="301"/>
      <c r="Y227" s="299" t="s">
        <v>83</v>
      </c>
      <c r="Z227" s="301"/>
      <c r="AA227" s="339" t="s">
        <v>82</v>
      </c>
      <c r="AB227" s="340"/>
      <c r="AC227" s="299" t="s">
        <v>81</v>
      </c>
      <c r="AD227" s="301"/>
      <c r="AE227" s="116"/>
      <c r="AF227" s="234" t="s">
        <v>83</v>
      </c>
      <c r="AG227" s="234" t="s">
        <v>82</v>
      </c>
      <c r="AH227" s="234" t="s">
        <v>81</v>
      </c>
      <c r="AI227" s="242"/>
      <c r="AJ227" s="234" t="s">
        <v>83</v>
      </c>
      <c r="AK227" s="234" t="s">
        <v>82</v>
      </c>
      <c r="AL227" s="238"/>
      <c r="AM227" s="333"/>
      <c r="AN227" s="242"/>
      <c r="AO227" s="333"/>
    </row>
    <row r="228" spans="1:41" ht="10" customHeight="1" x14ac:dyDescent="0.35">
      <c r="A228" s="10"/>
      <c r="B228" s="11"/>
      <c r="C228" s="11"/>
      <c r="D228" s="11"/>
      <c r="E228" s="11"/>
      <c r="F228" s="11"/>
      <c r="G228" s="11"/>
      <c r="H228" s="11"/>
      <c r="I228" s="11"/>
      <c r="J228" s="11"/>
      <c r="K228" s="12"/>
      <c r="R228" s="242"/>
      <c r="S228" s="242"/>
      <c r="T228" s="242"/>
      <c r="U228" s="242"/>
      <c r="V228" s="242"/>
      <c r="W228" s="242"/>
      <c r="X228" s="242"/>
      <c r="Y228" s="242"/>
      <c r="Z228" s="242"/>
      <c r="AA228" s="242"/>
      <c r="AB228" s="206"/>
      <c r="AC228" s="206"/>
      <c r="AD228" s="242"/>
      <c r="AE228" s="242"/>
      <c r="AF228" s="238"/>
      <c r="AG228" s="238"/>
      <c r="AH228" s="242"/>
      <c r="AI228" s="242"/>
      <c r="AJ228" s="242"/>
      <c r="AK228" s="242"/>
      <c r="AL228" s="238"/>
      <c r="AM228" s="242"/>
      <c r="AN228" s="242"/>
      <c r="AO228" s="242"/>
    </row>
    <row r="229" spans="1:41" ht="18" customHeight="1" x14ac:dyDescent="0.35">
      <c r="A229" s="10"/>
      <c r="B229" s="218" t="s">
        <v>180</v>
      </c>
      <c r="C229" s="218"/>
      <c r="D229" s="329" t="s">
        <v>119</v>
      </c>
      <c r="E229" s="329"/>
      <c r="F229" s="329"/>
      <c r="G229" s="11"/>
      <c r="H229" s="19" t="s">
        <v>69</v>
      </c>
      <c r="I229" s="11"/>
      <c r="J229" s="17" t="s">
        <v>181</v>
      </c>
      <c r="K229" s="12"/>
      <c r="M229" s="322">
        <f>IF(F222&gt;=F223,F222,F223)</f>
        <v>0</v>
      </c>
      <c r="N229" s="322"/>
      <c r="O229" s="322"/>
      <c r="P229" s="322"/>
      <c r="Q229" s="322"/>
      <c r="R229" s="322"/>
      <c r="S229" s="115"/>
      <c r="T229" s="115"/>
      <c r="U229" s="115"/>
      <c r="V229" s="115"/>
      <c r="W229" s="115"/>
      <c r="X229" s="115"/>
      <c r="Y229" s="27"/>
      <c r="Z229" s="27"/>
      <c r="AA229" s="27"/>
      <c r="AB229" s="207"/>
      <c r="AC229" s="207"/>
      <c r="AD229" s="27"/>
      <c r="AE229" s="242"/>
      <c r="AF229" s="238"/>
      <c r="AG229" s="238"/>
      <c r="AH229" s="242"/>
      <c r="AI229" s="242"/>
      <c r="AJ229" s="120"/>
      <c r="AK229" s="120"/>
      <c r="AL229" s="238"/>
      <c r="AM229" s="242"/>
      <c r="AN229" s="242"/>
      <c r="AO229" s="242"/>
    </row>
    <row r="230" spans="1:41" ht="18" customHeight="1" x14ac:dyDescent="0.35">
      <c r="A230" s="10"/>
      <c r="B230" s="245"/>
      <c r="C230" s="229" t="s">
        <v>121</v>
      </c>
      <c r="D230" s="106"/>
      <c r="E230" s="235" t="s">
        <v>125</v>
      </c>
      <c r="F230" s="106"/>
      <c r="G230" s="235"/>
      <c r="H230" s="20"/>
      <c r="I230" s="222"/>
      <c r="J230" s="133" t="str">
        <f>IFERROR(ROUND(H230/((F230-D230)/30.4),0),"")</f>
        <v/>
      </c>
      <c r="K230" s="12"/>
      <c r="M230" s="114">
        <f>((($M229-$M$422)/($M$421-$M$422))*0.5+1)</f>
        <v>-0.25</v>
      </c>
      <c r="N230" s="118">
        <f>IF($M230&gt;1.5,1.5,IF($M230&lt;0.5,0,$M230))</f>
        <v>0</v>
      </c>
      <c r="O230" s="114">
        <f>((($M229-$O$422)/($O$421-$O$422))*0.5+1)</f>
        <v>-0.75</v>
      </c>
      <c r="P230" s="118">
        <f>IF($O230&gt;1.5,1.5,IF($O230&lt;0.5,0,$O230))</f>
        <v>0</v>
      </c>
      <c r="Q230" s="114">
        <f>((($M229-$Q$422)/($Q$421-$Q$422))*0.5+1)</f>
        <v>-0.5</v>
      </c>
      <c r="R230" s="118">
        <f>IF($Q230&gt;1.5,1.5,IF($Q230&lt;0.5,0,$Q230))</f>
        <v>0</v>
      </c>
      <c r="S230" s="114">
        <f>((($H230-$S$422)/($S$421-$S$422))*0.5+1)</f>
        <v>-1</v>
      </c>
      <c r="T230" s="118">
        <f>IF($S230&gt;1.5,1.5,IF($S230&lt;0.5,0,$S230))</f>
        <v>0</v>
      </c>
      <c r="U230" s="114">
        <f>((($H230-$U$422)/($U$421-$U$422))*0.5+1)</f>
        <v>-0.75</v>
      </c>
      <c r="V230" s="118">
        <f>IF($U230&gt;1.5,1.5,IF($U230&lt;0.5,0,$U230))</f>
        <v>0</v>
      </c>
      <c r="W230" s="114">
        <f>((($H230-$W$422)/($W$421-$W$422))*0.5+1)</f>
        <v>-1.4</v>
      </c>
      <c r="X230" s="118">
        <f>IF($W230&gt;1.5,1.5,IF($W230&lt;0.5,0,$W230))</f>
        <v>0</v>
      </c>
      <c r="Y230" s="114">
        <f>((($J224-$Y$422)/($Y$421-$Y$422))*0.5+1)</f>
        <v>-0.25</v>
      </c>
      <c r="Z230" s="118">
        <f>IF($Y230&gt;1.5,1.5,IF($Y230&lt;0.5,0,$Y230))</f>
        <v>0</v>
      </c>
      <c r="AA230" s="114">
        <f>((($J224-$AA$422)/($AA$421-$AA$422))*0.5+1)</f>
        <v>0</v>
      </c>
      <c r="AB230" s="118">
        <f>IF($AA230&gt;1.5,1.5,IF($AA230&lt;0.5,0,$AA230))</f>
        <v>0</v>
      </c>
      <c r="AC230" s="114">
        <f>((($J224-$AC$422)/($AC$421-$AC$422))*0.5+1)</f>
        <v>0</v>
      </c>
      <c r="AD230" s="118">
        <f>IF($AC230&gt;1.5,1.5,IF($AC230&lt;0.5,0,$AC230))</f>
        <v>0</v>
      </c>
      <c r="AE230" s="117"/>
      <c r="AF230" s="119">
        <f>IF(AND($AJ230=1,PRODUCT(N230,T230,Z230)&gt;=1,$J234&gt;=$AG$422),1,0)</f>
        <v>0</v>
      </c>
      <c r="AG230" s="119">
        <f>IF(AND($AK230=1,PRODUCT(P230,V230,AB230)&gt;=1,$J234&gt;=$AG$421),1,0)</f>
        <v>0</v>
      </c>
      <c r="AH230" s="119">
        <f t="shared" ref="AH230" si="63">IF(AND($B230="Projektleiter*in",PRODUCT(R230,X230,AD230)&gt;=1,$J234&gt;=$AG$420),1,0)</f>
        <v>0</v>
      </c>
      <c r="AI230" s="242"/>
      <c r="AJ230" s="240">
        <f t="shared" ref="AJ230:AJ232" si="64">IF(OR($B230="Projektleiter*in",$B230="Co-Projektleiter*in",$B230="Teilprojektleiter*in",$B230="Stv. Projektleiter*in"),1,0)</f>
        <v>0</v>
      </c>
      <c r="AK230" s="240">
        <f t="shared" ref="AK230:AK232" si="65">IF(OR($B230="Projektleiter*in",$B230="Co-Projektleiter*in",$B230="Teilprojektleiter*in"),1,0)</f>
        <v>0</v>
      </c>
      <c r="AL230" s="238"/>
      <c r="AM230" s="234">
        <f>IF(AND(F223&gt;=M$427,H230&gt;=O$427,J224&gt;=Q$427,AO230&gt;=S$427,J234&gt;=U$427),1,0)</f>
        <v>0</v>
      </c>
      <c r="AN230" s="242"/>
      <c r="AO230" s="240">
        <f>IF(F230="",0,DATEDIF(D230,F230,"m")+1)</f>
        <v>0</v>
      </c>
    </row>
    <row r="231" spans="1:41" ht="18" customHeight="1" x14ac:dyDescent="0.35">
      <c r="A231" s="10"/>
      <c r="B231" s="245"/>
      <c r="C231" s="229" t="s">
        <v>121</v>
      </c>
      <c r="D231" s="106"/>
      <c r="E231" s="235" t="s">
        <v>125</v>
      </c>
      <c r="F231" s="106"/>
      <c r="G231" s="235"/>
      <c r="H231" s="20"/>
      <c r="I231" s="222"/>
      <c r="J231" s="133" t="str">
        <f t="shared" ref="J231:J232" si="66">IFERROR(ROUND(H231/((F231-D231)/30.4),0),"")</f>
        <v/>
      </c>
      <c r="K231" s="12"/>
      <c r="M231" s="114">
        <f>((($M229-$M$422)/($M$421-$M$422))*0.5+1)</f>
        <v>-0.25</v>
      </c>
      <c r="N231" s="118">
        <f t="shared" ref="N231:N232" si="67">IF($M231&gt;1.5,1.5,IF($M231&lt;0.5,0,$M231))</f>
        <v>0</v>
      </c>
      <c r="O231" s="114">
        <f>((($M229-$O$422)/($O$421-$O$422))*0.5+1)</f>
        <v>-0.75</v>
      </c>
      <c r="P231" s="118">
        <f t="shared" ref="P231:P232" si="68">IF($O231&gt;1.5,1.5,IF($O231&lt;0.5,0,$O231))</f>
        <v>0</v>
      </c>
      <c r="Q231" s="114">
        <f>((($M229-$Q$422)/($Q$421-$Q$422))*0.5+1)</f>
        <v>-0.5</v>
      </c>
      <c r="R231" s="118">
        <f t="shared" ref="R231:R232" si="69">IF($Q231&gt;1.5,1.5,IF($Q231&lt;0.5,0,$Q231))</f>
        <v>0</v>
      </c>
      <c r="S231" s="114">
        <f>((($H231-$S$422)/($S$421-$S$422))*0.5+1)</f>
        <v>-1</v>
      </c>
      <c r="T231" s="118">
        <f t="shared" ref="T231:T232" si="70">IF($S231&gt;1.5,1.5,IF($S231&lt;0.5,0,$S231))</f>
        <v>0</v>
      </c>
      <c r="U231" s="114">
        <f>((($H231-$U$422)/($U$421-$U$422))*0.5+1)</f>
        <v>-0.75</v>
      </c>
      <c r="V231" s="118">
        <f t="shared" ref="V231:V232" si="71">IF($U231&gt;1.5,1.5,IF($U231&lt;0.5,0,$U231))</f>
        <v>0</v>
      </c>
      <c r="W231" s="114">
        <f>((($H231-$W$422)/($W$421-$W$422))*0.5+1)</f>
        <v>-1.4</v>
      </c>
      <c r="X231" s="118">
        <f t="shared" ref="X231:X232" si="72">IF($W231&gt;1.5,1.5,IF($W231&lt;0.5,0,$W231))</f>
        <v>0</v>
      </c>
      <c r="Y231" s="114">
        <f>((($J224-$Y$422)/($Y$421-$Y$422))*0.5+1)</f>
        <v>-0.25</v>
      </c>
      <c r="Z231" s="118">
        <f t="shared" ref="Z231:Z232" si="73">IF($Y231&gt;1.5,1.5,IF($Y231&lt;0.5,0,$Y231))</f>
        <v>0</v>
      </c>
      <c r="AA231" s="114">
        <f>((($J224-$AA$422)/($AA$421-$AA$422))*0.5+1)</f>
        <v>0</v>
      </c>
      <c r="AB231" s="118">
        <f t="shared" ref="AB231:AB232" si="74">IF($AA231&gt;1.5,1.5,IF($AA231&lt;0.5,0,$AA231))</f>
        <v>0</v>
      </c>
      <c r="AC231" s="114">
        <f>((($J224-$AC$422)/($AC$421-$AC$422))*0.5+1)</f>
        <v>0</v>
      </c>
      <c r="AD231" s="118">
        <f t="shared" ref="AD231:AD232" si="75">IF($AC231&gt;1.5,1.5,IF($AC231&lt;0.5,0,$AC231))</f>
        <v>0</v>
      </c>
      <c r="AE231" s="117"/>
      <c r="AF231" s="119">
        <f>IF(AND($AJ231=1,PRODUCT(N231,T231,Z231)&gt;=1,$J234&gt;=$AG$422),1,0)</f>
        <v>0</v>
      </c>
      <c r="AG231" s="119">
        <f>IF(AND($AK231=1,PRODUCT(P231,V231,AB231)&gt;=1,$J234&gt;=$AG$421),1,0)</f>
        <v>0</v>
      </c>
      <c r="AH231" s="119">
        <f>IF(AND($B231="Projektleiter*in",PRODUCT(R231,X231,AD231)&gt;=1,$J234&gt;=$AG$420),1,0)</f>
        <v>0</v>
      </c>
      <c r="AI231" s="242"/>
      <c r="AJ231" s="240">
        <f t="shared" si="64"/>
        <v>0</v>
      </c>
      <c r="AK231" s="240">
        <f t="shared" si="65"/>
        <v>0</v>
      </c>
      <c r="AL231" s="238"/>
      <c r="AM231" s="234">
        <f>IF(AND(F223&gt;=M$427,H231&gt;=O$427,J224&gt;=Q$427,AO231&gt;=S$427,J234&gt;=U$427),1,0)</f>
        <v>0</v>
      </c>
      <c r="AN231" s="242"/>
      <c r="AO231" s="240">
        <f>IF(F231="",0,DATEDIF(D231,F231,"m")+1)</f>
        <v>0</v>
      </c>
    </row>
    <row r="232" spans="1:41" ht="18" customHeight="1" x14ac:dyDescent="0.35">
      <c r="A232" s="10"/>
      <c r="B232" s="245"/>
      <c r="C232" s="229" t="s">
        <v>121</v>
      </c>
      <c r="D232" s="106"/>
      <c r="E232" s="235" t="s">
        <v>125</v>
      </c>
      <c r="F232" s="106"/>
      <c r="G232" s="235"/>
      <c r="H232" s="20"/>
      <c r="I232" s="222"/>
      <c r="J232" s="133" t="str">
        <f t="shared" si="66"/>
        <v/>
      </c>
      <c r="K232" s="12"/>
      <c r="M232" s="114">
        <f>((($M229-$M$422)/($M$421-$M$422))*0.5+1)</f>
        <v>-0.25</v>
      </c>
      <c r="N232" s="118">
        <f t="shared" si="67"/>
        <v>0</v>
      </c>
      <c r="O232" s="114">
        <f>((($M229-$O$422)/($O$421-$O$422))*0.5+1)</f>
        <v>-0.75</v>
      </c>
      <c r="P232" s="118">
        <f t="shared" si="68"/>
        <v>0</v>
      </c>
      <c r="Q232" s="114">
        <f>((($M229-$Q$422)/($Q$421-$Q$422))*0.5+1)</f>
        <v>-0.5</v>
      </c>
      <c r="R232" s="118">
        <f t="shared" si="69"/>
        <v>0</v>
      </c>
      <c r="S232" s="114">
        <f>((($H232-$S$422)/($S$421-$S$422))*0.5+1)</f>
        <v>-1</v>
      </c>
      <c r="T232" s="118">
        <f t="shared" si="70"/>
        <v>0</v>
      </c>
      <c r="U232" s="114">
        <f>((($H232-$U$422)/($U$421-$U$422))*0.5+1)</f>
        <v>-0.75</v>
      </c>
      <c r="V232" s="118">
        <f t="shared" si="71"/>
        <v>0</v>
      </c>
      <c r="W232" s="114">
        <f>((($H232-$W$422)/($W$421-$W$422))*0.5+1)</f>
        <v>-1.4</v>
      </c>
      <c r="X232" s="118">
        <f t="shared" si="72"/>
        <v>0</v>
      </c>
      <c r="Y232" s="114">
        <f>((($J224-$Y$422)/($Y$421-$Y$422))*0.5+1)</f>
        <v>-0.25</v>
      </c>
      <c r="Z232" s="118">
        <f t="shared" si="73"/>
        <v>0</v>
      </c>
      <c r="AA232" s="114">
        <f>((($J224-$AA$422)/($AA$421-$AA$422))*0.5+1)</f>
        <v>0</v>
      </c>
      <c r="AB232" s="118">
        <f t="shared" si="74"/>
        <v>0</v>
      </c>
      <c r="AC232" s="114">
        <f>((($J224-$AC$422)/($AC$421-$AC$422))*0.5+1)</f>
        <v>0</v>
      </c>
      <c r="AD232" s="118">
        <f t="shared" si="75"/>
        <v>0</v>
      </c>
      <c r="AE232" s="117"/>
      <c r="AF232" s="119">
        <f>IF(AND($AJ232=1,PRODUCT(N232,T232,Z232)&gt;=1,$J234&gt;=$AG$422),1,0)</f>
        <v>0</v>
      </c>
      <c r="AG232" s="119">
        <f>IF(AND($AK232=1,PRODUCT(P232,V232,AB232)&gt;=1,$J234&gt;=$AG$421),1,0)</f>
        <v>0</v>
      </c>
      <c r="AH232" s="119">
        <f>IF(AND($B232="Projektleiter*in",PRODUCT(R232,X232,AD232)&gt;=1,$J234&gt;=$AG$420),1,0)</f>
        <v>0</v>
      </c>
      <c r="AI232" s="242"/>
      <c r="AJ232" s="240">
        <f t="shared" si="64"/>
        <v>0</v>
      </c>
      <c r="AK232" s="240">
        <f t="shared" si="65"/>
        <v>0</v>
      </c>
      <c r="AL232" s="238"/>
      <c r="AM232" s="234">
        <f>IF(AND(F223&gt;=M$427,H232&gt;=O$427,J224&gt;=Q$427,AO232&gt;=S$427,J234&gt;=U$427),1,0)</f>
        <v>0</v>
      </c>
      <c r="AN232" s="242"/>
      <c r="AO232" s="240">
        <f>IF(F232="",0,DATEDIF(D232,F232,"m")+1)</f>
        <v>0</v>
      </c>
    </row>
    <row r="233" spans="1:41" ht="10" customHeight="1" x14ac:dyDescent="0.35">
      <c r="A233" s="10"/>
      <c r="B233" s="217"/>
      <c r="C233" s="217"/>
      <c r="D233" s="132"/>
      <c r="E233" s="219"/>
      <c r="F233" s="219"/>
      <c r="G233" s="219"/>
      <c r="H233" s="219"/>
      <c r="I233" s="219"/>
      <c r="J233" s="219"/>
      <c r="K233" s="12"/>
      <c r="R233" s="242"/>
      <c r="S233" s="238"/>
      <c r="T233" s="238"/>
      <c r="U233" s="238"/>
      <c r="V233" s="238"/>
      <c r="W233" s="238"/>
      <c r="X233" s="238"/>
      <c r="Y233" s="242"/>
      <c r="Z233" s="242"/>
      <c r="AA233" s="242"/>
      <c r="AB233" s="201"/>
      <c r="AC233" s="201"/>
      <c r="AD233" s="238"/>
      <c r="AE233" s="238"/>
      <c r="AF233" s="238"/>
      <c r="AG233" s="238"/>
      <c r="AH233" s="242"/>
      <c r="AI233" s="238"/>
      <c r="AJ233" s="238"/>
      <c r="AK233" s="238"/>
      <c r="AL233" s="238"/>
      <c r="AM233" s="238"/>
      <c r="AN233" s="238"/>
      <c r="AO233" s="238"/>
    </row>
    <row r="234" spans="1:41" ht="18" customHeight="1" x14ac:dyDescent="0.35">
      <c r="A234" s="10"/>
      <c r="B234" s="270" t="s">
        <v>182</v>
      </c>
      <c r="C234" s="270"/>
      <c r="D234" s="270"/>
      <c r="E234" s="270"/>
      <c r="F234" s="270"/>
      <c r="G234" s="270"/>
      <c r="H234" s="270"/>
      <c r="I234" s="219"/>
      <c r="J234" s="133">
        <f>SUM(J235:J244)</f>
        <v>0</v>
      </c>
      <c r="K234" s="12"/>
      <c r="R234" s="242"/>
      <c r="S234" s="238"/>
      <c r="T234" s="238"/>
      <c r="U234" s="238"/>
      <c r="V234" s="238"/>
      <c r="W234" s="238"/>
      <c r="X234" s="238"/>
      <c r="Y234" s="242"/>
      <c r="Z234" s="242"/>
      <c r="AA234" s="242"/>
      <c r="AB234" s="201"/>
      <c r="AC234" s="201"/>
      <c r="AD234" s="238"/>
      <c r="AE234" s="238"/>
      <c r="AF234" s="238"/>
      <c r="AG234" s="238"/>
      <c r="AH234" s="242"/>
      <c r="AI234" s="238"/>
      <c r="AJ234" s="238"/>
      <c r="AK234" s="238"/>
      <c r="AL234" s="238"/>
      <c r="AM234" s="238"/>
      <c r="AN234" s="238"/>
      <c r="AO234" s="238"/>
    </row>
    <row r="235" spans="1:41" ht="18" customHeight="1" x14ac:dyDescent="0.35">
      <c r="A235" s="10"/>
      <c r="B235" s="268" t="s">
        <v>183</v>
      </c>
      <c r="C235" s="268"/>
      <c r="D235" s="268"/>
      <c r="E235" s="268"/>
      <c r="F235" s="268"/>
      <c r="G235" s="268"/>
      <c r="H235" s="268"/>
      <c r="I235" s="219"/>
      <c r="J235" s="20"/>
      <c r="K235" s="12"/>
      <c r="R235" s="242"/>
      <c r="S235" s="238"/>
      <c r="T235" s="238"/>
      <c r="U235" s="238"/>
      <c r="V235" s="238"/>
      <c r="W235" s="238"/>
      <c r="X235" s="238"/>
      <c r="Y235" s="242"/>
      <c r="Z235" s="242"/>
      <c r="AA235" s="242"/>
      <c r="AB235" s="201"/>
      <c r="AC235" s="201"/>
      <c r="AD235" s="238"/>
      <c r="AE235" s="238"/>
      <c r="AF235" s="238"/>
      <c r="AG235" s="238"/>
      <c r="AH235" s="242"/>
      <c r="AI235" s="238"/>
      <c r="AJ235" s="238"/>
      <c r="AK235" s="238"/>
      <c r="AL235" s="238"/>
      <c r="AM235" s="238"/>
      <c r="AN235" s="238"/>
      <c r="AO235" s="238"/>
    </row>
    <row r="236" spans="1:41" ht="18" customHeight="1" x14ac:dyDescent="0.35">
      <c r="A236" s="10"/>
      <c r="B236" s="268" t="s">
        <v>184</v>
      </c>
      <c r="C236" s="268"/>
      <c r="D236" s="268"/>
      <c r="E236" s="268"/>
      <c r="F236" s="268"/>
      <c r="G236" s="268"/>
      <c r="H236" s="268"/>
      <c r="I236" s="219"/>
      <c r="J236" s="20"/>
      <c r="K236" s="12"/>
      <c r="R236" s="242"/>
      <c r="S236" s="238"/>
      <c r="T236" s="238"/>
      <c r="U236" s="238"/>
      <c r="V236" s="238"/>
      <c r="W236" s="238"/>
      <c r="X236" s="238"/>
      <c r="Y236" s="242"/>
      <c r="Z236" s="242"/>
      <c r="AA236" s="242"/>
      <c r="AB236" s="201"/>
      <c r="AC236" s="201"/>
      <c r="AD236" s="238"/>
      <c r="AE236" s="238"/>
      <c r="AF236" s="238"/>
      <c r="AG236" s="238"/>
      <c r="AH236" s="242"/>
      <c r="AI236" s="238"/>
      <c r="AJ236" s="238"/>
      <c r="AK236" s="238"/>
      <c r="AL236" s="238"/>
      <c r="AM236" s="238"/>
      <c r="AN236" s="238"/>
      <c r="AO236" s="238"/>
    </row>
    <row r="237" spans="1:41" ht="18" customHeight="1" x14ac:dyDescent="0.35">
      <c r="A237" s="10"/>
      <c r="B237" s="268" t="s">
        <v>185</v>
      </c>
      <c r="C237" s="268"/>
      <c r="D237" s="268"/>
      <c r="E237" s="268"/>
      <c r="F237" s="268"/>
      <c r="G237" s="268"/>
      <c r="H237" s="268"/>
      <c r="I237" s="219"/>
      <c r="J237" s="20"/>
      <c r="K237" s="12"/>
      <c r="R237" s="242"/>
      <c r="S237" s="238"/>
      <c r="T237" s="238"/>
      <c r="U237" s="238"/>
      <c r="V237" s="238"/>
      <c r="W237" s="238"/>
      <c r="X237" s="238"/>
      <c r="Y237" s="242"/>
      <c r="Z237" s="242"/>
      <c r="AA237" s="242"/>
      <c r="AB237" s="201"/>
      <c r="AC237" s="201"/>
      <c r="AD237" s="238"/>
      <c r="AE237" s="238"/>
      <c r="AF237" s="238"/>
      <c r="AG237" s="238"/>
      <c r="AH237" s="242"/>
      <c r="AI237" s="238"/>
      <c r="AJ237" s="238"/>
      <c r="AK237" s="238"/>
      <c r="AL237" s="238"/>
      <c r="AM237" s="238"/>
      <c r="AN237" s="238"/>
      <c r="AO237" s="238"/>
    </row>
    <row r="238" spans="1:41" ht="18" customHeight="1" x14ac:dyDescent="0.35">
      <c r="A238" s="10"/>
      <c r="B238" s="268" t="s">
        <v>186</v>
      </c>
      <c r="C238" s="268"/>
      <c r="D238" s="268"/>
      <c r="E238" s="268"/>
      <c r="F238" s="268"/>
      <c r="G238" s="268"/>
      <c r="H238" s="268"/>
      <c r="I238" s="219"/>
      <c r="J238" s="20"/>
      <c r="K238" s="12"/>
      <c r="R238" s="242"/>
      <c r="S238" s="238"/>
      <c r="T238" s="238"/>
      <c r="U238" s="238"/>
      <c r="V238" s="238"/>
      <c r="W238" s="238"/>
      <c r="X238" s="238"/>
      <c r="Y238" s="242"/>
      <c r="Z238" s="242"/>
      <c r="AA238" s="242"/>
      <c r="AB238" s="201"/>
      <c r="AC238" s="201"/>
      <c r="AD238" s="238"/>
      <c r="AE238" s="238"/>
      <c r="AF238" s="238"/>
      <c r="AG238" s="238"/>
      <c r="AH238" s="242"/>
      <c r="AI238" s="238"/>
      <c r="AJ238" s="238"/>
      <c r="AK238" s="238"/>
      <c r="AL238" s="238"/>
      <c r="AM238" s="238"/>
      <c r="AN238" s="238"/>
      <c r="AO238" s="238"/>
    </row>
    <row r="239" spans="1:41" ht="18" customHeight="1" x14ac:dyDescent="0.35">
      <c r="A239" s="10"/>
      <c r="B239" s="268" t="s">
        <v>187</v>
      </c>
      <c r="C239" s="268"/>
      <c r="D239" s="268"/>
      <c r="E239" s="268"/>
      <c r="F239" s="268"/>
      <c r="G239" s="268"/>
      <c r="H239" s="268"/>
      <c r="I239" s="219"/>
      <c r="J239" s="20"/>
      <c r="K239" s="12"/>
      <c r="R239" s="242"/>
      <c r="S239" s="238"/>
      <c r="T239" s="238"/>
      <c r="U239" s="238"/>
      <c r="V239" s="238"/>
      <c r="W239" s="238"/>
      <c r="X239" s="238"/>
      <c r="Y239" s="242"/>
      <c r="Z239" s="242"/>
      <c r="AA239" s="242"/>
      <c r="AB239" s="201"/>
      <c r="AC239" s="201"/>
      <c r="AD239" s="238"/>
      <c r="AE239" s="238"/>
      <c r="AF239" s="238"/>
      <c r="AG239" s="238"/>
      <c r="AH239" s="242"/>
      <c r="AI239" s="238"/>
      <c r="AJ239" s="238"/>
      <c r="AK239" s="238"/>
      <c r="AL239" s="238"/>
      <c r="AM239" s="238"/>
      <c r="AN239" s="238"/>
      <c r="AO239" s="238"/>
    </row>
    <row r="240" spans="1:41" ht="18" customHeight="1" x14ac:dyDescent="0.35">
      <c r="A240" s="10"/>
      <c r="B240" s="268" t="s">
        <v>188</v>
      </c>
      <c r="C240" s="268"/>
      <c r="D240" s="268"/>
      <c r="E240" s="268"/>
      <c r="F240" s="268"/>
      <c r="G240" s="268"/>
      <c r="H240" s="268"/>
      <c r="I240" s="219"/>
      <c r="J240" s="20"/>
      <c r="K240" s="12"/>
      <c r="R240" s="242"/>
      <c r="S240" s="238"/>
      <c r="T240" s="238"/>
      <c r="U240" s="238"/>
      <c r="V240" s="238"/>
      <c r="W240" s="238"/>
      <c r="X240" s="238"/>
      <c r="Y240" s="242"/>
      <c r="Z240" s="242"/>
      <c r="AA240" s="242"/>
      <c r="AB240" s="201"/>
      <c r="AC240" s="201"/>
      <c r="AD240" s="238"/>
      <c r="AE240" s="238"/>
      <c r="AF240" s="238"/>
      <c r="AG240" s="238"/>
      <c r="AH240" s="242"/>
      <c r="AI240" s="238"/>
      <c r="AJ240" s="238"/>
      <c r="AK240" s="238"/>
      <c r="AL240" s="238"/>
      <c r="AM240" s="238"/>
      <c r="AN240" s="238"/>
      <c r="AO240" s="238"/>
    </row>
    <row r="241" spans="1:34" ht="18" customHeight="1" x14ac:dyDescent="0.35">
      <c r="A241" s="10"/>
      <c r="B241" s="268" t="s">
        <v>189</v>
      </c>
      <c r="C241" s="268"/>
      <c r="D241" s="268"/>
      <c r="E241" s="268"/>
      <c r="F241" s="268"/>
      <c r="G241" s="268"/>
      <c r="H241" s="268"/>
      <c r="I241" s="219"/>
      <c r="J241" s="20"/>
      <c r="K241" s="12"/>
      <c r="R241" s="242"/>
      <c r="S241" s="238"/>
      <c r="T241" s="238"/>
      <c r="U241" s="238"/>
      <c r="V241" s="238"/>
      <c r="W241" s="238"/>
      <c r="X241" s="238"/>
      <c r="Y241" s="242"/>
      <c r="Z241" s="242"/>
      <c r="AA241" s="242"/>
      <c r="AB241" s="201"/>
      <c r="AC241" s="201"/>
      <c r="AD241" s="238"/>
      <c r="AE241" s="238"/>
      <c r="AF241" s="238"/>
      <c r="AG241" s="238"/>
      <c r="AH241" s="242"/>
    </row>
    <row r="242" spans="1:34" ht="18" customHeight="1" x14ac:dyDescent="0.35">
      <c r="A242" s="10"/>
      <c r="B242" s="268" t="s">
        <v>190</v>
      </c>
      <c r="C242" s="268"/>
      <c r="D242" s="268"/>
      <c r="E242" s="268"/>
      <c r="F242" s="268"/>
      <c r="G242" s="268"/>
      <c r="H242" s="268"/>
      <c r="I242" s="219"/>
      <c r="J242" s="20"/>
      <c r="K242" s="12"/>
      <c r="R242" s="242"/>
      <c r="S242" s="238"/>
      <c r="T242" s="238"/>
      <c r="U242" s="238"/>
      <c r="V242" s="238"/>
      <c r="W242" s="238"/>
      <c r="X242" s="238"/>
      <c r="Y242" s="242"/>
      <c r="Z242" s="242"/>
      <c r="AA242" s="242"/>
      <c r="AB242" s="201"/>
      <c r="AC242" s="201"/>
      <c r="AD242" s="238"/>
      <c r="AE242" s="238"/>
      <c r="AF242" s="238"/>
      <c r="AG242" s="238"/>
      <c r="AH242" s="242"/>
    </row>
    <row r="243" spans="1:34" ht="18" customHeight="1" x14ac:dyDescent="0.35">
      <c r="A243" s="10"/>
      <c r="B243" s="268" t="s">
        <v>191</v>
      </c>
      <c r="C243" s="268"/>
      <c r="D243" s="268"/>
      <c r="E243" s="268"/>
      <c r="F243" s="268"/>
      <c r="G243" s="268"/>
      <c r="H243" s="268"/>
      <c r="I243" s="219"/>
      <c r="J243" s="20"/>
      <c r="K243" s="12"/>
      <c r="R243" s="242"/>
      <c r="S243" s="238"/>
      <c r="T243" s="238"/>
      <c r="U243" s="238"/>
      <c r="V243" s="238"/>
      <c r="W243" s="238"/>
      <c r="X243" s="238"/>
      <c r="Y243" s="242"/>
      <c r="Z243" s="242"/>
      <c r="AA243" s="242"/>
      <c r="AB243" s="201"/>
      <c r="AC243" s="201"/>
      <c r="AD243" s="238"/>
      <c r="AE243" s="238"/>
      <c r="AF243" s="238"/>
      <c r="AG243" s="238"/>
      <c r="AH243" s="242"/>
    </row>
    <row r="244" spans="1:34" ht="18" customHeight="1" x14ac:dyDescent="0.35">
      <c r="A244" s="10"/>
      <c r="B244" s="268" t="s">
        <v>192</v>
      </c>
      <c r="C244" s="268"/>
      <c r="D244" s="268"/>
      <c r="E244" s="268"/>
      <c r="F244" s="268"/>
      <c r="G244" s="268"/>
      <c r="H244" s="268"/>
      <c r="I244" s="219"/>
      <c r="J244" s="20"/>
      <c r="K244" s="12"/>
      <c r="R244" s="242"/>
      <c r="S244" s="238"/>
      <c r="T244" s="238"/>
      <c r="U244" s="238"/>
      <c r="V244" s="238"/>
      <c r="W244" s="238"/>
      <c r="X244" s="238"/>
      <c r="Y244" s="242"/>
      <c r="Z244" s="242"/>
      <c r="AA244" s="242"/>
      <c r="AB244" s="201"/>
      <c r="AC244" s="201"/>
      <c r="AD244" s="238"/>
      <c r="AE244" s="238"/>
      <c r="AF244" s="238"/>
      <c r="AG244" s="238"/>
      <c r="AH244" s="242"/>
    </row>
    <row r="245" spans="1:34" ht="10" customHeight="1" x14ac:dyDescent="0.35">
      <c r="A245" s="10"/>
      <c r="B245" s="217"/>
      <c r="C245" s="217"/>
      <c r="D245" s="219"/>
      <c r="E245" s="219"/>
      <c r="F245" s="219"/>
      <c r="G245" s="219"/>
      <c r="H245" s="219"/>
      <c r="I245" s="219"/>
      <c r="J245" s="219"/>
      <c r="K245" s="12"/>
      <c r="R245" s="242"/>
      <c r="S245" s="238"/>
      <c r="T245" s="238"/>
      <c r="U245" s="238"/>
      <c r="V245" s="238"/>
      <c r="W245" s="238"/>
      <c r="X245" s="238"/>
      <c r="Y245" s="242"/>
      <c r="Z245" s="242"/>
      <c r="AA245" s="242"/>
      <c r="AB245" s="201"/>
      <c r="AC245" s="201"/>
      <c r="AD245" s="238"/>
      <c r="AE245" s="238"/>
      <c r="AF245" s="238"/>
      <c r="AG245" s="238"/>
      <c r="AH245" s="242"/>
    </row>
    <row r="246" spans="1:34" ht="18" customHeight="1" x14ac:dyDescent="0.35">
      <c r="A246" s="10"/>
      <c r="B246" s="218" t="s">
        <v>193</v>
      </c>
      <c r="C246" s="218"/>
      <c r="D246" s="219"/>
      <c r="E246" s="219"/>
      <c r="F246" s="219"/>
      <c r="G246" s="219"/>
      <c r="H246" s="219"/>
      <c r="I246" s="219"/>
      <c r="J246" s="219"/>
      <c r="K246" s="12"/>
      <c r="R246" s="242"/>
      <c r="S246" s="238"/>
      <c r="T246" s="238"/>
      <c r="U246" s="238"/>
      <c r="V246" s="238"/>
      <c r="W246" s="238"/>
      <c r="X246" s="238"/>
      <c r="Y246" s="242"/>
      <c r="Z246" s="242"/>
      <c r="AA246" s="242"/>
      <c r="AB246" s="201"/>
      <c r="AC246" s="201"/>
      <c r="AD246" s="238"/>
      <c r="AE246" s="238"/>
      <c r="AF246" s="238"/>
      <c r="AG246" s="238"/>
      <c r="AH246" s="242"/>
    </row>
    <row r="247" spans="1:34" ht="18" customHeight="1" x14ac:dyDescent="0.35">
      <c r="A247" s="10"/>
      <c r="B247" s="217" t="s">
        <v>194</v>
      </c>
      <c r="C247" s="217"/>
      <c r="D247" s="260"/>
      <c r="E247" s="260"/>
      <c r="F247" s="260"/>
      <c r="G247" s="260"/>
      <c r="H247" s="260"/>
      <c r="I247" s="260"/>
      <c r="J247" s="260"/>
      <c r="K247" s="12"/>
      <c r="R247" s="242"/>
      <c r="S247" s="238"/>
      <c r="T247" s="238"/>
      <c r="U247" s="238"/>
      <c r="V247" s="238"/>
      <c r="W247" s="238"/>
      <c r="X247" s="238"/>
      <c r="Y247" s="242"/>
      <c r="Z247" s="242"/>
      <c r="AA247" s="242"/>
      <c r="AB247" s="201"/>
      <c r="AC247" s="201"/>
      <c r="AD247" s="238"/>
      <c r="AE247" s="238"/>
      <c r="AF247" s="238"/>
      <c r="AG247" s="238"/>
      <c r="AH247" s="242"/>
    </row>
    <row r="248" spans="1:34" ht="18" customHeight="1" x14ac:dyDescent="0.35">
      <c r="A248" s="10"/>
      <c r="B248" s="217" t="s">
        <v>195</v>
      </c>
      <c r="C248" s="217"/>
      <c r="D248" s="260"/>
      <c r="E248" s="260"/>
      <c r="F248" s="260"/>
      <c r="G248" s="260"/>
      <c r="H248" s="260"/>
      <c r="I248" s="260"/>
      <c r="J248" s="260"/>
      <c r="K248" s="12"/>
      <c r="R248" s="242"/>
      <c r="S248" s="238"/>
      <c r="T248" s="238"/>
      <c r="U248" s="238"/>
      <c r="V248" s="238"/>
      <c r="W248" s="238"/>
      <c r="X248" s="238"/>
      <c r="Y248" s="242"/>
      <c r="Z248" s="242"/>
      <c r="AA248" s="242"/>
      <c r="AB248" s="201"/>
      <c r="AC248" s="201"/>
      <c r="AD248" s="238"/>
      <c r="AE248" s="238"/>
      <c r="AF248" s="238"/>
      <c r="AG248" s="238"/>
      <c r="AH248" s="242"/>
    </row>
    <row r="249" spans="1:34" ht="18" customHeight="1" x14ac:dyDescent="0.35">
      <c r="A249" s="10"/>
      <c r="B249" s="217" t="s">
        <v>196</v>
      </c>
      <c r="C249" s="217"/>
      <c r="D249" s="260"/>
      <c r="E249" s="260"/>
      <c r="F249" s="260"/>
      <c r="G249" s="260"/>
      <c r="H249" s="260"/>
      <c r="I249" s="260"/>
      <c r="J249" s="260"/>
      <c r="K249" s="12"/>
      <c r="R249" s="242"/>
      <c r="S249" s="238"/>
      <c r="T249" s="238"/>
      <c r="U249" s="238"/>
      <c r="V249" s="238"/>
      <c r="W249" s="238"/>
      <c r="X249" s="238"/>
      <c r="Y249" s="242"/>
      <c r="Z249" s="242"/>
      <c r="AA249" s="242"/>
      <c r="AB249" s="201"/>
      <c r="AC249" s="201"/>
      <c r="AD249" s="238"/>
      <c r="AE249" s="238"/>
      <c r="AF249" s="238"/>
      <c r="AG249" s="238"/>
      <c r="AH249" s="242"/>
    </row>
    <row r="250" spans="1:34" ht="18" customHeight="1" x14ac:dyDescent="0.35">
      <c r="A250" s="10"/>
      <c r="B250" s="217" t="s">
        <v>48</v>
      </c>
      <c r="C250" s="217"/>
      <c r="D250" s="260"/>
      <c r="E250" s="260"/>
      <c r="F250" s="260"/>
      <c r="G250" s="260"/>
      <c r="H250" s="260"/>
      <c r="I250" s="260"/>
      <c r="J250" s="260"/>
      <c r="K250" s="12"/>
      <c r="R250" s="242"/>
      <c r="S250" s="238"/>
      <c r="T250" s="238"/>
      <c r="U250" s="238"/>
      <c r="V250" s="238"/>
      <c r="W250" s="238"/>
      <c r="X250" s="238"/>
      <c r="Y250" s="242"/>
      <c r="Z250" s="242"/>
      <c r="AA250" s="242"/>
      <c r="AB250" s="201"/>
      <c r="AC250" s="201"/>
      <c r="AD250" s="238"/>
      <c r="AE250" s="238"/>
      <c r="AF250" s="238"/>
      <c r="AG250" s="238"/>
      <c r="AH250" s="242"/>
    </row>
    <row r="251" spans="1:34" ht="10" customHeight="1" x14ac:dyDescent="0.35">
      <c r="A251" s="14"/>
      <c r="B251" s="15"/>
      <c r="C251" s="15"/>
      <c r="D251" s="15"/>
      <c r="E251" s="15"/>
      <c r="F251" s="15"/>
      <c r="G251" s="15"/>
      <c r="H251" s="15"/>
      <c r="I251" s="15"/>
      <c r="J251" s="15"/>
      <c r="K251" s="16"/>
      <c r="R251" s="242"/>
      <c r="S251" s="238"/>
      <c r="T251" s="238"/>
      <c r="U251" s="238"/>
      <c r="V251" s="238"/>
      <c r="W251" s="238"/>
      <c r="X251" s="238"/>
      <c r="Y251" s="242"/>
      <c r="Z251" s="242"/>
      <c r="AA251" s="242"/>
      <c r="AB251" s="201"/>
      <c r="AC251" s="201"/>
      <c r="AD251" s="238"/>
      <c r="AE251" s="238"/>
      <c r="AF251" s="238"/>
      <c r="AG251" s="238"/>
      <c r="AH251" s="242"/>
    </row>
    <row r="252" spans="1:34" ht="10" customHeight="1" x14ac:dyDescent="0.35">
      <c r="A252" s="238"/>
      <c r="B252" s="123"/>
      <c r="C252" s="123"/>
      <c r="D252" s="239"/>
      <c r="E252" s="239"/>
      <c r="F252" s="239"/>
      <c r="G252" s="239"/>
      <c r="H252" s="239"/>
      <c r="I252" s="239"/>
      <c r="J252" s="239"/>
      <c r="K252" s="242"/>
      <c r="R252" s="242"/>
      <c r="S252" s="238"/>
      <c r="T252" s="238"/>
      <c r="U252" s="238"/>
      <c r="V252" s="238"/>
      <c r="W252" s="238"/>
      <c r="X252" s="238"/>
      <c r="Y252" s="238"/>
      <c r="Z252" s="238"/>
      <c r="AA252" s="238"/>
      <c r="AB252" s="238"/>
      <c r="AC252" s="238"/>
      <c r="AD252" s="238"/>
      <c r="AE252" s="238"/>
      <c r="AF252" s="238"/>
      <c r="AG252" s="238"/>
      <c r="AH252" s="238"/>
    </row>
    <row r="253" spans="1:34" ht="10" customHeight="1" x14ac:dyDescent="0.35">
      <c r="A253" s="7"/>
      <c r="B253" s="8"/>
      <c r="C253" s="8"/>
      <c r="D253" s="8"/>
      <c r="E253" s="8"/>
      <c r="F253" s="8"/>
      <c r="G253" s="8"/>
      <c r="H253" s="8"/>
      <c r="I253" s="8"/>
      <c r="J253" s="8"/>
      <c r="K253" s="9"/>
      <c r="R253" s="242"/>
      <c r="S253" s="238"/>
      <c r="T253" s="238"/>
      <c r="U253" s="238"/>
      <c r="V253" s="238"/>
      <c r="W253" s="238"/>
      <c r="X253" s="238"/>
      <c r="Y253" s="238"/>
      <c r="Z253" s="238"/>
      <c r="AA253" s="238"/>
      <c r="AB253" s="238"/>
      <c r="AC253" s="238"/>
      <c r="AD253" s="238"/>
      <c r="AE253" s="238"/>
      <c r="AF253" s="238"/>
      <c r="AG253" s="238"/>
      <c r="AH253" s="242"/>
    </row>
    <row r="254" spans="1:34" ht="18" customHeight="1" x14ac:dyDescent="0.35">
      <c r="A254" s="10"/>
      <c r="B254" s="218" t="s">
        <v>202</v>
      </c>
      <c r="C254" s="218"/>
      <c r="D254" s="331"/>
      <c r="E254" s="331"/>
      <c r="F254" s="331"/>
      <c r="G254" s="331"/>
      <c r="H254" s="331"/>
      <c r="I254" s="331"/>
      <c r="J254" s="331"/>
      <c r="K254" s="12"/>
      <c r="R254" s="242"/>
      <c r="S254" s="238"/>
      <c r="T254" s="238"/>
      <c r="U254" s="238"/>
      <c r="V254" s="238"/>
      <c r="W254" s="238"/>
      <c r="X254" s="238"/>
      <c r="Y254" s="238"/>
      <c r="Z254" s="238"/>
      <c r="AA254" s="238"/>
      <c r="AB254" s="238"/>
      <c r="AC254" s="238"/>
      <c r="AD254" s="238"/>
      <c r="AE254" s="238"/>
      <c r="AF254" s="238"/>
      <c r="AG254" s="238"/>
      <c r="AH254" s="242"/>
    </row>
    <row r="255" spans="1:34" ht="18" customHeight="1" x14ac:dyDescent="0.35">
      <c r="A255" s="10"/>
      <c r="B255" s="217" t="s">
        <v>160</v>
      </c>
      <c r="C255" s="217"/>
      <c r="D255" s="319"/>
      <c r="E255" s="319"/>
      <c r="F255" s="319"/>
      <c r="G255" s="319"/>
      <c r="H255" s="319"/>
      <c r="I255" s="319"/>
      <c r="J255" s="319"/>
      <c r="K255" s="12"/>
      <c r="R255" s="242"/>
      <c r="S255" s="238"/>
      <c r="T255" s="238"/>
      <c r="U255" s="238"/>
      <c r="V255" s="238"/>
      <c r="W255" s="238"/>
      <c r="X255" s="238"/>
      <c r="Y255" s="238"/>
      <c r="Z255" s="238"/>
      <c r="AA255" s="238"/>
      <c r="AB255" s="238"/>
      <c r="AC255" s="238"/>
      <c r="AD255" s="238"/>
      <c r="AE255" s="238"/>
      <c r="AF255" s="238"/>
      <c r="AG255" s="238"/>
      <c r="AH255" s="242"/>
    </row>
    <row r="256" spans="1:34" ht="18" customHeight="1" x14ac:dyDescent="0.35">
      <c r="A256" s="10"/>
      <c r="B256" s="217" t="s">
        <v>161</v>
      </c>
      <c r="C256" s="217"/>
      <c r="D256" s="319"/>
      <c r="E256" s="319"/>
      <c r="F256" s="319"/>
      <c r="G256" s="319"/>
      <c r="H256" s="319"/>
      <c r="I256" s="319"/>
      <c r="J256" s="319"/>
      <c r="K256" s="12"/>
      <c r="R256" s="242"/>
      <c r="S256" s="238"/>
      <c r="T256" s="238"/>
      <c r="U256" s="238"/>
      <c r="V256" s="238"/>
      <c r="W256" s="238"/>
      <c r="X256" s="238"/>
      <c r="Y256" s="238"/>
      <c r="Z256" s="238"/>
      <c r="AA256" s="238"/>
      <c r="AB256" s="238"/>
      <c r="AC256" s="238"/>
      <c r="AD256" s="238"/>
      <c r="AE256" s="238"/>
      <c r="AF256" s="238"/>
      <c r="AG256" s="238"/>
      <c r="AH256" s="242"/>
    </row>
    <row r="257" spans="1:41" ht="18" customHeight="1" x14ac:dyDescent="0.35">
      <c r="A257" s="10"/>
      <c r="B257" s="217" t="s">
        <v>162</v>
      </c>
      <c r="C257" s="217"/>
      <c r="D257" s="320"/>
      <c r="E257" s="330"/>
      <c r="F257" s="330"/>
      <c r="G257" s="330"/>
      <c r="H257" s="330"/>
      <c r="I257" s="330"/>
      <c r="J257" s="321"/>
      <c r="K257" s="12"/>
      <c r="R257" s="242"/>
      <c r="S257" s="238"/>
      <c r="T257" s="238"/>
      <c r="U257" s="238"/>
      <c r="V257" s="238"/>
      <c r="W257" s="238"/>
      <c r="X257" s="238"/>
      <c r="Y257" s="238"/>
      <c r="Z257" s="238"/>
      <c r="AA257" s="238"/>
      <c r="AB257" s="238"/>
      <c r="AC257" s="238"/>
      <c r="AD257" s="238"/>
      <c r="AE257" s="238"/>
      <c r="AF257" s="238"/>
      <c r="AG257" s="238"/>
      <c r="AH257" s="242"/>
      <c r="AI257" s="238"/>
      <c r="AJ257" s="238"/>
      <c r="AK257" s="238"/>
      <c r="AL257" s="238"/>
      <c r="AM257" s="238"/>
      <c r="AN257" s="238"/>
      <c r="AO257" s="238"/>
    </row>
    <row r="258" spans="1:41" ht="60" customHeight="1" x14ac:dyDescent="0.35">
      <c r="A258" s="10"/>
      <c r="B258" s="217" t="s">
        <v>163</v>
      </c>
      <c r="C258" s="217"/>
      <c r="D258" s="319"/>
      <c r="E258" s="319"/>
      <c r="F258" s="319"/>
      <c r="G258" s="319"/>
      <c r="H258" s="319"/>
      <c r="I258" s="319"/>
      <c r="J258" s="319"/>
      <c r="K258" s="12"/>
      <c r="R258" s="242"/>
      <c r="S258" s="238"/>
      <c r="T258" s="238"/>
      <c r="U258" s="238"/>
      <c r="V258" s="238"/>
      <c r="W258" s="238"/>
      <c r="X258" s="238"/>
      <c r="Y258" s="238"/>
      <c r="Z258" s="238"/>
      <c r="AA258" s="238"/>
      <c r="AB258" s="238"/>
      <c r="AC258" s="238"/>
      <c r="AD258" s="238"/>
      <c r="AE258" s="238"/>
      <c r="AF258" s="238"/>
      <c r="AG258" s="238"/>
      <c r="AH258" s="242"/>
      <c r="AI258" s="238"/>
      <c r="AJ258" s="238"/>
      <c r="AK258" s="238"/>
      <c r="AL258" s="238"/>
      <c r="AM258" s="238"/>
      <c r="AN258" s="238"/>
      <c r="AO258" s="238"/>
    </row>
    <row r="259" spans="1:41" ht="10" customHeight="1" x14ac:dyDescent="0.35">
      <c r="A259" s="10"/>
      <c r="B259" s="217"/>
      <c r="C259" s="217"/>
      <c r="D259" s="219"/>
      <c r="E259" s="219"/>
      <c r="F259" s="219"/>
      <c r="G259" s="219"/>
      <c r="H259" s="219"/>
      <c r="I259" s="219"/>
      <c r="J259" s="219"/>
      <c r="K259" s="12"/>
      <c r="R259" s="242"/>
      <c r="S259" s="238"/>
      <c r="T259" s="238"/>
      <c r="U259" s="238"/>
      <c r="V259" s="238"/>
      <c r="W259" s="238"/>
      <c r="X259" s="238"/>
      <c r="Y259" s="238"/>
      <c r="Z259" s="238"/>
      <c r="AA259" s="238"/>
      <c r="AB259" s="238"/>
      <c r="AC259" s="238"/>
      <c r="AD259" s="238"/>
      <c r="AE259" s="238"/>
      <c r="AF259" s="238"/>
      <c r="AG259" s="238"/>
      <c r="AH259" s="242"/>
      <c r="AI259" s="238"/>
      <c r="AJ259" s="238"/>
      <c r="AK259" s="238"/>
      <c r="AL259" s="238"/>
      <c r="AM259" s="238"/>
      <c r="AN259" s="238"/>
      <c r="AO259" s="238"/>
    </row>
    <row r="260" spans="1:41" ht="18" customHeight="1" x14ac:dyDescent="0.35">
      <c r="A260" s="10"/>
      <c r="B260" s="218" t="s">
        <v>164</v>
      </c>
      <c r="C260" s="218"/>
      <c r="D260" s="329" t="s">
        <v>119</v>
      </c>
      <c r="E260" s="329"/>
      <c r="F260" s="329"/>
      <c r="G260" s="219"/>
      <c r="H260" s="246"/>
      <c r="I260" s="219"/>
      <c r="J260" s="246" t="s">
        <v>80</v>
      </c>
      <c r="K260" s="12"/>
      <c r="R260" s="242"/>
      <c r="S260" s="238"/>
      <c r="T260" s="238"/>
      <c r="U260" s="238"/>
      <c r="V260" s="238"/>
      <c r="W260" s="238"/>
      <c r="X260" s="238"/>
      <c r="Y260" s="242"/>
      <c r="Z260" s="242"/>
      <c r="AA260" s="242"/>
      <c r="AB260" s="201"/>
      <c r="AC260" s="201"/>
      <c r="AD260" s="238"/>
      <c r="AE260" s="238"/>
      <c r="AF260" s="238"/>
      <c r="AG260" s="238"/>
      <c r="AH260" s="242"/>
      <c r="AI260" s="238"/>
      <c r="AJ260" s="238"/>
      <c r="AK260" s="238"/>
      <c r="AL260" s="238"/>
      <c r="AM260" s="238"/>
      <c r="AN260" s="238"/>
      <c r="AO260" s="238"/>
    </row>
    <row r="261" spans="1:41" ht="18" customHeight="1" x14ac:dyDescent="0.35">
      <c r="A261" s="10"/>
      <c r="B261" s="217" t="s">
        <v>165</v>
      </c>
      <c r="C261" s="229" t="s">
        <v>121</v>
      </c>
      <c r="D261" s="106"/>
      <c r="E261" s="235" t="s">
        <v>125</v>
      </c>
      <c r="F261" s="106"/>
      <c r="G261" s="219"/>
      <c r="H261" s="18"/>
      <c r="I261" s="219"/>
      <c r="J261" s="133">
        <f>ROUND(((F261-D261)/30.4),0)</f>
        <v>0</v>
      </c>
      <c r="K261" s="12"/>
      <c r="P261" s="110"/>
      <c r="Q261" s="110"/>
      <c r="R261" s="111"/>
      <c r="S261" s="111"/>
      <c r="T261" s="111"/>
      <c r="U261" s="111"/>
      <c r="V261" s="111"/>
      <c r="W261" s="111"/>
      <c r="X261" s="111"/>
      <c r="Y261" s="111"/>
      <c r="Z261" s="111"/>
      <c r="AA261" s="111"/>
      <c r="AB261" s="205"/>
      <c r="AC261" s="205"/>
      <c r="AD261" s="111"/>
      <c r="AE261" s="111"/>
      <c r="AF261" s="238"/>
      <c r="AG261" s="238"/>
      <c r="AH261" s="242"/>
      <c r="AI261" s="238"/>
      <c r="AJ261" s="238"/>
      <c r="AK261" s="238"/>
      <c r="AL261" s="238"/>
      <c r="AM261" s="238"/>
      <c r="AN261" s="238"/>
      <c r="AO261" s="238"/>
    </row>
    <row r="262" spans="1:41" ht="10" customHeight="1" x14ac:dyDescent="0.35">
      <c r="A262" s="10"/>
      <c r="B262" s="217"/>
      <c r="C262" s="229"/>
      <c r="D262" s="82"/>
      <c r="E262" s="236"/>
      <c r="F262" s="82"/>
      <c r="G262" s="219"/>
      <c r="H262" s="18"/>
      <c r="I262" s="219"/>
      <c r="J262" s="219"/>
      <c r="K262" s="12"/>
      <c r="P262" s="110"/>
      <c r="Q262" s="110"/>
      <c r="R262" s="111"/>
      <c r="S262" s="111"/>
      <c r="T262" s="111"/>
      <c r="U262" s="111"/>
      <c r="V262" s="111"/>
      <c r="W262" s="111"/>
      <c r="X262" s="111"/>
      <c r="Y262" s="111"/>
      <c r="Z262" s="111"/>
      <c r="AA262" s="111"/>
      <c r="AB262" s="205"/>
      <c r="AC262" s="205"/>
      <c r="AD262" s="111"/>
      <c r="AE262" s="111"/>
      <c r="AF262" s="238"/>
      <c r="AG262" s="238"/>
      <c r="AH262" s="242"/>
      <c r="AI262" s="238"/>
      <c r="AJ262" s="238"/>
      <c r="AK262" s="238"/>
      <c r="AL262" s="238"/>
      <c r="AM262" s="238"/>
      <c r="AN262" s="238"/>
      <c r="AO262" s="238"/>
    </row>
    <row r="263" spans="1:41" ht="18" customHeight="1" x14ac:dyDescent="0.35">
      <c r="A263" s="10"/>
      <c r="B263" s="217" t="s">
        <v>166</v>
      </c>
      <c r="C263" s="229"/>
      <c r="D263" s="324" t="s">
        <v>167</v>
      </c>
      <c r="E263" s="325"/>
      <c r="F263" s="20"/>
      <c r="G263" s="219"/>
      <c r="H263" s="326" t="s">
        <v>168</v>
      </c>
      <c r="I263" s="327"/>
      <c r="J263" s="20"/>
      <c r="K263" s="12"/>
      <c r="P263" s="110"/>
      <c r="Q263" s="110"/>
      <c r="R263" s="113"/>
      <c r="S263" s="111"/>
      <c r="T263" s="111"/>
      <c r="U263" s="111"/>
      <c r="V263" s="111"/>
      <c r="W263" s="111"/>
      <c r="X263" s="111"/>
      <c r="Y263" s="111"/>
      <c r="Z263" s="111"/>
      <c r="AA263" s="111"/>
      <c r="AB263" s="205"/>
      <c r="AC263" s="205"/>
      <c r="AD263" s="111"/>
      <c r="AE263" s="111"/>
      <c r="AF263" s="238"/>
      <c r="AG263" s="238"/>
      <c r="AH263" s="242"/>
      <c r="AI263" s="238"/>
      <c r="AJ263" s="238"/>
      <c r="AK263" s="238"/>
      <c r="AL263" s="238"/>
      <c r="AM263" s="238"/>
      <c r="AN263" s="238"/>
      <c r="AO263" s="238"/>
    </row>
    <row r="264" spans="1:41" ht="18" customHeight="1" x14ac:dyDescent="0.35">
      <c r="A264" s="10"/>
      <c r="B264" s="217" t="s">
        <v>169</v>
      </c>
      <c r="C264" s="229"/>
      <c r="D264" s="324"/>
      <c r="E264" s="325"/>
      <c r="F264" s="20"/>
      <c r="G264" s="219"/>
      <c r="H264" s="328"/>
      <c r="I264" s="327"/>
      <c r="J264" s="20"/>
      <c r="K264" s="12"/>
      <c r="P264" s="110"/>
      <c r="Q264" s="110"/>
      <c r="R264" s="112"/>
      <c r="S264" s="111"/>
      <c r="T264" s="111"/>
      <c r="U264" s="111"/>
      <c r="V264" s="111"/>
      <c r="W264" s="111"/>
      <c r="X264" s="111"/>
      <c r="Y264" s="111"/>
      <c r="Z264" s="111"/>
      <c r="AA264" s="111"/>
      <c r="AB264" s="205"/>
      <c r="AC264" s="205"/>
      <c r="AD264" s="111"/>
      <c r="AE264" s="111"/>
      <c r="AF264" s="238"/>
      <c r="AG264" s="238"/>
      <c r="AH264" s="242"/>
      <c r="AI264" s="238"/>
      <c r="AJ264" s="238"/>
      <c r="AK264" s="238"/>
      <c r="AL264" s="238"/>
      <c r="AM264" s="238"/>
      <c r="AN264" s="238"/>
      <c r="AO264" s="238"/>
    </row>
    <row r="265" spans="1:41" ht="18" customHeight="1" x14ac:dyDescent="0.35">
      <c r="A265" s="10"/>
      <c r="B265" s="268" t="s">
        <v>170</v>
      </c>
      <c r="C265" s="268"/>
      <c r="D265" s="268"/>
      <c r="E265" s="268"/>
      <c r="F265" s="268"/>
      <c r="G265" s="268"/>
      <c r="H265" s="268"/>
      <c r="I265" s="278"/>
      <c r="J265" s="20"/>
      <c r="K265" s="12"/>
      <c r="P265" s="110"/>
      <c r="Q265" s="110"/>
      <c r="R265" s="111"/>
      <c r="S265" s="111"/>
      <c r="T265" s="111"/>
      <c r="U265" s="111"/>
      <c r="V265" s="111"/>
      <c r="W265" s="111"/>
      <c r="X265" s="111"/>
      <c r="Y265" s="111"/>
      <c r="Z265" s="111"/>
      <c r="AA265" s="111"/>
      <c r="AB265" s="205"/>
      <c r="AC265" s="205"/>
      <c r="AD265" s="111"/>
      <c r="AE265" s="111"/>
      <c r="AF265" s="238"/>
      <c r="AG265" s="238"/>
      <c r="AH265" s="242"/>
      <c r="AI265" s="238"/>
      <c r="AJ265" s="238"/>
      <c r="AK265" s="238"/>
      <c r="AL265" s="238"/>
      <c r="AM265" s="238"/>
      <c r="AN265" s="238"/>
      <c r="AO265" s="238"/>
    </row>
    <row r="266" spans="1:41" ht="10" customHeight="1" x14ac:dyDescent="0.35">
      <c r="A266" s="10"/>
      <c r="B266" s="229"/>
      <c r="C266" s="229"/>
      <c r="D266" s="229"/>
      <c r="E266" s="229"/>
      <c r="F266" s="229"/>
      <c r="G266" s="229"/>
      <c r="H266" s="229"/>
      <c r="I266" s="229"/>
      <c r="J266" s="24"/>
      <c r="K266" s="12"/>
      <c r="R266" s="242"/>
      <c r="S266" s="238"/>
      <c r="T266" s="238"/>
      <c r="U266" s="238"/>
      <c r="V266" s="238"/>
      <c r="W266" s="238"/>
      <c r="X266" s="238"/>
      <c r="Y266" s="242"/>
      <c r="Z266" s="242"/>
      <c r="AA266" s="242"/>
      <c r="AB266" s="201"/>
      <c r="AC266" s="201"/>
      <c r="AD266" s="238"/>
      <c r="AE266" s="238"/>
      <c r="AF266" s="238"/>
      <c r="AG266" s="238"/>
      <c r="AH266" s="242"/>
      <c r="AI266" s="238"/>
      <c r="AJ266" s="238"/>
      <c r="AK266" s="238"/>
      <c r="AL266" s="238"/>
      <c r="AM266" s="238"/>
      <c r="AN266" s="238"/>
      <c r="AO266" s="238"/>
    </row>
    <row r="267" spans="1:41" ht="18" customHeight="1" x14ac:dyDescent="0.35">
      <c r="A267" s="10"/>
      <c r="B267" s="268" t="s">
        <v>171</v>
      </c>
      <c r="C267" s="268"/>
      <c r="D267" s="268"/>
      <c r="E267" s="268"/>
      <c r="F267" s="268"/>
      <c r="G267" s="268"/>
      <c r="H267" s="268"/>
      <c r="I267" s="278"/>
      <c r="J267" s="20"/>
      <c r="K267" s="12"/>
      <c r="M267" s="323" t="s">
        <v>172</v>
      </c>
      <c r="N267" s="323"/>
      <c r="O267" s="323"/>
      <c r="P267" s="323"/>
      <c r="Q267" s="323"/>
      <c r="R267" s="323"/>
      <c r="S267" s="336" t="s">
        <v>173</v>
      </c>
      <c r="T267" s="336"/>
      <c r="U267" s="336"/>
      <c r="V267" s="336"/>
      <c r="W267" s="336"/>
      <c r="X267" s="336"/>
      <c r="Y267" s="299" t="s">
        <v>174</v>
      </c>
      <c r="Z267" s="300"/>
      <c r="AA267" s="300"/>
      <c r="AB267" s="300"/>
      <c r="AC267" s="300"/>
      <c r="AD267" s="301"/>
      <c r="AE267" s="116"/>
      <c r="AF267" s="323" t="s">
        <v>175</v>
      </c>
      <c r="AG267" s="323"/>
      <c r="AH267" s="323"/>
      <c r="AI267" s="242"/>
      <c r="AJ267" s="299" t="s">
        <v>176</v>
      </c>
      <c r="AK267" s="301"/>
      <c r="AL267" s="238"/>
      <c r="AM267" s="332" t="s">
        <v>177</v>
      </c>
      <c r="AN267" s="242"/>
      <c r="AO267" s="332" t="s">
        <v>178</v>
      </c>
    </row>
    <row r="268" spans="1:41" ht="18" customHeight="1" x14ac:dyDescent="0.35">
      <c r="A268" s="10"/>
      <c r="B268" s="268" t="s">
        <v>179</v>
      </c>
      <c r="C268" s="268"/>
      <c r="D268" s="268"/>
      <c r="E268" s="268"/>
      <c r="F268" s="268"/>
      <c r="G268" s="268"/>
      <c r="H268" s="268"/>
      <c r="I268" s="278"/>
      <c r="J268" s="20"/>
      <c r="K268" s="12"/>
      <c r="M268" s="337" t="s">
        <v>83</v>
      </c>
      <c r="N268" s="338"/>
      <c r="O268" s="337" t="s">
        <v>82</v>
      </c>
      <c r="P268" s="338"/>
      <c r="Q268" s="299" t="s">
        <v>81</v>
      </c>
      <c r="R268" s="301"/>
      <c r="S268" s="299" t="s">
        <v>83</v>
      </c>
      <c r="T268" s="301"/>
      <c r="U268" s="299" t="s">
        <v>82</v>
      </c>
      <c r="V268" s="301"/>
      <c r="W268" s="299" t="s">
        <v>81</v>
      </c>
      <c r="X268" s="301"/>
      <c r="Y268" s="299" t="s">
        <v>83</v>
      </c>
      <c r="Z268" s="301"/>
      <c r="AA268" s="339" t="s">
        <v>82</v>
      </c>
      <c r="AB268" s="340"/>
      <c r="AC268" s="299" t="s">
        <v>81</v>
      </c>
      <c r="AD268" s="301"/>
      <c r="AE268" s="116"/>
      <c r="AF268" s="234" t="s">
        <v>83</v>
      </c>
      <c r="AG268" s="234" t="s">
        <v>82</v>
      </c>
      <c r="AH268" s="234" t="s">
        <v>81</v>
      </c>
      <c r="AI268" s="242"/>
      <c r="AJ268" s="234" t="s">
        <v>83</v>
      </c>
      <c r="AK268" s="234" t="s">
        <v>82</v>
      </c>
      <c r="AL268" s="238"/>
      <c r="AM268" s="333"/>
      <c r="AN268" s="242"/>
      <c r="AO268" s="333"/>
    </row>
    <row r="269" spans="1:41" ht="10" customHeight="1" x14ac:dyDescent="0.35">
      <c r="A269" s="10"/>
      <c r="B269" s="11"/>
      <c r="C269" s="11"/>
      <c r="D269" s="11"/>
      <c r="E269" s="11"/>
      <c r="F269" s="11"/>
      <c r="G269" s="11"/>
      <c r="H269" s="11"/>
      <c r="I269" s="11"/>
      <c r="J269" s="11"/>
      <c r="K269" s="12"/>
      <c r="R269" s="242"/>
      <c r="S269" s="242"/>
      <c r="T269" s="242"/>
      <c r="U269" s="242"/>
      <c r="V269" s="242"/>
      <c r="W269" s="242"/>
      <c r="X269" s="242"/>
      <c r="Y269" s="242"/>
      <c r="Z269" s="242"/>
      <c r="AA269" s="242"/>
      <c r="AB269" s="206"/>
      <c r="AC269" s="206"/>
      <c r="AD269" s="242"/>
      <c r="AE269" s="242"/>
      <c r="AF269" s="238"/>
      <c r="AG269" s="238"/>
      <c r="AH269" s="242"/>
      <c r="AI269" s="242"/>
      <c r="AJ269" s="242"/>
      <c r="AK269" s="242"/>
      <c r="AL269" s="238"/>
      <c r="AM269" s="242"/>
      <c r="AN269" s="242"/>
      <c r="AO269" s="242"/>
    </row>
    <row r="270" spans="1:41" ht="18" customHeight="1" x14ac:dyDescent="0.35">
      <c r="A270" s="10"/>
      <c r="B270" s="218" t="s">
        <v>180</v>
      </c>
      <c r="C270" s="218"/>
      <c r="D270" s="329" t="s">
        <v>119</v>
      </c>
      <c r="E270" s="329"/>
      <c r="F270" s="329"/>
      <c r="G270" s="11"/>
      <c r="H270" s="19" t="s">
        <v>69</v>
      </c>
      <c r="I270" s="11"/>
      <c r="J270" s="17" t="s">
        <v>181</v>
      </c>
      <c r="K270" s="12"/>
      <c r="M270" s="322">
        <f>IF(F263&gt;=F264,F263,F264)</f>
        <v>0</v>
      </c>
      <c r="N270" s="322"/>
      <c r="O270" s="322"/>
      <c r="P270" s="322"/>
      <c r="Q270" s="322"/>
      <c r="R270" s="322"/>
      <c r="S270" s="115"/>
      <c r="T270" s="115"/>
      <c r="U270" s="115"/>
      <c r="V270" s="115"/>
      <c r="W270" s="115"/>
      <c r="X270" s="115"/>
      <c r="Y270" s="27"/>
      <c r="Z270" s="27"/>
      <c r="AA270" s="27"/>
      <c r="AB270" s="207"/>
      <c r="AC270" s="207"/>
      <c r="AD270" s="27"/>
      <c r="AE270" s="242"/>
      <c r="AF270" s="238"/>
      <c r="AG270" s="238"/>
      <c r="AH270" s="242"/>
      <c r="AI270" s="242"/>
      <c r="AJ270" s="120"/>
      <c r="AK270" s="120"/>
      <c r="AL270" s="238"/>
      <c r="AM270" s="242"/>
      <c r="AN270" s="242"/>
      <c r="AO270" s="242"/>
    </row>
    <row r="271" spans="1:41" ht="18" customHeight="1" x14ac:dyDescent="0.35">
      <c r="A271" s="10"/>
      <c r="B271" s="245"/>
      <c r="C271" s="229" t="s">
        <v>121</v>
      </c>
      <c r="D271" s="106"/>
      <c r="E271" s="235" t="s">
        <v>125</v>
      </c>
      <c r="F271" s="106"/>
      <c r="G271" s="235"/>
      <c r="H271" s="20"/>
      <c r="I271" s="222"/>
      <c r="J271" s="133" t="str">
        <f>IFERROR(ROUND(H271/((F271-D271)/30.4),0),"")</f>
        <v/>
      </c>
      <c r="K271" s="12"/>
      <c r="M271" s="114">
        <f>((($M270-$M$422)/($M$421-$M$422))*0.5+1)</f>
        <v>-0.25</v>
      </c>
      <c r="N271" s="118">
        <f>IF($M271&gt;1.5,1.5,IF($M271&lt;0.5,0,$M271))</f>
        <v>0</v>
      </c>
      <c r="O271" s="114">
        <f>((($M270-$O$422)/($O$421-$O$422))*0.5+1)</f>
        <v>-0.75</v>
      </c>
      <c r="P271" s="118">
        <f>IF($O271&gt;1.5,1.5,IF($O271&lt;0.5,0,$O271))</f>
        <v>0</v>
      </c>
      <c r="Q271" s="114">
        <f>((($M270-$Q$422)/($Q$421-$Q$422))*0.5+1)</f>
        <v>-0.5</v>
      </c>
      <c r="R271" s="118">
        <f>IF($Q271&gt;1.5,1.5,IF($Q271&lt;0.5,0,$Q271))</f>
        <v>0</v>
      </c>
      <c r="S271" s="114">
        <f>((($H271-$S$422)/($S$421-$S$422))*0.5+1)</f>
        <v>-1</v>
      </c>
      <c r="T271" s="118">
        <f>IF($S271&gt;1.5,1.5,IF($S271&lt;0.5,0,$S271))</f>
        <v>0</v>
      </c>
      <c r="U271" s="114">
        <f>((($H271-$U$422)/($U$421-$U$422))*0.5+1)</f>
        <v>-0.75</v>
      </c>
      <c r="V271" s="118">
        <f>IF($U271&gt;1.5,1.5,IF($U271&lt;0.5,0,$U271))</f>
        <v>0</v>
      </c>
      <c r="W271" s="114">
        <f>((($H271-$W$422)/($W$421-$W$422))*0.5+1)</f>
        <v>-1.4</v>
      </c>
      <c r="X271" s="118">
        <f>IF($W271&gt;1.5,1.5,IF($W271&lt;0.5,0,$W271))</f>
        <v>0</v>
      </c>
      <c r="Y271" s="114">
        <f>((($J265-$Y$422)/($Y$421-$Y$422))*0.5+1)</f>
        <v>-0.25</v>
      </c>
      <c r="Z271" s="118">
        <f>IF($Y271&gt;1.5,1.5,IF($Y271&lt;0.5,0,$Y271))</f>
        <v>0</v>
      </c>
      <c r="AA271" s="114">
        <f>((($J265-$AA$422)/($AA$421-$AA$422))*0.5+1)</f>
        <v>0</v>
      </c>
      <c r="AB271" s="118">
        <f>IF($AA271&gt;1.5,1.5,IF($AA271&lt;0.5,0,$AA271))</f>
        <v>0</v>
      </c>
      <c r="AC271" s="114">
        <f>((($J265-$AC$422)/($AC$421-$AC$422))*0.5+1)</f>
        <v>0</v>
      </c>
      <c r="AD271" s="118">
        <f>IF($AC271&gt;1.5,1.5,IF($AC271&lt;0.5,0,$AC271))</f>
        <v>0</v>
      </c>
      <c r="AE271" s="117"/>
      <c r="AF271" s="119">
        <f>IF(AND($AJ271=1,PRODUCT(N271,T271,Z271)&gt;=1,$J275&gt;=$AG$422),1,0)</f>
        <v>0</v>
      </c>
      <c r="AG271" s="119">
        <f>IF(AND($AK271=1,PRODUCT(P271,V271,AB271)&gt;=1,$J275&gt;=$AG$421),1,0)</f>
        <v>0</v>
      </c>
      <c r="AH271" s="119">
        <f t="shared" ref="AH271" si="76">IF(AND($B271="Projektleiter*in",PRODUCT(R271,X271,AD271)&gt;=1,$J275&gt;=$AG$420),1,0)</f>
        <v>0</v>
      </c>
      <c r="AI271" s="242"/>
      <c r="AJ271" s="240">
        <f t="shared" ref="AJ271:AJ273" si="77">IF(OR($B271="Projektleiter*in",$B271="Co-Projektleiter*in",$B271="Teilprojektleiter*in",$B271="Stv. Projektleiter*in"),1,0)</f>
        <v>0</v>
      </c>
      <c r="AK271" s="240">
        <f t="shared" ref="AK271:AK273" si="78">IF(OR($B271="Projektleiter*in",$B271="Co-Projektleiter*in",$B271="Teilprojektleiter*in"),1,0)</f>
        <v>0</v>
      </c>
      <c r="AL271" s="238"/>
      <c r="AM271" s="234">
        <f>IF(AND(F264&gt;=M$427,H271&gt;=O$427,J265&gt;=Q$427,AO271&gt;=S$427,J275&gt;=U$427),1,0)</f>
        <v>0</v>
      </c>
      <c r="AN271" s="242"/>
      <c r="AO271" s="240">
        <f>IF(F271="",0,DATEDIF(D271,F271,"m")+1)</f>
        <v>0</v>
      </c>
    </row>
    <row r="272" spans="1:41" ht="18" customHeight="1" x14ac:dyDescent="0.35">
      <c r="A272" s="10"/>
      <c r="B272" s="245"/>
      <c r="C272" s="229" t="s">
        <v>121</v>
      </c>
      <c r="D272" s="106"/>
      <c r="E272" s="235" t="s">
        <v>125</v>
      </c>
      <c r="F272" s="106"/>
      <c r="G272" s="235"/>
      <c r="H272" s="20"/>
      <c r="I272" s="222"/>
      <c r="J272" s="133" t="str">
        <f t="shared" ref="J272:J273" si="79">IFERROR(ROUND(H272/((F272-D272)/30.4),0),"")</f>
        <v/>
      </c>
      <c r="K272" s="12"/>
      <c r="M272" s="114">
        <f>((($M270-$M$422)/($M$421-$M$422))*0.5+1)</f>
        <v>-0.25</v>
      </c>
      <c r="N272" s="118">
        <f t="shared" ref="N272:N273" si="80">IF($M272&gt;1.5,1.5,IF($M272&lt;0.5,0,$M272))</f>
        <v>0</v>
      </c>
      <c r="O272" s="114">
        <f>((($M270-$O$422)/($O$421-$O$422))*0.5+1)</f>
        <v>-0.75</v>
      </c>
      <c r="P272" s="118">
        <f t="shared" ref="P272:P273" si="81">IF($O272&gt;1.5,1.5,IF($O272&lt;0.5,0,$O272))</f>
        <v>0</v>
      </c>
      <c r="Q272" s="114">
        <f>((($M270-$Q$422)/($Q$421-$Q$422))*0.5+1)</f>
        <v>-0.5</v>
      </c>
      <c r="R272" s="118">
        <f t="shared" ref="R272:R273" si="82">IF($Q272&gt;1.5,1.5,IF($Q272&lt;0.5,0,$Q272))</f>
        <v>0</v>
      </c>
      <c r="S272" s="114">
        <f>((($H272-$S$422)/($S$421-$S$422))*0.5+1)</f>
        <v>-1</v>
      </c>
      <c r="T272" s="118">
        <f t="shared" ref="T272:T273" si="83">IF($S272&gt;1.5,1.5,IF($S272&lt;0.5,0,$S272))</f>
        <v>0</v>
      </c>
      <c r="U272" s="114">
        <f>((($H272-$U$422)/($U$421-$U$422))*0.5+1)</f>
        <v>-0.75</v>
      </c>
      <c r="V272" s="118">
        <f t="shared" ref="V272:V273" si="84">IF($U272&gt;1.5,1.5,IF($U272&lt;0.5,0,$U272))</f>
        <v>0</v>
      </c>
      <c r="W272" s="114">
        <f>((($H272-$W$422)/($W$421-$W$422))*0.5+1)</f>
        <v>-1.4</v>
      </c>
      <c r="X272" s="118">
        <f t="shared" ref="X272:X273" si="85">IF($W272&gt;1.5,1.5,IF($W272&lt;0.5,0,$W272))</f>
        <v>0</v>
      </c>
      <c r="Y272" s="114">
        <f>((($J265-$Y$422)/($Y$421-$Y$422))*0.5+1)</f>
        <v>-0.25</v>
      </c>
      <c r="Z272" s="118">
        <f t="shared" ref="Z272:Z273" si="86">IF($Y272&gt;1.5,1.5,IF($Y272&lt;0.5,0,$Y272))</f>
        <v>0</v>
      </c>
      <c r="AA272" s="114">
        <f>((($J265-$AA$422)/($AA$421-$AA$422))*0.5+1)</f>
        <v>0</v>
      </c>
      <c r="AB272" s="118">
        <f t="shared" ref="AB272:AB273" si="87">IF($AA272&gt;1.5,1.5,IF($AA272&lt;0.5,0,$AA272))</f>
        <v>0</v>
      </c>
      <c r="AC272" s="114">
        <f>((($J265-$AC$422)/($AC$421-$AC$422))*0.5+1)</f>
        <v>0</v>
      </c>
      <c r="AD272" s="118">
        <f t="shared" ref="AD272:AD273" si="88">IF($AC272&gt;1.5,1.5,IF($AC272&lt;0.5,0,$AC272))</f>
        <v>0</v>
      </c>
      <c r="AE272" s="117"/>
      <c r="AF272" s="119">
        <f>IF(AND($AJ272=1,PRODUCT(N272,T272,Z272)&gt;=1,$J275&gt;=$AG$422),1,0)</f>
        <v>0</v>
      </c>
      <c r="AG272" s="119">
        <f>IF(AND($AK272=1,PRODUCT(P272,V272,AB272)&gt;=1,$J275&gt;=$AG$421),1,0)</f>
        <v>0</v>
      </c>
      <c r="AH272" s="119">
        <f>IF(AND($B272="Projektleiter*in",PRODUCT(R272,X272,AD272)&gt;=1,$J275&gt;=$AG$420),1,0)</f>
        <v>0</v>
      </c>
      <c r="AI272" s="242"/>
      <c r="AJ272" s="240">
        <f t="shared" si="77"/>
        <v>0</v>
      </c>
      <c r="AK272" s="240">
        <f t="shared" si="78"/>
        <v>0</v>
      </c>
      <c r="AL272" s="238"/>
      <c r="AM272" s="234">
        <f>IF(AND(F264&gt;=M$427,H272&gt;=O$427,J265&gt;=Q$427,AO272&gt;=S$427,J275&gt;=U$427),1,0)</f>
        <v>0</v>
      </c>
      <c r="AN272" s="242"/>
      <c r="AO272" s="240">
        <f>IF(F272="",0,DATEDIF(D272,F272,"m")+1)</f>
        <v>0</v>
      </c>
    </row>
    <row r="273" spans="1:41" ht="18" customHeight="1" x14ac:dyDescent="0.35">
      <c r="A273" s="10"/>
      <c r="B273" s="245"/>
      <c r="C273" s="229" t="s">
        <v>121</v>
      </c>
      <c r="D273" s="106"/>
      <c r="E273" s="235" t="s">
        <v>125</v>
      </c>
      <c r="F273" s="106"/>
      <c r="G273" s="235"/>
      <c r="H273" s="20"/>
      <c r="I273" s="222"/>
      <c r="J273" s="133" t="str">
        <f t="shared" si="79"/>
        <v/>
      </c>
      <c r="K273" s="12"/>
      <c r="M273" s="114">
        <f>((($M270-$M$422)/($M$421-$M$422))*0.5+1)</f>
        <v>-0.25</v>
      </c>
      <c r="N273" s="118">
        <f t="shared" si="80"/>
        <v>0</v>
      </c>
      <c r="O273" s="114">
        <f>((($M270-$O$422)/($O$421-$O$422))*0.5+1)</f>
        <v>-0.75</v>
      </c>
      <c r="P273" s="118">
        <f t="shared" si="81"/>
        <v>0</v>
      </c>
      <c r="Q273" s="114">
        <f>((($M270-$Q$422)/($Q$421-$Q$422))*0.5+1)</f>
        <v>-0.5</v>
      </c>
      <c r="R273" s="118">
        <f t="shared" si="82"/>
        <v>0</v>
      </c>
      <c r="S273" s="114">
        <f>((($H273-$S$422)/($S$421-$S$422))*0.5+1)</f>
        <v>-1</v>
      </c>
      <c r="T273" s="118">
        <f t="shared" si="83"/>
        <v>0</v>
      </c>
      <c r="U273" s="114">
        <f>((($H273-$U$422)/($U$421-$U$422))*0.5+1)</f>
        <v>-0.75</v>
      </c>
      <c r="V273" s="118">
        <f t="shared" si="84"/>
        <v>0</v>
      </c>
      <c r="W273" s="114">
        <f>((($H273-$W$422)/($W$421-$W$422))*0.5+1)</f>
        <v>-1.4</v>
      </c>
      <c r="X273" s="118">
        <f t="shared" si="85"/>
        <v>0</v>
      </c>
      <c r="Y273" s="114">
        <f>((($J265-$Y$422)/($Y$421-$Y$422))*0.5+1)</f>
        <v>-0.25</v>
      </c>
      <c r="Z273" s="118">
        <f t="shared" si="86"/>
        <v>0</v>
      </c>
      <c r="AA273" s="114">
        <f>((($J265-$AA$422)/($AA$421-$AA$422))*0.5+1)</f>
        <v>0</v>
      </c>
      <c r="AB273" s="118">
        <f t="shared" si="87"/>
        <v>0</v>
      </c>
      <c r="AC273" s="114">
        <f>((($J265-$AC$422)/($AC$421-$AC$422))*0.5+1)</f>
        <v>0</v>
      </c>
      <c r="AD273" s="118">
        <f t="shared" si="88"/>
        <v>0</v>
      </c>
      <c r="AE273" s="117"/>
      <c r="AF273" s="119">
        <f>IF(AND($AJ273=1,PRODUCT(N273,T273,Z273)&gt;=1,$J275&gt;=$AG$422),1,0)</f>
        <v>0</v>
      </c>
      <c r="AG273" s="119">
        <f>IF(AND($AK273=1,PRODUCT(P273,V273,AB273)&gt;=1,$J275&gt;=$AG$421),1,0)</f>
        <v>0</v>
      </c>
      <c r="AH273" s="119">
        <f>IF(AND($B273="Projektleiter*in",PRODUCT(R273,X273,AD273)&gt;=1,$J275&gt;=$AG$420),1,0)</f>
        <v>0</v>
      </c>
      <c r="AI273" s="242"/>
      <c r="AJ273" s="240">
        <f t="shared" si="77"/>
        <v>0</v>
      </c>
      <c r="AK273" s="240">
        <f t="shared" si="78"/>
        <v>0</v>
      </c>
      <c r="AL273" s="238"/>
      <c r="AM273" s="234">
        <f>IF(AND(F264&gt;=M$427,H273&gt;=O$427,J265&gt;=Q$427,AO273&gt;=S$427,J275&gt;=U$427),1,0)</f>
        <v>0</v>
      </c>
      <c r="AN273" s="242"/>
      <c r="AO273" s="240">
        <f>IF(F273="",0,DATEDIF(D273,F273,"m")+1)</f>
        <v>0</v>
      </c>
    </row>
    <row r="274" spans="1:41" ht="10" customHeight="1" x14ac:dyDescent="0.35">
      <c r="A274" s="10"/>
      <c r="B274" s="217"/>
      <c r="C274" s="217"/>
      <c r="D274" s="132"/>
      <c r="E274" s="219"/>
      <c r="F274" s="219"/>
      <c r="G274" s="219"/>
      <c r="H274" s="219"/>
      <c r="I274" s="219"/>
      <c r="J274" s="219"/>
      <c r="K274" s="12"/>
      <c r="R274" s="242"/>
      <c r="S274" s="238"/>
      <c r="T274" s="238"/>
      <c r="U274" s="238"/>
      <c r="V274" s="238"/>
      <c r="W274" s="238"/>
      <c r="X274" s="238"/>
      <c r="Y274" s="242"/>
      <c r="Z274" s="242"/>
      <c r="AA274" s="242"/>
      <c r="AB274" s="201"/>
      <c r="AC274" s="201"/>
      <c r="AD274" s="238"/>
      <c r="AE274" s="238"/>
      <c r="AF274" s="238"/>
      <c r="AG274" s="238"/>
      <c r="AH274" s="242"/>
      <c r="AI274" s="238"/>
      <c r="AJ274" s="238"/>
      <c r="AK274" s="238"/>
      <c r="AL274" s="238"/>
      <c r="AM274" s="238"/>
      <c r="AN274" s="238"/>
      <c r="AO274" s="238"/>
    </row>
    <row r="275" spans="1:41" ht="18" customHeight="1" x14ac:dyDescent="0.35">
      <c r="A275" s="10"/>
      <c r="B275" s="270" t="s">
        <v>182</v>
      </c>
      <c r="C275" s="270"/>
      <c r="D275" s="270"/>
      <c r="E275" s="270"/>
      <c r="F275" s="270"/>
      <c r="G275" s="270"/>
      <c r="H275" s="270"/>
      <c r="I275" s="219"/>
      <c r="J275" s="133">
        <f>SUM(J276:J285)</f>
        <v>0</v>
      </c>
      <c r="K275" s="12"/>
      <c r="R275" s="242"/>
      <c r="S275" s="238"/>
      <c r="T275" s="238"/>
      <c r="U275" s="238"/>
      <c r="V275" s="238"/>
      <c r="W275" s="238"/>
      <c r="X275" s="238"/>
      <c r="Y275" s="242"/>
      <c r="Z275" s="242"/>
      <c r="AA275" s="242"/>
      <c r="AB275" s="201"/>
      <c r="AC275" s="201"/>
      <c r="AD275" s="238"/>
      <c r="AE275" s="238"/>
      <c r="AF275" s="238"/>
      <c r="AG275" s="238"/>
      <c r="AH275" s="242"/>
      <c r="AI275" s="238"/>
      <c r="AJ275" s="238"/>
      <c r="AK275" s="238"/>
      <c r="AL275" s="238"/>
      <c r="AM275" s="238"/>
      <c r="AN275" s="238"/>
      <c r="AO275" s="238"/>
    </row>
    <row r="276" spans="1:41" ht="18" customHeight="1" x14ac:dyDescent="0.35">
      <c r="A276" s="10"/>
      <c r="B276" s="268" t="s">
        <v>183</v>
      </c>
      <c r="C276" s="268"/>
      <c r="D276" s="268"/>
      <c r="E276" s="268"/>
      <c r="F276" s="268"/>
      <c r="G276" s="268"/>
      <c r="H276" s="268"/>
      <c r="I276" s="219"/>
      <c r="J276" s="20"/>
      <c r="K276" s="12"/>
      <c r="R276" s="242"/>
      <c r="S276" s="238"/>
      <c r="T276" s="238"/>
      <c r="U276" s="238"/>
      <c r="V276" s="238"/>
      <c r="W276" s="238"/>
      <c r="X276" s="238"/>
      <c r="Y276" s="242"/>
      <c r="Z276" s="242"/>
      <c r="AA276" s="242"/>
      <c r="AB276" s="201"/>
      <c r="AC276" s="201"/>
      <c r="AD276" s="238"/>
      <c r="AE276" s="238"/>
      <c r="AF276" s="238"/>
      <c r="AG276" s="238"/>
      <c r="AH276" s="242"/>
      <c r="AI276" s="238"/>
      <c r="AJ276" s="238"/>
      <c r="AK276" s="238"/>
      <c r="AL276" s="238"/>
      <c r="AM276" s="238"/>
      <c r="AN276" s="238"/>
      <c r="AO276" s="238"/>
    </row>
    <row r="277" spans="1:41" ht="18" customHeight="1" x14ac:dyDescent="0.35">
      <c r="A277" s="10"/>
      <c r="B277" s="268" t="s">
        <v>184</v>
      </c>
      <c r="C277" s="268"/>
      <c r="D277" s="268"/>
      <c r="E277" s="268"/>
      <c r="F277" s="268"/>
      <c r="G277" s="268"/>
      <c r="H277" s="268"/>
      <c r="I277" s="219"/>
      <c r="J277" s="20"/>
      <c r="K277" s="12"/>
      <c r="R277" s="242"/>
      <c r="S277" s="238"/>
      <c r="T277" s="238"/>
      <c r="U277" s="238"/>
      <c r="V277" s="238"/>
      <c r="W277" s="238"/>
      <c r="X277" s="238"/>
      <c r="Y277" s="242"/>
      <c r="Z277" s="242"/>
      <c r="AA277" s="242"/>
      <c r="AB277" s="201"/>
      <c r="AC277" s="201"/>
      <c r="AD277" s="238"/>
      <c r="AE277" s="238"/>
      <c r="AF277" s="238"/>
      <c r="AG277" s="238"/>
      <c r="AH277" s="242"/>
      <c r="AI277" s="238"/>
      <c r="AJ277" s="238"/>
      <c r="AK277" s="238"/>
      <c r="AL277" s="238"/>
      <c r="AM277" s="238"/>
      <c r="AN277" s="238"/>
      <c r="AO277" s="238"/>
    </row>
    <row r="278" spans="1:41" ht="18" customHeight="1" x14ac:dyDescent="0.35">
      <c r="A278" s="10"/>
      <c r="B278" s="268" t="s">
        <v>185</v>
      </c>
      <c r="C278" s="268"/>
      <c r="D278" s="268"/>
      <c r="E278" s="268"/>
      <c r="F278" s="268"/>
      <c r="G278" s="268"/>
      <c r="H278" s="268"/>
      <c r="I278" s="219"/>
      <c r="J278" s="20"/>
      <c r="K278" s="12"/>
      <c r="R278" s="242"/>
      <c r="S278" s="238"/>
      <c r="T278" s="238"/>
      <c r="U278" s="238"/>
      <c r="V278" s="238"/>
      <c r="W278" s="238"/>
      <c r="X278" s="238"/>
      <c r="Y278" s="242"/>
      <c r="Z278" s="242"/>
      <c r="AA278" s="242"/>
      <c r="AB278" s="201"/>
      <c r="AC278" s="201"/>
      <c r="AD278" s="238"/>
      <c r="AE278" s="238"/>
      <c r="AF278" s="238"/>
      <c r="AG278" s="238"/>
      <c r="AH278" s="242"/>
      <c r="AI278" s="238"/>
      <c r="AJ278" s="238"/>
      <c r="AK278" s="238"/>
      <c r="AL278" s="238"/>
      <c r="AM278" s="238"/>
      <c r="AN278" s="238"/>
      <c r="AO278" s="238"/>
    </row>
    <row r="279" spans="1:41" ht="18" customHeight="1" x14ac:dyDescent="0.35">
      <c r="A279" s="10"/>
      <c r="B279" s="268" t="s">
        <v>186</v>
      </c>
      <c r="C279" s="268"/>
      <c r="D279" s="268"/>
      <c r="E279" s="268"/>
      <c r="F279" s="268"/>
      <c r="G279" s="268"/>
      <c r="H279" s="268"/>
      <c r="I279" s="219"/>
      <c r="J279" s="20"/>
      <c r="K279" s="12"/>
      <c r="R279" s="242"/>
      <c r="S279" s="238"/>
      <c r="T279" s="238"/>
      <c r="U279" s="238"/>
      <c r="V279" s="238"/>
      <c r="W279" s="238"/>
      <c r="X279" s="238"/>
      <c r="Y279" s="242"/>
      <c r="Z279" s="242"/>
      <c r="AA279" s="242"/>
      <c r="AB279" s="201"/>
      <c r="AC279" s="201"/>
      <c r="AD279" s="238"/>
      <c r="AE279" s="238"/>
      <c r="AF279" s="238"/>
      <c r="AG279" s="238"/>
      <c r="AH279" s="242"/>
      <c r="AI279" s="238"/>
      <c r="AJ279" s="238"/>
      <c r="AK279" s="238"/>
      <c r="AL279" s="238"/>
      <c r="AM279" s="238"/>
      <c r="AN279" s="238"/>
      <c r="AO279" s="238"/>
    </row>
    <row r="280" spans="1:41" ht="18" customHeight="1" x14ac:dyDescent="0.35">
      <c r="A280" s="10"/>
      <c r="B280" s="268" t="s">
        <v>187</v>
      </c>
      <c r="C280" s="268"/>
      <c r="D280" s="268"/>
      <c r="E280" s="268"/>
      <c r="F280" s="268"/>
      <c r="G280" s="268"/>
      <c r="H280" s="268"/>
      <c r="I280" s="219"/>
      <c r="J280" s="20"/>
      <c r="K280" s="12"/>
      <c r="R280" s="242"/>
      <c r="S280" s="238"/>
      <c r="T280" s="238"/>
      <c r="U280" s="238"/>
      <c r="V280" s="238"/>
      <c r="W280" s="238"/>
      <c r="X280" s="238"/>
      <c r="Y280" s="242"/>
      <c r="Z280" s="242"/>
      <c r="AA280" s="242"/>
      <c r="AB280" s="201"/>
      <c r="AC280" s="201"/>
      <c r="AD280" s="238"/>
      <c r="AE280" s="238"/>
      <c r="AF280" s="238"/>
      <c r="AG280" s="238"/>
      <c r="AH280" s="242"/>
      <c r="AI280" s="238"/>
      <c r="AJ280" s="238"/>
      <c r="AK280" s="238"/>
      <c r="AL280" s="238"/>
      <c r="AM280" s="238"/>
      <c r="AN280" s="238"/>
      <c r="AO280" s="238"/>
    </row>
    <row r="281" spans="1:41" ht="18" customHeight="1" x14ac:dyDescent="0.35">
      <c r="A281" s="10"/>
      <c r="B281" s="268" t="s">
        <v>188</v>
      </c>
      <c r="C281" s="268"/>
      <c r="D281" s="268"/>
      <c r="E281" s="268"/>
      <c r="F281" s="268"/>
      <c r="G281" s="268"/>
      <c r="H281" s="268"/>
      <c r="I281" s="219"/>
      <c r="J281" s="20"/>
      <c r="K281" s="12"/>
      <c r="R281" s="242"/>
      <c r="S281" s="238"/>
      <c r="T281" s="238"/>
      <c r="U281" s="238"/>
      <c r="V281" s="238"/>
      <c r="W281" s="238"/>
      <c r="X281" s="238"/>
      <c r="Y281" s="242"/>
      <c r="Z281" s="242"/>
      <c r="AA281" s="242"/>
      <c r="AB281" s="201"/>
      <c r="AC281" s="201"/>
      <c r="AD281" s="238"/>
      <c r="AE281" s="238"/>
      <c r="AF281" s="238"/>
      <c r="AG281" s="238"/>
      <c r="AH281" s="242"/>
      <c r="AI281" s="238"/>
      <c r="AJ281" s="238"/>
      <c r="AK281" s="238"/>
      <c r="AL281" s="238"/>
      <c r="AM281" s="238"/>
      <c r="AN281" s="238"/>
      <c r="AO281" s="238"/>
    </row>
    <row r="282" spans="1:41" ht="18" customHeight="1" x14ac:dyDescent="0.35">
      <c r="A282" s="10"/>
      <c r="B282" s="268" t="s">
        <v>189</v>
      </c>
      <c r="C282" s="268"/>
      <c r="D282" s="268"/>
      <c r="E282" s="268"/>
      <c r="F282" s="268"/>
      <c r="G282" s="268"/>
      <c r="H282" s="268"/>
      <c r="I282" s="219"/>
      <c r="J282" s="20"/>
      <c r="K282" s="12"/>
      <c r="R282" s="242"/>
      <c r="S282" s="238"/>
      <c r="T282" s="238"/>
      <c r="U282" s="238"/>
      <c r="V282" s="238"/>
      <c r="W282" s="238"/>
      <c r="X282" s="238"/>
      <c r="Y282" s="242"/>
      <c r="Z282" s="242"/>
      <c r="AA282" s="242"/>
      <c r="AB282" s="201"/>
      <c r="AC282" s="201"/>
      <c r="AD282" s="238"/>
      <c r="AE282" s="238"/>
      <c r="AF282" s="238"/>
      <c r="AG282" s="238"/>
      <c r="AH282" s="242"/>
      <c r="AI282" s="238"/>
      <c r="AJ282" s="238"/>
      <c r="AK282" s="238"/>
      <c r="AL282" s="238"/>
      <c r="AM282" s="238"/>
      <c r="AN282" s="238"/>
      <c r="AO282" s="238"/>
    </row>
    <row r="283" spans="1:41" ht="18" customHeight="1" x14ac:dyDescent="0.35">
      <c r="A283" s="10"/>
      <c r="B283" s="268" t="s">
        <v>190</v>
      </c>
      <c r="C283" s="268"/>
      <c r="D283" s="268"/>
      <c r="E283" s="268"/>
      <c r="F283" s="268"/>
      <c r="G283" s="268"/>
      <c r="H283" s="268"/>
      <c r="I283" s="219"/>
      <c r="J283" s="20"/>
      <c r="K283" s="12"/>
      <c r="R283" s="242"/>
      <c r="S283" s="238"/>
      <c r="T283" s="238"/>
      <c r="U283" s="238"/>
      <c r="V283" s="238"/>
      <c r="W283" s="238"/>
      <c r="X283" s="238"/>
      <c r="Y283" s="242"/>
      <c r="Z283" s="242"/>
      <c r="AA283" s="242"/>
      <c r="AB283" s="201"/>
      <c r="AC283" s="201"/>
      <c r="AD283" s="238"/>
      <c r="AE283" s="238"/>
      <c r="AF283" s="238"/>
      <c r="AG283" s="238"/>
      <c r="AH283" s="242"/>
      <c r="AI283" s="238"/>
      <c r="AJ283" s="238"/>
      <c r="AK283" s="238"/>
      <c r="AL283" s="238"/>
      <c r="AM283" s="238"/>
      <c r="AN283" s="238"/>
      <c r="AO283" s="238"/>
    </row>
    <row r="284" spans="1:41" ht="18" customHeight="1" x14ac:dyDescent="0.35">
      <c r="A284" s="10"/>
      <c r="B284" s="268" t="s">
        <v>191</v>
      </c>
      <c r="C284" s="268"/>
      <c r="D284" s="268"/>
      <c r="E284" s="268"/>
      <c r="F284" s="268"/>
      <c r="G284" s="268"/>
      <c r="H284" s="268"/>
      <c r="I284" s="219"/>
      <c r="J284" s="20"/>
      <c r="K284" s="12"/>
      <c r="R284" s="242"/>
      <c r="S284" s="238"/>
      <c r="T284" s="238"/>
      <c r="U284" s="238"/>
      <c r="V284" s="238"/>
      <c r="W284" s="238"/>
      <c r="X284" s="238"/>
      <c r="Y284" s="242"/>
      <c r="Z284" s="242"/>
      <c r="AA284" s="242"/>
      <c r="AB284" s="201"/>
      <c r="AC284" s="201"/>
      <c r="AD284" s="238"/>
      <c r="AE284" s="238"/>
      <c r="AF284" s="238"/>
      <c r="AG284" s="238"/>
      <c r="AH284" s="242"/>
      <c r="AI284" s="238"/>
      <c r="AJ284" s="238"/>
      <c r="AK284" s="238"/>
      <c r="AL284" s="238"/>
      <c r="AM284" s="238"/>
      <c r="AN284" s="238"/>
      <c r="AO284" s="238"/>
    </row>
    <row r="285" spans="1:41" ht="18" customHeight="1" x14ac:dyDescent="0.35">
      <c r="A285" s="10"/>
      <c r="B285" s="268" t="s">
        <v>192</v>
      </c>
      <c r="C285" s="268"/>
      <c r="D285" s="268"/>
      <c r="E285" s="268"/>
      <c r="F285" s="268"/>
      <c r="G285" s="268"/>
      <c r="H285" s="268"/>
      <c r="I285" s="219"/>
      <c r="J285" s="20"/>
      <c r="K285" s="12"/>
      <c r="R285" s="242"/>
      <c r="S285" s="238"/>
      <c r="T285" s="238"/>
      <c r="U285" s="238"/>
      <c r="V285" s="238"/>
      <c r="W285" s="238"/>
      <c r="X285" s="238"/>
      <c r="Y285" s="242"/>
      <c r="Z285" s="242"/>
      <c r="AA285" s="242"/>
      <c r="AB285" s="201"/>
      <c r="AC285" s="201"/>
      <c r="AD285" s="238"/>
      <c r="AE285" s="238"/>
      <c r="AF285" s="238"/>
      <c r="AG285" s="238"/>
      <c r="AH285" s="242"/>
      <c r="AI285" s="238"/>
      <c r="AJ285" s="238"/>
      <c r="AK285" s="238"/>
      <c r="AL285" s="238"/>
      <c r="AM285" s="238"/>
      <c r="AN285" s="238"/>
      <c r="AO285" s="238"/>
    </row>
    <row r="286" spans="1:41" ht="10" customHeight="1" x14ac:dyDescent="0.35">
      <c r="A286" s="10"/>
      <c r="B286" s="217"/>
      <c r="C286" s="217"/>
      <c r="D286" s="219"/>
      <c r="E286" s="219"/>
      <c r="F286" s="219"/>
      <c r="G286" s="219"/>
      <c r="H286" s="219"/>
      <c r="I286" s="219"/>
      <c r="J286" s="219"/>
      <c r="K286" s="12"/>
      <c r="R286" s="242"/>
      <c r="S286" s="238"/>
      <c r="T286" s="238"/>
      <c r="U286" s="238"/>
      <c r="V286" s="238"/>
      <c r="W286" s="238"/>
      <c r="X286" s="238"/>
      <c r="Y286" s="242"/>
      <c r="Z286" s="242"/>
      <c r="AA286" s="242"/>
      <c r="AB286" s="201"/>
      <c r="AC286" s="201"/>
      <c r="AD286" s="238"/>
      <c r="AE286" s="238"/>
      <c r="AF286" s="238"/>
      <c r="AG286" s="238"/>
      <c r="AH286" s="242"/>
      <c r="AI286" s="238"/>
      <c r="AJ286" s="238"/>
      <c r="AK286" s="238"/>
      <c r="AL286" s="238"/>
      <c r="AM286" s="238"/>
      <c r="AN286" s="238"/>
      <c r="AO286" s="238"/>
    </row>
    <row r="287" spans="1:41" ht="18" customHeight="1" x14ac:dyDescent="0.35">
      <c r="A287" s="10"/>
      <c r="B287" s="218" t="s">
        <v>193</v>
      </c>
      <c r="C287" s="218"/>
      <c r="D287" s="219"/>
      <c r="E287" s="219"/>
      <c r="F287" s="219"/>
      <c r="G287" s="219"/>
      <c r="H287" s="219"/>
      <c r="I287" s="219"/>
      <c r="J287" s="219"/>
      <c r="K287" s="12"/>
      <c r="R287" s="242"/>
      <c r="S287" s="238"/>
      <c r="T287" s="238"/>
      <c r="U287" s="238"/>
      <c r="V287" s="238"/>
      <c r="W287" s="238"/>
      <c r="X287" s="238"/>
      <c r="Y287" s="242"/>
      <c r="Z287" s="242"/>
      <c r="AA287" s="242"/>
      <c r="AB287" s="201"/>
      <c r="AC287" s="201"/>
      <c r="AD287" s="238"/>
      <c r="AE287" s="238"/>
      <c r="AF287" s="238"/>
      <c r="AG287" s="238"/>
      <c r="AH287" s="242"/>
      <c r="AI287" s="238"/>
      <c r="AJ287" s="238"/>
      <c r="AK287" s="238"/>
      <c r="AL287" s="238"/>
      <c r="AM287" s="238"/>
      <c r="AN287" s="238"/>
      <c r="AO287" s="238"/>
    </row>
    <row r="288" spans="1:41" ht="18" customHeight="1" x14ac:dyDescent="0.35">
      <c r="A288" s="10"/>
      <c r="B288" s="217" t="s">
        <v>194</v>
      </c>
      <c r="C288" s="217"/>
      <c r="D288" s="260"/>
      <c r="E288" s="260"/>
      <c r="F288" s="260"/>
      <c r="G288" s="260"/>
      <c r="H288" s="260"/>
      <c r="I288" s="260"/>
      <c r="J288" s="260"/>
      <c r="K288" s="12"/>
      <c r="R288" s="242"/>
      <c r="S288" s="238"/>
      <c r="T288" s="238"/>
      <c r="U288" s="238"/>
      <c r="V288" s="238"/>
      <c r="W288" s="238"/>
      <c r="X288" s="238"/>
      <c r="Y288" s="242"/>
      <c r="Z288" s="242"/>
      <c r="AA288" s="242"/>
      <c r="AB288" s="201"/>
      <c r="AC288" s="201"/>
      <c r="AD288" s="238"/>
      <c r="AE288" s="238"/>
      <c r="AF288" s="238"/>
      <c r="AG288" s="238"/>
      <c r="AH288" s="242"/>
      <c r="AI288" s="238"/>
      <c r="AJ288" s="238"/>
      <c r="AK288" s="238"/>
      <c r="AL288" s="238"/>
      <c r="AM288" s="238"/>
      <c r="AN288" s="238"/>
      <c r="AO288" s="238"/>
    </row>
    <row r="289" spans="1:34" ht="18" customHeight="1" x14ac:dyDescent="0.35">
      <c r="A289" s="10"/>
      <c r="B289" s="217" t="s">
        <v>195</v>
      </c>
      <c r="C289" s="217"/>
      <c r="D289" s="260"/>
      <c r="E289" s="260"/>
      <c r="F289" s="260"/>
      <c r="G289" s="260"/>
      <c r="H289" s="260"/>
      <c r="I289" s="260"/>
      <c r="J289" s="260"/>
      <c r="K289" s="12"/>
      <c r="R289" s="242"/>
      <c r="S289" s="238"/>
      <c r="T289" s="238"/>
      <c r="U289" s="238"/>
      <c r="V289" s="238"/>
      <c r="W289" s="238"/>
      <c r="X289" s="238"/>
      <c r="Y289" s="242"/>
      <c r="Z289" s="242"/>
      <c r="AA289" s="242"/>
      <c r="AB289" s="201"/>
      <c r="AC289" s="201"/>
      <c r="AD289" s="238"/>
      <c r="AE289" s="238"/>
      <c r="AF289" s="238"/>
      <c r="AG289" s="238"/>
      <c r="AH289" s="242"/>
    </row>
    <row r="290" spans="1:34" ht="18" customHeight="1" x14ac:dyDescent="0.35">
      <c r="A290" s="10"/>
      <c r="B290" s="217" t="s">
        <v>196</v>
      </c>
      <c r="C290" s="217"/>
      <c r="D290" s="260"/>
      <c r="E290" s="260"/>
      <c r="F290" s="260"/>
      <c r="G290" s="260"/>
      <c r="H290" s="260"/>
      <c r="I290" s="260"/>
      <c r="J290" s="260"/>
      <c r="K290" s="12"/>
      <c r="R290" s="242"/>
      <c r="S290" s="238"/>
      <c r="T290" s="238"/>
      <c r="U290" s="238"/>
      <c r="V290" s="238"/>
      <c r="W290" s="238"/>
      <c r="X290" s="238"/>
      <c r="Y290" s="242"/>
      <c r="Z290" s="242"/>
      <c r="AA290" s="242"/>
      <c r="AB290" s="201"/>
      <c r="AC290" s="201"/>
      <c r="AD290" s="238"/>
      <c r="AE290" s="238"/>
      <c r="AF290" s="238"/>
      <c r="AG290" s="238"/>
      <c r="AH290" s="242"/>
    </row>
    <row r="291" spans="1:34" ht="18" customHeight="1" x14ac:dyDescent="0.35">
      <c r="A291" s="10"/>
      <c r="B291" s="217" t="s">
        <v>48</v>
      </c>
      <c r="C291" s="217"/>
      <c r="D291" s="260"/>
      <c r="E291" s="260"/>
      <c r="F291" s="260"/>
      <c r="G291" s="260"/>
      <c r="H291" s="260"/>
      <c r="I291" s="260"/>
      <c r="J291" s="260"/>
      <c r="K291" s="12"/>
      <c r="R291" s="242"/>
      <c r="S291" s="238"/>
      <c r="T291" s="238"/>
      <c r="U291" s="238"/>
      <c r="V291" s="238"/>
      <c r="W291" s="238"/>
      <c r="X291" s="238"/>
      <c r="Y291" s="242"/>
      <c r="Z291" s="242"/>
      <c r="AA291" s="242"/>
      <c r="AB291" s="201"/>
      <c r="AC291" s="201"/>
      <c r="AD291" s="238"/>
      <c r="AE291" s="238"/>
      <c r="AF291" s="238"/>
      <c r="AG291" s="238"/>
      <c r="AH291" s="242"/>
    </row>
    <row r="292" spans="1:34" ht="10" customHeight="1" x14ac:dyDescent="0.35">
      <c r="A292" s="14"/>
      <c r="B292" s="15"/>
      <c r="C292" s="15"/>
      <c r="D292" s="15"/>
      <c r="E292" s="15"/>
      <c r="F292" s="15"/>
      <c r="G292" s="15"/>
      <c r="H292" s="15"/>
      <c r="I292" s="15"/>
      <c r="J292" s="15"/>
      <c r="K292" s="16"/>
      <c r="R292" s="242"/>
      <c r="S292" s="238"/>
      <c r="T292" s="238"/>
      <c r="U292" s="238"/>
      <c r="V292" s="238"/>
      <c r="W292" s="238"/>
      <c r="X292" s="238"/>
      <c r="Y292" s="242"/>
      <c r="Z292" s="242"/>
      <c r="AA292" s="242"/>
      <c r="AB292" s="201"/>
      <c r="AC292" s="201"/>
      <c r="AD292" s="238"/>
      <c r="AE292" s="238"/>
      <c r="AF292" s="238"/>
      <c r="AG292" s="238"/>
      <c r="AH292" s="242"/>
    </row>
    <row r="293" spans="1:34" ht="10" customHeight="1" x14ac:dyDescent="0.35">
      <c r="A293" s="238"/>
      <c r="B293" s="250"/>
      <c r="C293" s="111"/>
      <c r="D293" s="109"/>
      <c r="E293" s="124"/>
      <c r="F293" s="109"/>
      <c r="G293" s="124"/>
      <c r="H293" s="86"/>
      <c r="I293" s="239"/>
      <c r="J293" s="27"/>
      <c r="K293" s="242"/>
      <c r="R293" s="23"/>
      <c r="S293" s="238"/>
      <c r="T293" s="238"/>
      <c r="U293" s="238"/>
      <c r="V293" s="238"/>
      <c r="W293" s="238"/>
      <c r="X293" s="238"/>
      <c r="Y293" s="238"/>
      <c r="Z293" s="238"/>
      <c r="AA293" s="238"/>
      <c r="AB293" s="238"/>
      <c r="AC293" s="238"/>
      <c r="AD293" s="238"/>
      <c r="AE293" s="238"/>
      <c r="AF293" s="238"/>
      <c r="AG293" s="238"/>
      <c r="AH293" s="238"/>
    </row>
    <row r="294" spans="1:34" ht="10" customHeight="1" x14ac:dyDescent="0.35">
      <c r="A294" s="7"/>
      <c r="B294" s="8"/>
      <c r="C294" s="8"/>
      <c r="D294" s="8"/>
      <c r="E294" s="8"/>
      <c r="F294" s="8"/>
      <c r="G294" s="8"/>
      <c r="H294" s="8"/>
      <c r="I294" s="8"/>
      <c r="J294" s="8"/>
      <c r="K294" s="9"/>
      <c r="R294" s="242"/>
      <c r="S294" s="238"/>
      <c r="T294" s="238"/>
      <c r="U294" s="238"/>
      <c r="V294" s="238"/>
      <c r="W294" s="238"/>
      <c r="X294" s="238"/>
      <c r="Y294" s="238"/>
      <c r="Z294" s="238"/>
      <c r="AA294" s="238"/>
      <c r="AB294" s="238"/>
      <c r="AC294" s="238"/>
      <c r="AD294" s="238"/>
      <c r="AE294" s="238"/>
      <c r="AF294" s="238"/>
      <c r="AG294" s="238"/>
      <c r="AH294" s="242"/>
    </row>
    <row r="295" spans="1:34" ht="18" customHeight="1" x14ac:dyDescent="0.35">
      <c r="A295" s="10"/>
      <c r="B295" s="218" t="s">
        <v>203</v>
      </c>
      <c r="C295" s="218"/>
      <c r="D295" s="331"/>
      <c r="E295" s="331"/>
      <c r="F295" s="331"/>
      <c r="G295" s="331"/>
      <c r="H295" s="331"/>
      <c r="I295" s="331"/>
      <c r="J295" s="331"/>
      <c r="K295" s="12"/>
      <c r="R295" s="242"/>
      <c r="S295" s="238"/>
      <c r="T295" s="238"/>
      <c r="U295" s="238"/>
      <c r="V295" s="238"/>
      <c r="W295" s="238"/>
      <c r="X295" s="238"/>
      <c r="Y295" s="238"/>
      <c r="Z295" s="238"/>
      <c r="AA295" s="238"/>
      <c r="AB295" s="238"/>
      <c r="AC295" s="238"/>
      <c r="AD295" s="238"/>
      <c r="AE295" s="238"/>
      <c r="AF295" s="238"/>
      <c r="AG295" s="238"/>
      <c r="AH295" s="242"/>
    </row>
    <row r="296" spans="1:34" ht="18" customHeight="1" x14ac:dyDescent="0.35">
      <c r="A296" s="10"/>
      <c r="B296" s="217" t="s">
        <v>160</v>
      </c>
      <c r="C296" s="217"/>
      <c r="D296" s="319"/>
      <c r="E296" s="319"/>
      <c r="F296" s="319"/>
      <c r="G296" s="319"/>
      <c r="H296" s="319"/>
      <c r="I296" s="319"/>
      <c r="J296" s="319"/>
      <c r="K296" s="12"/>
      <c r="R296" s="242"/>
      <c r="S296" s="238"/>
      <c r="T296" s="238"/>
      <c r="U296" s="238"/>
      <c r="V296" s="238"/>
      <c r="W296" s="238"/>
      <c r="X296" s="238"/>
      <c r="Y296" s="238"/>
      <c r="Z296" s="238"/>
      <c r="AA296" s="238"/>
      <c r="AB296" s="238"/>
      <c r="AC296" s="238"/>
      <c r="AD296" s="238"/>
      <c r="AE296" s="238"/>
      <c r="AF296" s="238"/>
      <c r="AG296" s="238"/>
      <c r="AH296" s="242"/>
    </row>
    <row r="297" spans="1:34" ht="18" customHeight="1" x14ac:dyDescent="0.35">
      <c r="A297" s="10"/>
      <c r="B297" s="217" t="s">
        <v>161</v>
      </c>
      <c r="C297" s="217"/>
      <c r="D297" s="319"/>
      <c r="E297" s="319"/>
      <c r="F297" s="319"/>
      <c r="G297" s="319"/>
      <c r="H297" s="319"/>
      <c r="I297" s="319"/>
      <c r="J297" s="319"/>
      <c r="K297" s="12"/>
      <c r="R297" s="242"/>
      <c r="S297" s="238"/>
      <c r="T297" s="238"/>
      <c r="U297" s="238"/>
      <c r="V297" s="238"/>
      <c r="W297" s="238"/>
      <c r="X297" s="238"/>
      <c r="Y297" s="238"/>
      <c r="Z297" s="238"/>
      <c r="AA297" s="238"/>
      <c r="AB297" s="238"/>
      <c r="AC297" s="238"/>
      <c r="AD297" s="238"/>
      <c r="AE297" s="238"/>
      <c r="AF297" s="238"/>
      <c r="AG297" s="238"/>
      <c r="AH297" s="242"/>
    </row>
    <row r="298" spans="1:34" ht="18" customHeight="1" x14ac:dyDescent="0.35">
      <c r="A298" s="10"/>
      <c r="B298" s="217" t="s">
        <v>162</v>
      </c>
      <c r="C298" s="217"/>
      <c r="D298" s="320"/>
      <c r="E298" s="330"/>
      <c r="F298" s="330"/>
      <c r="G298" s="330"/>
      <c r="H298" s="330"/>
      <c r="I298" s="330"/>
      <c r="J298" s="321"/>
      <c r="K298" s="12"/>
      <c r="R298" s="242"/>
      <c r="S298" s="238"/>
      <c r="T298" s="238"/>
      <c r="U298" s="238"/>
      <c r="V298" s="238"/>
      <c r="W298" s="238"/>
      <c r="X298" s="238"/>
      <c r="Y298" s="238"/>
      <c r="Z298" s="238"/>
      <c r="AA298" s="238"/>
      <c r="AB298" s="238"/>
      <c r="AC298" s="238"/>
      <c r="AD298" s="238"/>
      <c r="AE298" s="238"/>
      <c r="AF298" s="238"/>
      <c r="AG298" s="238"/>
      <c r="AH298" s="242"/>
    </row>
    <row r="299" spans="1:34" ht="60" customHeight="1" x14ac:dyDescent="0.35">
      <c r="A299" s="10"/>
      <c r="B299" s="217" t="s">
        <v>163</v>
      </c>
      <c r="C299" s="217"/>
      <c r="D299" s="319"/>
      <c r="E299" s="319"/>
      <c r="F299" s="319"/>
      <c r="G299" s="319"/>
      <c r="H299" s="319"/>
      <c r="I299" s="319"/>
      <c r="J299" s="319"/>
      <c r="K299" s="12"/>
      <c r="R299" s="242"/>
      <c r="S299" s="238"/>
      <c r="T299" s="238"/>
      <c r="U299" s="238"/>
      <c r="V299" s="238"/>
      <c r="W299" s="238"/>
      <c r="X299" s="238"/>
      <c r="Y299" s="238"/>
      <c r="Z299" s="238"/>
      <c r="AA299" s="238"/>
      <c r="AB299" s="238"/>
      <c r="AC299" s="238"/>
      <c r="AD299" s="238"/>
      <c r="AE299" s="238"/>
      <c r="AF299" s="238"/>
      <c r="AG299" s="238"/>
      <c r="AH299" s="242"/>
    </row>
    <row r="300" spans="1:34" ht="10" customHeight="1" x14ac:dyDescent="0.35">
      <c r="A300" s="10"/>
      <c r="B300" s="217"/>
      <c r="C300" s="217"/>
      <c r="D300" s="219"/>
      <c r="E300" s="219"/>
      <c r="F300" s="219"/>
      <c r="G300" s="219"/>
      <c r="H300" s="219"/>
      <c r="I300" s="219"/>
      <c r="J300" s="219"/>
      <c r="K300" s="12"/>
      <c r="R300" s="242"/>
      <c r="S300" s="238"/>
      <c r="T300" s="238"/>
      <c r="U300" s="238"/>
      <c r="V300" s="238"/>
      <c r="W300" s="238"/>
      <c r="X300" s="238"/>
      <c r="Y300" s="238"/>
      <c r="Z300" s="238"/>
      <c r="AA300" s="238"/>
      <c r="AB300" s="238"/>
      <c r="AC300" s="238"/>
      <c r="AD300" s="238"/>
      <c r="AE300" s="238"/>
      <c r="AF300" s="238"/>
      <c r="AG300" s="238"/>
      <c r="AH300" s="242"/>
    </row>
    <row r="301" spans="1:34" ht="18" customHeight="1" x14ac:dyDescent="0.35">
      <c r="A301" s="10"/>
      <c r="B301" s="218" t="s">
        <v>164</v>
      </c>
      <c r="C301" s="218"/>
      <c r="D301" s="329" t="s">
        <v>119</v>
      </c>
      <c r="E301" s="329"/>
      <c r="F301" s="329"/>
      <c r="G301" s="219"/>
      <c r="H301" s="246"/>
      <c r="I301" s="219"/>
      <c r="J301" s="246" t="s">
        <v>80</v>
      </c>
      <c r="K301" s="12"/>
      <c r="R301" s="242"/>
      <c r="S301" s="238"/>
      <c r="T301" s="238"/>
      <c r="U301" s="238"/>
      <c r="V301" s="238"/>
      <c r="W301" s="238"/>
      <c r="X301" s="238"/>
      <c r="Y301" s="242"/>
      <c r="Z301" s="242"/>
      <c r="AA301" s="242"/>
      <c r="AB301" s="201"/>
      <c r="AC301" s="201"/>
      <c r="AD301" s="238"/>
      <c r="AE301" s="238"/>
      <c r="AF301" s="238"/>
      <c r="AG301" s="238"/>
      <c r="AH301" s="242"/>
    </row>
    <row r="302" spans="1:34" ht="18" customHeight="1" x14ac:dyDescent="0.35">
      <c r="A302" s="10"/>
      <c r="B302" s="217" t="s">
        <v>165</v>
      </c>
      <c r="C302" s="229" t="s">
        <v>121</v>
      </c>
      <c r="D302" s="106"/>
      <c r="E302" s="235" t="s">
        <v>125</v>
      </c>
      <c r="F302" s="106"/>
      <c r="G302" s="219"/>
      <c r="H302" s="18"/>
      <c r="I302" s="219"/>
      <c r="J302" s="133">
        <f>ROUND(((F302-D302)/30.4),0)</f>
        <v>0</v>
      </c>
      <c r="K302" s="12"/>
      <c r="P302" s="110"/>
      <c r="Q302" s="110"/>
      <c r="R302" s="111"/>
      <c r="S302" s="111"/>
      <c r="T302" s="111"/>
      <c r="U302" s="111"/>
      <c r="V302" s="111"/>
      <c r="W302" s="111"/>
      <c r="X302" s="111"/>
      <c r="Y302" s="111"/>
      <c r="Z302" s="111"/>
      <c r="AA302" s="111"/>
      <c r="AB302" s="205"/>
      <c r="AC302" s="205"/>
      <c r="AD302" s="111"/>
      <c r="AE302" s="111"/>
      <c r="AF302" s="238"/>
      <c r="AG302" s="238"/>
      <c r="AH302" s="242"/>
    </row>
    <row r="303" spans="1:34" ht="10" customHeight="1" x14ac:dyDescent="0.35">
      <c r="A303" s="10"/>
      <c r="B303" s="217"/>
      <c r="C303" s="229"/>
      <c r="D303" s="82"/>
      <c r="E303" s="236"/>
      <c r="F303" s="82"/>
      <c r="G303" s="219"/>
      <c r="H303" s="18"/>
      <c r="I303" s="219"/>
      <c r="J303" s="219"/>
      <c r="K303" s="12"/>
      <c r="P303" s="110"/>
      <c r="Q303" s="110"/>
      <c r="R303" s="111"/>
      <c r="S303" s="111"/>
      <c r="T303" s="111"/>
      <c r="U303" s="111"/>
      <c r="V303" s="111"/>
      <c r="W303" s="111"/>
      <c r="X303" s="111"/>
      <c r="Y303" s="111"/>
      <c r="Z303" s="111"/>
      <c r="AA303" s="111"/>
      <c r="AB303" s="205"/>
      <c r="AC303" s="205"/>
      <c r="AD303" s="111"/>
      <c r="AE303" s="111"/>
      <c r="AF303" s="238"/>
      <c r="AG303" s="238"/>
      <c r="AH303" s="242"/>
    </row>
    <row r="304" spans="1:34" ht="18" customHeight="1" x14ac:dyDescent="0.35">
      <c r="A304" s="10"/>
      <c r="B304" s="217" t="s">
        <v>166</v>
      </c>
      <c r="C304" s="229"/>
      <c r="D304" s="324" t="s">
        <v>167</v>
      </c>
      <c r="E304" s="325"/>
      <c r="F304" s="20"/>
      <c r="G304" s="219"/>
      <c r="H304" s="326" t="s">
        <v>168</v>
      </c>
      <c r="I304" s="327"/>
      <c r="J304" s="20"/>
      <c r="K304" s="12"/>
      <c r="P304" s="110"/>
      <c r="Q304" s="110"/>
      <c r="R304" s="113"/>
      <c r="S304" s="111"/>
      <c r="T304" s="111"/>
      <c r="U304" s="111"/>
      <c r="V304" s="111"/>
      <c r="W304" s="111"/>
      <c r="X304" s="111"/>
      <c r="Y304" s="111"/>
      <c r="Z304" s="111"/>
      <c r="AA304" s="111"/>
      <c r="AB304" s="205"/>
      <c r="AC304" s="205"/>
      <c r="AD304" s="111"/>
      <c r="AE304" s="111"/>
      <c r="AF304" s="238"/>
      <c r="AG304" s="238"/>
      <c r="AH304" s="242"/>
    </row>
    <row r="305" spans="1:41" ht="18" customHeight="1" x14ac:dyDescent="0.35">
      <c r="A305" s="10"/>
      <c r="B305" s="217" t="s">
        <v>169</v>
      </c>
      <c r="C305" s="229"/>
      <c r="D305" s="324"/>
      <c r="E305" s="325"/>
      <c r="F305" s="20"/>
      <c r="G305" s="219"/>
      <c r="H305" s="328"/>
      <c r="I305" s="327"/>
      <c r="J305" s="20"/>
      <c r="K305" s="12"/>
      <c r="P305" s="110"/>
      <c r="Q305" s="110"/>
      <c r="R305" s="112"/>
      <c r="S305" s="111"/>
      <c r="T305" s="111"/>
      <c r="U305" s="111"/>
      <c r="V305" s="111"/>
      <c r="W305" s="111"/>
      <c r="X305" s="111"/>
      <c r="Y305" s="111"/>
      <c r="Z305" s="111"/>
      <c r="AA305" s="111"/>
      <c r="AB305" s="205"/>
      <c r="AC305" s="205"/>
      <c r="AD305" s="111"/>
      <c r="AE305" s="111"/>
      <c r="AF305" s="238"/>
      <c r="AG305" s="238"/>
      <c r="AH305" s="242"/>
      <c r="AI305" s="238"/>
      <c r="AJ305" s="238"/>
      <c r="AK305" s="238"/>
      <c r="AL305" s="238"/>
      <c r="AM305" s="238"/>
      <c r="AN305" s="238"/>
      <c r="AO305" s="238"/>
    </row>
    <row r="306" spans="1:41" ht="18" customHeight="1" x14ac:dyDescent="0.35">
      <c r="A306" s="10"/>
      <c r="B306" s="268" t="s">
        <v>170</v>
      </c>
      <c r="C306" s="268"/>
      <c r="D306" s="268"/>
      <c r="E306" s="268"/>
      <c r="F306" s="268"/>
      <c r="G306" s="268"/>
      <c r="H306" s="268"/>
      <c r="I306" s="278"/>
      <c r="J306" s="20"/>
      <c r="K306" s="12"/>
      <c r="P306" s="110"/>
      <c r="Q306" s="110"/>
      <c r="R306" s="111"/>
      <c r="S306" s="111"/>
      <c r="T306" s="111"/>
      <c r="U306" s="111"/>
      <c r="V306" s="111"/>
      <c r="W306" s="111"/>
      <c r="X306" s="111"/>
      <c r="Y306" s="111"/>
      <c r="Z306" s="111"/>
      <c r="AA306" s="111"/>
      <c r="AB306" s="205"/>
      <c r="AC306" s="205"/>
      <c r="AD306" s="111"/>
      <c r="AE306" s="111"/>
      <c r="AF306" s="238"/>
      <c r="AG306" s="238"/>
      <c r="AH306" s="242"/>
      <c r="AI306" s="238"/>
      <c r="AJ306" s="238"/>
      <c r="AK306" s="238"/>
      <c r="AL306" s="238"/>
      <c r="AM306" s="238"/>
      <c r="AN306" s="238"/>
      <c r="AO306" s="238"/>
    </row>
    <row r="307" spans="1:41" ht="10" customHeight="1" x14ac:dyDescent="0.35">
      <c r="A307" s="10"/>
      <c r="B307" s="229"/>
      <c r="C307" s="229"/>
      <c r="D307" s="229"/>
      <c r="E307" s="229"/>
      <c r="F307" s="229"/>
      <c r="G307" s="229"/>
      <c r="H307" s="229"/>
      <c r="I307" s="229"/>
      <c r="J307" s="24"/>
      <c r="K307" s="12"/>
      <c r="R307" s="242"/>
      <c r="S307" s="238"/>
      <c r="T307" s="238"/>
      <c r="U307" s="238"/>
      <c r="V307" s="238"/>
      <c r="W307" s="238"/>
      <c r="X307" s="238"/>
      <c r="Y307" s="242"/>
      <c r="Z307" s="242"/>
      <c r="AA307" s="242"/>
      <c r="AB307" s="201"/>
      <c r="AC307" s="201"/>
      <c r="AD307" s="238"/>
      <c r="AE307" s="238"/>
      <c r="AF307" s="238"/>
      <c r="AG307" s="238"/>
      <c r="AH307" s="242"/>
      <c r="AI307" s="238"/>
      <c r="AJ307" s="238"/>
      <c r="AK307" s="238"/>
      <c r="AL307" s="238"/>
      <c r="AM307" s="238"/>
      <c r="AN307" s="238"/>
      <c r="AO307" s="238"/>
    </row>
    <row r="308" spans="1:41" ht="18" customHeight="1" x14ac:dyDescent="0.35">
      <c r="A308" s="10"/>
      <c r="B308" s="268" t="s">
        <v>171</v>
      </c>
      <c r="C308" s="268"/>
      <c r="D308" s="268"/>
      <c r="E308" s="268"/>
      <c r="F308" s="268"/>
      <c r="G308" s="268"/>
      <c r="H308" s="268"/>
      <c r="I308" s="278"/>
      <c r="J308" s="20"/>
      <c r="K308" s="12"/>
      <c r="M308" s="323" t="s">
        <v>172</v>
      </c>
      <c r="N308" s="323"/>
      <c r="O308" s="323"/>
      <c r="P308" s="323"/>
      <c r="Q308" s="323"/>
      <c r="R308" s="323"/>
      <c r="S308" s="336" t="s">
        <v>173</v>
      </c>
      <c r="T308" s="336"/>
      <c r="U308" s="336"/>
      <c r="V308" s="336"/>
      <c r="W308" s="336"/>
      <c r="X308" s="336"/>
      <c r="Y308" s="299" t="s">
        <v>174</v>
      </c>
      <c r="Z308" s="300"/>
      <c r="AA308" s="300"/>
      <c r="AB308" s="300"/>
      <c r="AC308" s="300"/>
      <c r="AD308" s="301"/>
      <c r="AE308" s="116"/>
      <c r="AF308" s="323" t="s">
        <v>175</v>
      </c>
      <c r="AG308" s="323"/>
      <c r="AH308" s="323"/>
      <c r="AI308" s="242"/>
      <c r="AJ308" s="299" t="s">
        <v>176</v>
      </c>
      <c r="AK308" s="301"/>
      <c r="AL308" s="238"/>
      <c r="AM308" s="332" t="s">
        <v>177</v>
      </c>
      <c r="AN308" s="242"/>
      <c r="AO308" s="332" t="s">
        <v>178</v>
      </c>
    </row>
    <row r="309" spans="1:41" ht="18" customHeight="1" x14ac:dyDescent="0.35">
      <c r="A309" s="10"/>
      <c r="B309" s="268" t="s">
        <v>179</v>
      </c>
      <c r="C309" s="268"/>
      <c r="D309" s="268"/>
      <c r="E309" s="268"/>
      <c r="F309" s="268"/>
      <c r="G309" s="268"/>
      <c r="H309" s="268"/>
      <c r="I309" s="278"/>
      <c r="J309" s="20"/>
      <c r="K309" s="12"/>
      <c r="M309" s="337" t="s">
        <v>83</v>
      </c>
      <c r="N309" s="338"/>
      <c r="O309" s="337" t="s">
        <v>82</v>
      </c>
      <c r="P309" s="338"/>
      <c r="Q309" s="299" t="s">
        <v>81</v>
      </c>
      <c r="R309" s="301"/>
      <c r="S309" s="299" t="s">
        <v>83</v>
      </c>
      <c r="T309" s="301"/>
      <c r="U309" s="299" t="s">
        <v>82</v>
      </c>
      <c r="V309" s="301"/>
      <c r="W309" s="299" t="s">
        <v>81</v>
      </c>
      <c r="X309" s="301"/>
      <c r="Y309" s="299" t="s">
        <v>83</v>
      </c>
      <c r="Z309" s="301"/>
      <c r="AA309" s="339" t="s">
        <v>82</v>
      </c>
      <c r="AB309" s="340"/>
      <c r="AC309" s="299" t="s">
        <v>81</v>
      </c>
      <c r="AD309" s="301"/>
      <c r="AE309" s="116"/>
      <c r="AF309" s="234" t="s">
        <v>83</v>
      </c>
      <c r="AG309" s="234" t="s">
        <v>82</v>
      </c>
      <c r="AH309" s="234" t="s">
        <v>81</v>
      </c>
      <c r="AI309" s="242"/>
      <c r="AJ309" s="234" t="s">
        <v>83</v>
      </c>
      <c r="AK309" s="234" t="s">
        <v>82</v>
      </c>
      <c r="AL309" s="238"/>
      <c r="AM309" s="333"/>
      <c r="AN309" s="242"/>
      <c r="AO309" s="333"/>
    </row>
    <row r="310" spans="1:41" ht="10" customHeight="1" x14ac:dyDescent="0.35">
      <c r="A310" s="10"/>
      <c r="B310" s="11"/>
      <c r="C310" s="11"/>
      <c r="D310" s="11"/>
      <c r="E310" s="11"/>
      <c r="F310" s="11"/>
      <c r="G310" s="11"/>
      <c r="H310" s="11"/>
      <c r="I310" s="11"/>
      <c r="J310" s="11"/>
      <c r="K310" s="12"/>
      <c r="R310" s="242"/>
      <c r="S310" s="242"/>
      <c r="T310" s="242"/>
      <c r="U310" s="242"/>
      <c r="V310" s="242"/>
      <c r="W310" s="242"/>
      <c r="X310" s="242"/>
      <c r="Y310" s="242"/>
      <c r="Z310" s="242"/>
      <c r="AA310" s="242"/>
      <c r="AB310" s="206"/>
      <c r="AC310" s="206"/>
      <c r="AD310" s="242"/>
      <c r="AE310" s="242"/>
      <c r="AF310" s="238"/>
      <c r="AG310" s="238"/>
      <c r="AH310" s="242"/>
      <c r="AI310" s="242"/>
      <c r="AJ310" s="242"/>
      <c r="AK310" s="242"/>
      <c r="AL310" s="238"/>
      <c r="AM310" s="242"/>
      <c r="AN310" s="242"/>
      <c r="AO310" s="242"/>
    </row>
    <row r="311" spans="1:41" ht="18" customHeight="1" x14ac:dyDescent="0.35">
      <c r="A311" s="10"/>
      <c r="B311" s="218" t="s">
        <v>180</v>
      </c>
      <c r="C311" s="218"/>
      <c r="D311" s="329" t="s">
        <v>119</v>
      </c>
      <c r="E311" s="329"/>
      <c r="F311" s="329"/>
      <c r="G311" s="11"/>
      <c r="H311" s="19" t="s">
        <v>69</v>
      </c>
      <c r="I311" s="11"/>
      <c r="J311" s="17" t="s">
        <v>181</v>
      </c>
      <c r="K311" s="12"/>
      <c r="M311" s="322">
        <f>IF(F304&gt;=F305,F304,F305)</f>
        <v>0</v>
      </c>
      <c r="N311" s="322"/>
      <c r="O311" s="322"/>
      <c r="P311" s="322"/>
      <c r="Q311" s="322"/>
      <c r="R311" s="322"/>
      <c r="S311" s="115"/>
      <c r="T311" s="115"/>
      <c r="U311" s="115"/>
      <c r="V311" s="115"/>
      <c r="W311" s="115"/>
      <c r="X311" s="115"/>
      <c r="Y311" s="27"/>
      <c r="Z311" s="27"/>
      <c r="AA311" s="27"/>
      <c r="AB311" s="207"/>
      <c r="AC311" s="207"/>
      <c r="AD311" s="27"/>
      <c r="AE311" s="242"/>
      <c r="AF311" s="238"/>
      <c r="AG311" s="238"/>
      <c r="AH311" s="242"/>
      <c r="AI311" s="242"/>
      <c r="AJ311" s="120"/>
      <c r="AK311" s="120"/>
      <c r="AL311" s="238"/>
      <c r="AM311" s="242"/>
      <c r="AN311" s="242"/>
      <c r="AO311" s="242"/>
    </row>
    <row r="312" spans="1:41" ht="18" customHeight="1" x14ac:dyDescent="0.35">
      <c r="A312" s="10"/>
      <c r="B312" s="245"/>
      <c r="C312" s="229" t="s">
        <v>121</v>
      </c>
      <c r="D312" s="106"/>
      <c r="E312" s="235" t="s">
        <v>125</v>
      </c>
      <c r="F312" s="106"/>
      <c r="G312" s="235"/>
      <c r="H312" s="20"/>
      <c r="I312" s="222"/>
      <c r="J312" s="133" t="str">
        <f>IFERROR(ROUND(H312/((F312-D312)/30.4),0),"")</f>
        <v/>
      </c>
      <c r="K312" s="12"/>
      <c r="M312" s="114">
        <f>((($M311-$M$422)/($M$421-$M$422))*0.5+1)</f>
        <v>-0.25</v>
      </c>
      <c r="N312" s="118">
        <f>IF($M312&gt;1.5,1.5,IF($M312&lt;0.5,0,$M312))</f>
        <v>0</v>
      </c>
      <c r="O312" s="114">
        <f>((($M311-$O$422)/($O$421-$O$422))*0.5+1)</f>
        <v>-0.75</v>
      </c>
      <c r="P312" s="118">
        <f>IF($O312&gt;1.5,1.5,IF($O312&lt;0.5,0,$O312))</f>
        <v>0</v>
      </c>
      <c r="Q312" s="114">
        <f>((($M311-$Q$422)/($Q$421-$Q$422))*0.5+1)</f>
        <v>-0.5</v>
      </c>
      <c r="R312" s="118">
        <f>IF($Q312&gt;1.5,1.5,IF($Q312&lt;0.5,0,$Q312))</f>
        <v>0</v>
      </c>
      <c r="S312" s="114">
        <f>((($H312-$S$422)/($S$421-$S$422))*0.5+1)</f>
        <v>-1</v>
      </c>
      <c r="T312" s="118">
        <f>IF($S312&gt;1.5,1.5,IF($S312&lt;0.5,0,$S312))</f>
        <v>0</v>
      </c>
      <c r="U312" s="114">
        <f>((($H312-$U$422)/($U$421-$U$422))*0.5+1)</f>
        <v>-0.75</v>
      </c>
      <c r="V312" s="118">
        <f>IF($U312&gt;1.5,1.5,IF($U312&lt;0.5,0,$U312))</f>
        <v>0</v>
      </c>
      <c r="W312" s="114">
        <f>((($H312-$W$422)/($W$421-$W$422))*0.5+1)</f>
        <v>-1.4</v>
      </c>
      <c r="X312" s="118">
        <f>IF($W312&gt;1.5,1.5,IF($W312&lt;0.5,0,$W312))</f>
        <v>0</v>
      </c>
      <c r="Y312" s="114">
        <f>((($J306-$Y$422)/($Y$421-$Y$422))*0.5+1)</f>
        <v>-0.25</v>
      </c>
      <c r="Z312" s="118">
        <f>IF($Y312&gt;1.5,1.5,IF($Y312&lt;0.5,0,$Y312))</f>
        <v>0</v>
      </c>
      <c r="AA312" s="114">
        <f>((($J306-$AA$422)/($AA$421-$AA$422))*0.5+1)</f>
        <v>0</v>
      </c>
      <c r="AB312" s="118">
        <f>IF($AA312&gt;1.5,1.5,IF($AA312&lt;0.5,0,$AA312))</f>
        <v>0</v>
      </c>
      <c r="AC312" s="114">
        <f>((($J306-$AC$422)/($AC$421-$AC$422))*0.5+1)</f>
        <v>0</v>
      </c>
      <c r="AD312" s="118">
        <f>IF($AC312&gt;1.5,1.5,IF($AC312&lt;0.5,0,$AC312))</f>
        <v>0</v>
      </c>
      <c r="AE312" s="117"/>
      <c r="AF312" s="119">
        <f>IF(AND($AJ312=1,PRODUCT(N312,T312,Z312)&gt;=1,$J316&gt;=$AG$422),1,0)</f>
        <v>0</v>
      </c>
      <c r="AG312" s="119">
        <f>IF(AND($AK312=1,PRODUCT(P312,V312,AB312)&gt;=1,$J316&gt;=$AG$421),1,0)</f>
        <v>0</v>
      </c>
      <c r="AH312" s="119">
        <f t="shared" ref="AH312" si="89">IF(AND($B312="Projektleiter*in",PRODUCT(R312,X312,AD312)&gt;=1,$J316&gt;=$AG$420),1,0)</f>
        <v>0</v>
      </c>
      <c r="AI312" s="242"/>
      <c r="AJ312" s="240">
        <f t="shared" ref="AJ312:AJ314" si="90">IF(OR($B312="Projektleiter*in",$B312="Co-Projektleiter*in",$B312="Teilprojektleiter*in",$B312="Stv. Projektleiter*in"),1,0)</f>
        <v>0</v>
      </c>
      <c r="AK312" s="240">
        <f t="shared" ref="AK312:AK314" si="91">IF(OR($B312="Projektleiter*in",$B312="Co-Projektleiter*in",$B312="Teilprojektleiter*in"),1,0)</f>
        <v>0</v>
      </c>
      <c r="AL312" s="238"/>
      <c r="AM312" s="234">
        <f>IF(AND(F305&gt;=M$427,H312&gt;=O$427,J306&gt;=Q$427,AO312&gt;=S$427,J316&gt;=U$427),1,0)</f>
        <v>0</v>
      </c>
      <c r="AN312" s="242"/>
      <c r="AO312" s="240">
        <f>IF(F312="",0,DATEDIF(D312,F312,"m")+1)</f>
        <v>0</v>
      </c>
    </row>
    <row r="313" spans="1:41" ht="18" customHeight="1" x14ac:dyDescent="0.35">
      <c r="A313" s="10"/>
      <c r="B313" s="245"/>
      <c r="C313" s="229" t="s">
        <v>121</v>
      </c>
      <c r="D313" s="106"/>
      <c r="E313" s="235" t="s">
        <v>125</v>
      </c>
      <c r="F313" s="106"/>
      <c r="G313" s="235"/>
      <c r="H313" s="20"/>
      <c r="I313" s="222"/>
      <c r="J313" s="133" t="str">
        <f t="shared" ref="J313:J314" si="92">IFERROR(ROUND(H313/((F313-D313)/30.4),0),"")</f>
        <v/>
      </c>
      <c r="K313" s="12"/>
      <c r="M313" s="114">
        <f>((($M311-$M$422)/($M$421-$M$422))*0.5+1)</f>
        <v>-0.25</v>
      </c>
      <c r="N313" s="118">
        <f t="shared" ref="N313:N314" si="93">IF($M313&gt;1.5,1.5,IF($M313&lt;0.5,0,$M313))</f>
        <v>0</v>
      </c>
      <c r="O313" s="114">
        <f>((($M311-$O$422)/($O$421-$O$422))*0.5+1)</f>
        <v>-0.75</v>
      </c>
      <c r="P313" s="118">
        <f t="shared" ref="P313:P314" si="94">IF($O313&gt;1.5,1.5,IF($O313&lt;0.5,0,$O313))</f>
        <v>0</v>
      </c>
      <c r="Q313" s="114">
        <f>((($M311-$Q$422)/($Q$421-$Q$422))*0.5+1)</f>
        <v>-0.5</v>
      </c>
      <c r="R313" s="118">
        <f t="shared" ref="R313:R314" si="95">IF($Q313&gt;1.5,1.5,IF($Q313&lt;0.5,0,$Q313))</f>
        <v>0</v>
      </c>
      <c r="S313" s="114">
        <f>((($H313-$S$422)/($S$421-$S$422))*0.5+1)</f>
        <v>-1</v>
      </c>
      <c r="T313" s="118">
        <f t="shared" ref="T313:T314" si="96">IF($S313&gt;1.5,1.5,IF($S313&lt;0.5,0,$S313))</f>
        <v>0</v>
      </c>
      <c r="U313" s="114">
        <f>((($H313-$U$422)/($U$421-$U$422))*0.5+1)</f>
        <v>-0.75</v>
      </c>
      <c r="V313" s="118">
        <f t="shared" ref="V313:V314" si="97">IF($U313&gt;1.5,1.5,IF($U313&lt;0.5,0,$U313))</f>
        <v>0</v>
      </c>
      <c r="W313" s="114">
        <f>((($H313-$W$422)/($W$421-$W$422))*0.5+1)</f>
        <v>-1.4</v>
      </c>
      <c r="X313" s="118">
        <f t="shared" ref="X313:X314" si="98">IF($W313&gt;1.5,1.5,IF($W313&lt;0.5,0,$W313))</f>
        <v>0</v>
      </c>
      <c r="Y313" s="114">
        <f>((($J306-$Y$422)/($Y$421-$Y$422))*0.5+1)</f>
        <v>-0.25</v>
      </c>
      <c r="Z313" s="118">
        <f t="shared" ref="Z313:Z314" si="99">IF($Y313&gt;1.5,1.5,IF($Y313&lt;0.5,0,$Y313))</f>
        <v>0</v>
      </c>
      <c r="AA313" s="114">
        <f>((($J306-$AA$422)/($AA$421-$AA$422))*0.5+1)</f>
        <v>0</v>
      </c>
      <c r="AB313" s="118">
        <f t="shared" ref="AB313:AB314" si="100">IF($AA313&gt;1.5,1.5,IF($AA313&lt;0.5,0,$AA313))</f>
        <v>0</v>
      </c>
      <c r="AC313" s="114">
        <f>((($J306-$AC$422)/($AC$421-$AC$422))*0.5+1)</f>
        <v>0</v>
      </c>
      <c r="AD313" s="118">
        <f t="shared" ref="AD313:AD314" si="101">IF($AC313&gt;1.5,1.5,IF($AC313&lt;0.5,0,$AC313))</f>
        <v>0</v>
      </c>
      <c r="AE313" s="117"/>
      <c r="AF313" s="119">
        <f>IF(AND($AJ313=1,PRODUCT(N313,T313,Z313)&gt;=1,$J316&gt;=$AG$422),1,0)</f>
        <v>0</v>
      </c>
      <c r="AG313" s="119">
        <f>IF(AND($AK313=1,PRODUCT(P313,V313,AB313)&gt;=1,$J316&gt;=$AG$421),1,0)</f>
        <v>0</v>
      </c>
      <c r="AH313" s="119">
        <f>IF(AND($B313="Projektleiter*in",PRODUCT(R313,X313,AD313)&gt;=1,$J316&gt;=$AG$420),1,0)</f>
        <v>0</v>
      </c>
      <c r="AI313" s="242"/>
      <c r="AJ313" s="240">
        <f t="shared" si="90"/>
        <v>0</v>
      </c>
      <c r="AK313" s="240">
        <f t="shared" si="91"/>
        <v>0</v>
      </c>
      <c r="AL313" s="238"/>
      <c r="AM313" s="234">
        <f>IF(AND(F305&gt;=M$427,H313&gt;=O$427,J306&gt;=Q$427,AO313&gt;=S$427,J316&gt;=U$427),1,0)</f>
        <v>0</v>
      </c>
      <c r="AN313" s="242"/>
      <c r="AO313" s="240">
        <f>IF(F313="",0,DATEDIF(D313,F313,"m")+1)</f>
        <v>0</v>
      </c>
    </row>
    <row r="314" spans="1:41" ht="18" customHeight="1" x14ac:dyDescent="0.35">
      <c r="A314" s="10"/>
      <c r="B314" s="245"/>
      <c r="C314" s="229" t="s">
        <v>121</v>
      </c>
      <c r="D314" s="106"/>
      <c r="E314" s="235" t="s">
        <v>125</v>
      </c>
      <c r="F314" s="106"/>
      <c r="G314" s="235"/>
      <c r="H314" s="20"/>
      <c r="I314" s="222"/>
      <c r="J314" s="133" t="str">
        <f t="shared" si="92"/>
        <v/>
      </c>
      <c r="K314" s="12"/>
      <c r="M314" s="114">
        <f>((($M311-$M$422)/($M$421-$M$422))*0.5+1)</f>
        <v>-0.25</v>
      </c>
      <c r="N314" s="118">
        <f t="shared" si="93"/>
        <v>0</v>
      </c>
      <c r="O314" s="114">
        <f>((($M311-$O$422)/($O$421-$O$422))*0.5+1)</f>
        <v>-0.75</v>
      </c>
      <c r="P314" s="118">
        <f t="shared" si="94"/>
        <v>0</v>
      </c>
      <c r="Q314" s="114">
        <f>((($M311-$Q$422)/($Q$421-$Q$422))*0.5+1)</f>
        <v>-0.5</v>
      </c>
      <c r="R314" s="118">
        <f t="shared" si="95"/>
        <v>0</v>
      </c>
      <c r="S314" s="114">
        <f>((($H314-$S$422)/($S$421-$S$422))*0.5+1)</f>
        <v>-1</v>
      </c>
      <c r="T314" s="118">
        <f t="shared" si="96"/>
        <v>0</v>
      </c>
      <c r="U314" s="114">
        <f>((($H314-$U$422)/($U$421-$U$422))*0.5+1)</f>
        <v>-0.75</v>
      </c>
      <c r="V314" s="118">
        <f t="shared" si="97"/>
        <v>0</v>
      </c>
      <c r="W314" s="114">
        <f>((($H314-$W$422)/($W$421-$W$422))*0.5+1)</f>
        <v>-1.4</v>
      </c>
      <c r="X314" s="118">
        <f t="shared" si="98"/>
        <v>0</v>
      </c>
      <c r="Y314" s="114">
        <f>((($J306-$Y$422)/($Y$421-$Y$422))*0.5+1)</f>
        <v>-0.25</v>
      </c>
      <c r="Z314" s="118">
        <f t="shared" si="99"/>
        <v>0</v>
      </c>
      <c r="AA314" s="114">
        <f>((($J306-$AA$422)/($AA$421-$AA$422))*0.5+1)</f>
        <v>0</v>
      </c>
      <c r="AB314" s="118">
        <f t="shared" si="100"/>
        <v>0</v>
      </c>
      <c r="AC314" s="114">
        <f>((($J306-$AC$422)/($AC$421-$AC$422))*0.5+1)</f>
        <v>0</v>
      </c>
      <c r="AD314" s="118">
        <f t="shared" si="101"/>
        <v>0</v>
      </c>
      <c r="AE314" s="117"/>
      <c r="AF314" s="119">
        <f>IF(AND($AJ314=1,PRODUCT(N314,T314,Z314)&gt;=1,$J316&gt;=$AG$422),1,0)</f>
        <v>0</v>
      </c>
      <c r="AG314" s="119">
        <f>IF(AND($AK314=1,PRODUCT(P314,V314,AB314)&gt;=1,$J316&gt;=$AG$421),1,0)</f>
        <v>0</v>
      </c>
      <c r="AH314" s="119">
        <f>IF(AND($B314="Projektleiter*in",PRODUCT(R314,X314,AD314)&gt;=1,$J316&gt;=$AG$420),1,0)</f>
        <v>0</v>
      </c>
      <c r="AI314" s="242"/>
      <c r="AJ314" s="240">
        <f t="shared" si="90"/>
        <v>0</v>
      </c>
      <c r="AK314" s="240">
        <f t="shared" si="91"/>
        <v>0</v>
      </c>
      <c r="AL314" s="238"/>
      <c r="AM314" s="234">
        <f>IF(AND(F305&gt;=M$427,H314&gt;=O$427,J306&gt;=Q$427,AO314&gt;=S$427,J316&gt;=U$427),1,0)</f>
        <v>0</v>
      </c>
      <c r="AN314" s="242"/>
      <c r="AO314" s="240">
        <f>IF(F314="",0,DATEDIF(D314,F314,"m")+1)</f>
        <v>0</v>
      </c>
    </row>
    <row r="315" spans="1:41" ht="10" customHeight="1" x14ac:dyDescent="0.35">
      <c r="A315" s="10"/>
      <c r="B315" s="217"/>
      <c r="C315" s="217"/>
      <c r="D315" s="132"/>
      <c r="E315" s="219"/>
      <c r="F315" s="101"/>
      <c r="G315" s="219"/>
      <c r="H315" s="219"/>
      <c r="I315" s="219"/>
      <c r="J315" s="219"/>
      <c r="K315" s="12"/>
      <c r="R315" s="242"/>
      <c r="S315" s="238"/>
      <c r="T315" s="238"/>
      <c r="U315" s="238"/>
      <c r="V315" s="238"/>
      <c r="W315" s="238"/>
      <c r="X315" s="238"/>
      <c r="Y315" s="242"/>
      <c r="Z315" s="242"/>
      <c r="AA315" s="242"/>
      <c r="AB315" s="201"/>
      <c r="AC315" s="201"/>
      <c r="AD315" s="238"/>
      <c r="AE315" s="238"/>
      <c r="AF315" s="238"/>
      <c r="AG315" s="238"/>
      <c r="AH315" s="242"/>
      <c r="AI315" s="238"/>
      <c r="AJ315" s="238"/>
      <c r="AK315" s="238"/>
      <c r="AL315" s="238"/>
      <c r="AM315" s="238"/>
      <c r="AN315" s="238"/>
      <c r="AO315" s="238"/>
    </row>
    <row r="316" spans="1:41" ht="18" customHeight="1" x14ac:dyDescent="0.35">
      <c r="A316" s="10"/>
      <c r="B316" s="270" t="s">
        <v>182</v>
      </c>
      <c r="C316" s="270"/>
      <c r="D316" s="270"/>
      <c r="E316" s="270"/>
      <c r="F316" s="270"/>
      <c r="G316" s="270"/>
      <c r="H316" s="270"/>
      <c r="I316" s="219"/>
      <c r="J316" s="133">
        <f>SUM(J317:J326)</f>
        <v>0</v>
      </c>
      <c r="K316" s="12"/>
      <c r="R316" s="242"/>
      <c r="S316" s="238"/>
      <c r="T316" s="238"/>
      <c r="U316" s="238"/>
      <c r="V316" s="238"/>
      <c r="W316" s="238"/>
      <c r="X316" s="238"/>
      <c r="Y316" s="242"/>
      <c r="Z316" s="242"/>
      <c r="AA316" s="242"/>
      <c r="AB316" s="201"/>
      <c r="AC316" s="201"/>
      <c r="AD316" s="238"/>
      <c r="AE316" s="238"/>
      <c r="AF316" s="238"/>
      <c r="AG316" s="238"/>
      <c r="AH316" s="242"/>
      <c r="AI316" s="238"/>
      <c r="AJ316" s="238"/>
      <c r="AK316" s="238"/>
      <c r="AL316" s="238"/>
      <c r="AM316" s="238"/>
      <c r="AN316" s="238"/>
      <c r="AO316" s="238"/>
    </row>
    <row r="317" spans="1:41" ht="18" customHeight="1" x14ac:dyDescent="0.35">
      <c r="A317" s="10"/>
      <c r="B317" s="268" t="s">
        <v>183</v>
      </c>
      <c r="C317" s="268"/>
      <c r="D317" s="268"/>
      <c r="E317" s="268"/>
      <c r="F317" s="268"/>
      <c r="G317" s="268"/>
      <c r="H317" s="268"/>
      <c r="I317" s="219"/>
      <c r="J317" s="20"/>
      <c r="K317" s="12"/>
      <c r="R317" s="242"/>
      <c r="S317" s="238"/>
      <c r="T317" s="238"/>
      <c r="U317" s="238"/>
      <c r="V317" s="238"/>
      <c r="W317" s="238"/>
      <c r="X317" s="238"/>
      <c r="Y317" s="242"/>
      <c r="Z317" s="242"/>
      <c r="AA317" s="242"/>
      <c r="AB317" s="201"/>
      <c r="AC317" s="201"/>
      <c r="AD317" s="238"/>
      <c r="AE317" s="238"/>
      <c r="AF317" s="238"/>
      <c r="AG317" s="238"/>
      <c r="AH317" s="242"/>
      <c r="AI317" s="238"/>
      <c r="AJ317" s="238"/>
      <c r="AK317" s="238"/>
      <c r="AL317" s="238"/>
      <c r="AM317" s="238"/>
      <c r="AN317" s="238"/>
      <c r="AO317" s="238"/>
    </row>
    <row r="318" spans="1:41" ht="18" customHeight="1" x14ac:dyDescent="0.35">
      <c r="A318" s="10"/>
      <c r="B318" s="268" t="s">
        <v>184</v>
      </c>
      <c r="C318" s="268"/>
      <c r="D318" s="268"/>
      <c r="E318" s="268"/>
      <c r="F318" s="268"/>
      <c r="G318" s="268"/>
      <c r="H318" s="268"/>
      <c r="I318" s="219"/>
      <c r="J318" s="20"/>
      <c r="K318" s="12"/>
      <c r="R318" s="242"/>
      <c r="S318" s="238"/>
      <c r="T318" s="238"/>
      <c r="U318" s="238"/>
      <c r="V318" s="238"/>
      <c r="W318" s="238"/>
      <c r="X318" s="238"/>
      <c r="Y318" s="242"/>
      <c r="Z318" s="242"/>
      <c r="AA318" s="242"/>
      <c r="AB318" s="201"/>
      <c r="AC318" s="201"/>
      <c r="AD318" s="238"/>
      <c r="AE318" s="238"/>
      <c r="AF318" s="238"/>
      <c r="AG318" s="238"/>
      <c r="AH318" s="242"/>
      <c r="AI318" s="238"/>
      <c r="AJ318" s="238"/>
      <c r="AK318" s="238"/>
      <c r="AL318" s="238"/>
      <c r="AM318" s="238"/>
      <c r="AN318" s="238"/>
      <c r="AO318" s="238"/>
    </row>
    <row r="319" spans="1:41" ht="18" customHeight="1" x14ac:dyDescent="0.35">
      <c r="A319" s="10"/>
      <c r="B319" s="268" t="s">
        <v>185</v>
      </c>
      <c r="C319" s="268"/>
      <c r="D319" s="268"/>
      <c r="E319" s="268"/>
      <c r="F319" s="268"/>
      <c r="G319" s="268"/>
      <c r="H319" s="268"/>
      <c r="I319" s="219"/>
      <c r="J319" s="20"/>
      <c r="K319" s="12"/>
      <c r="R319" s="242"/>
      <c r="S319" s="238"/>
      <c r="T319" s="238"/>
      <c r="U319" s="238"/>
      <c r="V319" s="238"/>
      <c r="W319" s="238"/>
      <c r="X319" s="238"/>
      <c r="Y319" s="242"/>
      <c r="Z319" s="242"/>
      <c r="AA319" s="242"/>
      <c r="AB319" s="201"/>
      <c r="AC319" s="201"/>
      <c r="AD319" s="238"/>
      <c r="AE319" s="238"/>
      <c r="AF319" s="238"/>
      <c r="AG319" s="238"/>
      <c r="AH319" s="242"/>
      <c r="AI319" s="238"/>
      <c r="AJ319" s="238"/>
      <c r="AK319" s="238"/>
      <c r="AL319" s="238"/>
      <c r="AM319" s="238"/>
      <c r="AN319" s="238"/>
      <c r="AO319" s="238"/>
    </row>
    <row r="320" spans="1:41" ht="18" customHeight="1" x14ac:dyDescent="0.35">
      <c r="A320" s="10"/>
      <c r="B320" s="268" t="s">
        <v>186</v>
      </c>
      <c r="C320" s="268"/>
      <c r="D320" s="268"/>
      <c r="E320" s="268"/>
      <c r="F320" s="268"/>
      <c r="G320" s="268"/>
      <c r="H320" s="268"/>
      <c r="I320" s="219"/>
      <c r="J320" s="20"/>
      <c r="K320" s="12"/>
      <c r="R320" s="242"/>
      <c r="S320" s="238"/>
      <c r="T320" s="238"/>
      <c r="U320" s="238"/>
      <c r="V320" s="238"/>
      <c r="W320" s="238"/>
      <c r="X320" s="238"/>
      <c r="Y320" s="242"/>
      <c r="Z320" s="242"/>
      <c r="AA320" s="242"/>
      <c r="AB320" s="201"/>
      <c r="AC320" s="201"/>
      <c r="AD320" s="238"/>
      <c r="AE320" s="238"/>
      <c r="AF320" s="238"/>
      <c r="AG320" s="238"/>
      <c r="AH320" s="242"/>
      <c r="AI320" s="238"/>
      <c r="AJ320" s="238"/>
      <c r="AK320" s="238"/>
      <c r="AL320" s="238"/>
      <c r="AM320" s="238"/>
      <c r="AN320" s="238"/>
      <c r="AO320" s="238"/>
    </row>
    <row r="321" spans="1:34" ht="18" customHeight="1" x14ac:dyDescent="0.35">
      <c r="A321" s="10"/>
      <c r="B321" s="268" t="s">
        <v>187</v>
      </c>
      <c r="C321" s="268"/>
      <c r="D321" s="268"/>
      <c r="E321" s="268"/>
      <c r="F321" s="268"/>
      <c r="G321" s="268"/>
      <c r="H321" s="268"/>
      <c r="I321" s="219"/>
      <c r="J321" s="20"/>
      <c r="K321" s="12"/>
      <c r="R321" s="242"/>
      <c r="S321" s="238"/>
      <c r="T321" s="238"/>
      <c r="U321" s="238"/>
      <c r="V321" s="238"/>
      <c r="W321" s="238"/>
      <c r="X321" s="238"/>
      <c r="Y321" s="242"/>
      <c r="Z321" s="242"/>
      <c r="AA321" s="242"/>
      <c r="AB321" s="201"/>
      <c r="AC321" s="201"/>
      <c r="AD321" s="238"/>
      <c r="AE321" s="238"/>
      <c r="AF321" s="238"/>
      <c r="AG321" s="238"/>
      <c r="AH321" s="242"/>
    </row>
    <row r="322" spans="1:34" ht="18" customHeight="1" x14ac:dyDescent="0.35">
      <c r="A322" s="10"/>
      <c r="B322" s="268" t="s">
        <v>188</v>
      </c>
      <c r="C322" s="268"/>
      <c r="D322" s="268"/>
      <c r="E322" s="268"/>
      <c r="F322" s="268"/>
      <c r="G322" s="268"/>
      <c r="H322" s="268"/>
      <c r="I322" s="219"/>
      <c r="J322" s="20"/>
      <c r="K322" s="12"/>
      <c r="R322" s="242"/>
      <c r="S322" s="238"/>
      <c r="T322" s="238"/>
      <c r="U322" s="238"/>
      <c r="V322" s="238"/>
      <c r="W322" s="238"/>
      <c r="X322" s="238"/>
      <c r="Y322" s="242"/>
      <c r="Z322" s="242"/>
      <c r="AA322" s="242"/>
      <c r="AB322" s="201"/>
      <c r="AC322" s="201"/>
      <c r="AD322" s="238"/>
      <c r="AE322" s="238"/>
      <c r="AF322" s="238"/>
      <c r="AG322" s="238"/>
      <c r="AH322" s="242"/>
    </row>
    <row r="323" spans="1:34" ht="18" customHeight="1" x14ac:dyDescent="0.35">
      <c r="A323" s="10"/>
      <c r="B323" s="268" t="s">
        <v>189</v>
      </c>
      <c r="C323" s="268"/>
      <c r="D323" s="268"/>
      <c r="E323" s="268"/>
      <c r="F323" s="268"/>
      <c r="G323" s="268"/>
      <c r="H323" s="268"/>
      <c r="I323" s="219"/>
      <c r="J323" s="20"/>
      <c r="K323" s="12"/>
      <c r="R323" s="242"/>
      <c r="S323" s="238"/>
      <c r="T323" s="238"/>
      <c r="U323" s="238"/>
      <c r="V323" s="238"/>
      <c r="W323" s="238"/>
      <c r="X323" s="238"/>
      <c r="Y323" s="242"/>
      <c r="Z323" s="242"/>
      <c r="AA323" s="242"/>
      <c r="AB323" s="201"/>
      <c r="AC323" s="201"/>
      <c r="AD323" s="238"/>
      <c r="AE323" s="238"/>
      <c r="AF323" s="238"/>
      <c r="AG323" s="238"/>
      <c r="AH323" s="242"/>
    </row>
    <row r="324" spans="1:34" ht="18" customHeight="1" x14ac:dyDescent="0.35">
      <c r="A324" s="10"/>
      <c r="B324" s="268" t="s">
        <v>190</v>
      </c>
      <c r="C324" s="268"/>
      <c r="D324" s="268"/>
      <c r="E324" s="268"/>
      <c r="F324" s="268"/>
      <c r="G324" s="268"/>
      <c r="H324" s="268"/>
      <c r="I324" s="219"/>
      <c r="J324" s="20"/>
      <c r="K324" s="12"/>
      <c r="R324" s="242"/>
      <c r="S324" s="238"/>
      <c r="T324" s="238"/>
      <c r="U324" s="238"/>
      <c r="V324" s="238"/>
      <c r="W324" s="238"/>
      <c r="X324" s="238"/>
      <c r="Y324" s="242"/>
      <c r="Z324" s="242"/>
      <c r="AA324" s="242"/>
      <c r="AB324" s="201"/>
      <c r="AC324" s="201"/>
      <c r="AD324" s="238"/>
      <c r="AE324" s="238"/>
      <c r="AF324" s="238"/>
      <c r="AG324" s="238"/>
      <c r="AH324" s="242"/>
    </row>
    <row r="325" spans="1:34" ht="18" customHeight="1" x14ac:dyDescent="0.35">
      <c r="A325" s="10"/>
      <c r="B325" s="268" t="s">
        <v>191</v>
      </c>
      <c r="C325" s="268"/>
      <c r="D325" s="268"/>
      <c r="E325" s="268"/>
      <c r="F325" s="268"/>
      <c r="G325" s="268"/>
      <c r="H325" s="268"/>
      <c r="I325" s="219"/>
      <c r="J325" s="20"/>
      <c r="K325" s="12"/>
      <c r="R325" s="242"/>
      <c r="S325" s="238"/>
      <c r="T325" s="238"/>
      <c r="U325" s="238"/>
      <c r="V325" s="238"/>
      <c r="W325" s="238"/>
      <c r="X325" s="238"/>
      <c r="Y325" s="242"/>
      <c r="Z325" s="242"/>
      <c r="AA325" s="242"/>
      <c r="AB325" s="201"/>
      <c r="AC325" s="201"/>
      <c r="AD325" s="238"/>
      <c r="AE325" s="238"/>
      <c r="AF325" s="238"/>
      <c r="AG325" s="238"/>
      <c r="AH325" s="242"/>
    </row>
    <row r="326" spans="1:34" ht="18" customHeight="1" x14ac:dyDescent="0.35">
      <c r="A326" s="10"/>
      <c r="B326" s="268" t="s">
        <v>192</v>
      </c>
      <c r="C326" s="268"/>
      <c r="D326" s="268"/>
      <c r="E326" s="268"/>
      <c r="F326" s="268"/>
      <c r="G326" s="268"/>
      <c r="H326" s="268"/>
      <c r="I326" s="219"/>
      <c r="J326" s="20"/>
      <c r="K326" s="12"/>
      <c r="R326" s="242"/>
      <c r="S326" s="238"/>
      <c r="T326" s="238"/>
      <c r="U326" s="238"/>
      <c r="V326" s="238"/>
      <c r="W326" s="238"/>
      <c r="X326" s="238"/>
      <c r="Y326" s="242"/>
      <c r="Z326" s="242"/>
      <c r="AA326" s="242"/>
      <c r="AB326" s="201"/>
      <c r="AC326" s="201"/>
      <c r="AD326" s="238"/>
      <c r="AE326" s="238"/>
      <c r="AF326" s="238"/>
      <c r="AG326" s="238"/>
      <c r="AH326" s="242"/>
    </row>
    <row r="327" spans="1:34" ht="10" customHeight="1" x14ac:dyDescent="0.35">
      <c r="A327" s="10"/>
      <c r="B327" s="217"/>
      <c r="C327" s="217"/>
      <c r="D327" s="219"/>
      <c r="E327" s="219"/>
      <c r="F327" s="219"/>
      <c r="G327" s="219"/>
      <c r="H327" s="219"/>
      <c r="I327" s="219"/>
      <c r="J327" s="219"/>
      <c r="K327" s="12"/>
      <c r="R327" s="242"/>
      <c r="S327" s="238"/>
      <c r="T327" s="238"/>
      <c r="U327" s="238"/>
      <c r="V327" s="238"/>
      <c r="W327" s="238"/>
      <c r="X327" s="238"/>
      <c r="Y327" s="242"/>
      <c r="Z327" s="242"/>
      <c r="AA327" s="242"/>
      <c r="AB327" s="201"/>
      <c r="AC327" s="201"/>
      <c r="AD327" s="238"/>
      <c r="AE327" s="238"/>
      <c r="AF327" s="238"/>
      <c r="AG327" s="238"/>
      <c r="AH327" s="242"/>
    </row>
    <row r="328" spans="1:34" ht="18" customHeight="1" x14ac:dyDescent="0.35">
      <c r="A328" s="10"/>
      <c r="B328" s="218" t="s">
        <v>193</v>
      </c>
      <c r="C328" s="218"/>
      <c r="D328" s="219"/>
      <c r="E328" s="219"/>
      <c r="F328" s="219"/>
      <c r="G328" s="219"/>
      <c r="H328" s="219"/>
      <c r="I328" s="219"/>
      <c r="J328" s="219"/>
      <c r="K328" s="12"/>
      <c r="R328" s="242"/>
      <c r="S328" s="238"/>
      <c r="T328" s="238"/>
      <c r="U328" s="238"/>
      <c r="V328" s="238"/>
      <c r="W328" s="238"/>
      <c r="X328" s="238"/>
      <c r="Y328" s="242"/>
      <c r="Z328" s="242"/>
      <c r="AA328" s="242"/>
      <c r="AB328" s="201"/>
      <c r="AC328" s="201"/>
      <c r="AD328" s="238"/>
      <c r="AE328" s="238"/>
      <c r="AF328" s="238"/>
      <c r="AG328" s="238"/>
      <c r="AH328" s="242"/>
    </row>
    <row r="329" spans="1:34" ht="18" customHeight="1" x14ac:dyDescent="0.35">
      <c r="A329" s="10"/>
      <c r="B329" s="217" t="s">
        <v>194</v>
      </c>
      <c r="C329" s="217"/>
      <c r="D329" s="260"/>
      <c r="E329" s="260"/>
      <c r="F329" s="260"/>
      <c r="G329" s="260"/>
      <c r="H329" s="260"/>
      <c r="I329" s="260"/>
      <c r="J329" s="260"/>
      <c r="K329" s="12"/>
      <c r="R329" s="242"/>
      <c r="S329" s="238"/>
      <c r="T329" s="238"/>
      <c r="U329" s="238"/>
      <c r="V329" s="238"/>
      <c r="W329" s="238"/>
      <c r="X329" s="238"/>
      <c r="Y329" s="242"/>
      <c r="Z329" s="242"/>
      <c r="AA329" s="242"/>
      <c r="AB329" s="201"/>
      <c r="AC329" s="201"/>
      <c r="AD329" s="238"/>
      <c r="AE329" s="238"/>
      <c r="AF329" s="238"/>
      <c r="AG329" s="238"/>
      <c r="AH329" s="242"/>
    </row>
    <row r="330" spans="1:34" ht="18" customHeight="1" x14ac:dyDescent="0.35">
      <c r="A330" s="10"/>
      <c r="B330" s="217" t="s">
        <v>195</v>
      </c>
      <c r="C330" s="217"/>
      <c r="D330" s="260"/>
      <c r="E330" s="260"/>
      <c r="F330" s="260"/>
      <c r="G330" s="260"/>
      <c r="H330" s="260"/>
      <c r="I330" s="260"/>
      <c r="J330" s="260"/>
      <c r="K330" s="12"/>
      <c r="R330" s="242"/>
      <c r="S330" s="238"/>
      <c r="T330" s="238"/>
      <c r="U330" s="238"/>
      <c r="V330" s="238"/>
      <c r="W330" s="238"/>
      <c r="X330" s="238"/>
      <c r="Y330" s="242"/>
      <c r="Z330" s="242"/>
      <c r="AA330" s="242"/>
      <c r="AB330" s="201"/>
      <c r="AC330" s="201"/>
      <c r="AD330" s="238"/>
      <c r="AE330" s="238"/>
      <c r="AF330" s="238"/>
      <c r="AG330" s="238"/>
      <c r="AH330" s="242"/>
    </row>
    <row r="331" spans="1:34" ht="18" customHeight="1" x14ac:dyDescent="0.35">
      <c r="A331" s="10"/>
      <c r="B331" s="217" t="s">
        <v>196</v>
      </c>
      <c r="C331" s="217"/>
      <c r="D331" s="260"/>
      <c r="E331" s="260"/>
      <c r="F331" s="260"/>
      <c r="G331" s="260"/>
      <c r="H331" s="260"/>
      <c r="I331" s="260"/>
      <c r="J331" s="260"/>
      <c r="K331" s="12"/>
      <c r="R331" s="242"/>
      <c r="S331" s="238"/>
      <c r="T331" s="238"/>
      <c r="U331" s="238"/>
      <c r="V331" s="238"/>
      <c r="W331" s="238"/>
      <c r="X331" s="238"/>
      <c r="Y331" s="242"/>
      <c r="Z331" s="242"/>
      <c r="AA331" s="242"/>
      <c r="AB331" s="201"/>
      <c r="AC331" s="201"/>
      <c r="AD331" s="238"/>
      <c r="AE331" s="238"/>
      <c r="AF331" s="238"/>
      <c r="AG331" s="238"/>
      <c r="AH331" s="242"/>
    </row>
    <row r="332" spans="1:34" ht="18" customHeight="1" x14ac:dyDescent="0.35">
      <c r="A332" s="10"/>
      <c r="B332" s="217" t="s">
        <v>48</v>
      </c>
      <c r="C332" s="217"/>
      <c r="D332" s="260"/>
      <c r="E332" s="260"/>
      <c r="F332" s="260"/>
      <c r="G332" s="260"/>
      <c r="H332" s="260"/>
      <c r="I332" s="260"/>
      <c r="J332" s="260"/>
      <c r="K332" s="12"/>
      <c r="R332" s="242"/>
      <c r="S332" s="238"/>
      <c r="T332" s="238"/>
      <c r="U332" s="238"/>
      <c r="V332" s="238"/>
      <c r="W332" s="238"/>
      <c r="X332" s="238"/>
      <c r="Y332" s="242"/>
      <c r="Z332" s="242"/>
      <c r="AA332" s="242"/>
      <c r="AB332" s="201"/>
      <c r="AC332" s="201"/>
      <c r="AD332" s="238"/>
      <c r="AE332" s="238"/>
      <c r="AF332" s="238"/>
      <c r="AG332" s="238"/>
      <c r="AH332" s="242"/>
    </row>
    <row r="333" spans="1:34" ht="10" customHeight="1" x14ac:dyDescent="0.35">
      <c r="A333" s="14"/>
      <c r="B333" s="15"/>
      <c r="C333" s="15"/>
      <c r="D333" s="15"/>
      <c r="E333" s="15"/>
      <c r="F333" s="15"/>
      <c r="G333" s="15"/>
      <c r="H333" s="15"/>
      <c r="I333" s="15"/>
      <c r="J333" s="15"/>
      <c r="K333" s="16"/>
      <c r="R333" s="242"/>
      <c r="S333" s="238"/>
      <c r="T333" s="238"/>
      <c r="U333" s="238"/>
      <c r="V333" s="238"/>
      <c r="W333" s="238"/>
      <c r="X333" s="238"/>
      <c r="Y333" s="242"/>
      <c r="Z333" s="242"/>
      <c r="AA333" s="242"/>
      <c r="AB333" s="201"/>
      <c r="AC333" s="201"/>
      <c r="AD333" s="238"/>
      <c r="AE333" s="238"/>
      <c r="AF333" s="238"/>
      <c r="AG333" s="238"/>
      <c r="AH333" s="242"/>
    </row>
    <row r="334" spans="1:34" ht="10" customHeight="1" x14ac:dyDescent="0.35">
      <c r="A334" s="238"/>
      <c r="B334" s="250"/>
      <c r="C334" s="111"/>
      <c r="D334" s="109"/>
      <c r="E334" s="124"/>
      <c r="F334" s="109"/>
      <c r="G334" s="239"/>
      <c r="H334" s="27"/>
      <c r="I334" s="239"/>
      <c r="J334" s="27"/>
      <c r="K334" s="242"/>
      <c r="R334" s="242"/>
      <c r="S334" s="238"/>
      <c r="T334" s="238"/>
      <c r="U334" s="238"/>
      <c r="V334" s="238"/>
      <c r="W334" s="238"/>
      <c r="X334" s="238"/>
      <c r="Y334" s="238"/>
      <c r="Z334" s="238"/>
      <c r="AA334" s="238"/>
      <c r="AB334" s="238"/>
      <c r="AC334" s="238"/>
      <c r="AD334" s="238"/>
      <c r="AE334" s="238"/>
      <c r="AF334" s="238"/>
      <c r="AG334" s="238"/>
      <c r="AH334" s="238"/>
    </row>
    <row r="335" spans="1:34" ht="10" customHeight="1" x14ac:dyDescent="0.35">
      <c r="A335" s="7"/>
      <c r="B335" s="8"/>
      <c r="C335" s="8"/>
      <c r="D335" s="8"/>
      <c r="E335" s="8"/>
      <c r="F335" s="8"/>
      <c r="G335" s="8"/>
      <c r="H335" s="8"/>
      <c r="I335" s="8"/>
      <c r="J335" s="8"/>
      <c r="K335" s="9"/>
      <c r="R335" s="242"/>
      <c r="S335" s="238"/>
      <c r="T335" s="238"/>
      <c r="U335" s="238"/>
      <c r="V335" s="238"/>
      <c r="W335" s="238"/>
      <c r="X335" s="238"/>
      <c r="Y335" s="238"/>
      <c r="Z335" s="238"/>
      <c r="AA335" s="238"/>
      <c r="AB335" s="238"/>
      <c r="AC335" s="238"/>
      <c r="AD335" s="238"/>
      <c r="AE335" s="238"/>
      <c r="AF335" s="238"/>
      <c r="AG335" s="238"/>
      <c r="AH335" s="242"/>
    </row>
    <row r="336" spans="1:34" ht="18" customHeight="1" x14ac:dyDescent="0.35">
      <c r="A336" s="10"/>
      <c r="B336" s="218" t="s">
        <v>204</v>
      </c>
      <c r="C336" s="218"/>
      <c r="D336" s="331"/>
      <c r="E336" s="331"/>
      <c r="F336" s="331"/>
      <c r="G336" s="331"/>
      <c r="H336" s="331"/>
      <c r="I336" s="331"/>
      <c r="J336" s="331"/>
      <c r="K336" s="12"/>
      <c r="R336" s="242"/>
      <c r="S336" s="238"/>
      <c r="T336" s="238"/>
      <c r="U336" s="238"/>
      <c r="V336" s="238"/>
      <c r="W336" s="238"/>
      <c r="X336" s="238"/>
      <c r="Y336" s="238"/>
      <c r="Z336" s="238"/>
      <c r="AA336" s="238"/>
      <c r="AB336" s="238"/>
      <c r="AC336" s="238"/>
      <c r="AD336" s="238"/>
      <c r="AE336" s="238"/>
      <c r="AF336" s="238"/>
      <c r="AG336" s="238"/>
      <c r="AH336" s="242"/>
    </row>
    <row r="337" spans="1:41" ht="18" customHeight="1" x14ac:dyDescent="0.35">
      <c r="A337" s="10"/>
      <c r="B337" s="217" t="s">
        <v>160</v>
      </c>
      <c r="C337" s="217"/>
      <c r="D337" s="319"/>
      <c r="E337" s="319"/>
      <c r="F337" s="319"/>
      <c r="G337" s="319"/>
      <c r="H337" s="319"/>
      <c r="I337" s="319"/>
      <c r="J337" s="319"/>
      <c r="K337" s="12"/>
      <c r="R337" s="242"/>
      <c r="S337" s="238"/>
      <c r="T337" s="238"/>
      <c r="U337" s="238"/>
      <c r="V337" s="238"/>
      <c r="W337" s="238"/>
      <c r="X337" s="238"/>
      <c r="Y337" s="238"/>
      <c r="Z337" s="238"/>
      <c r="AA337" s="238"/>
      <c r="AB337" s="238"/>
      <c r="AC337" s="238"/>
      <c r="AD337" s="238"/>
      <c r="AE337" s="238"/>
      <c r="AF337" s="238"/>
      <c r="AG337" s="238"/>
      <c r="AH337" s="242"/>
      <c r="AI337" s="238"/>
      <c r="AJ337" s="238"/>
      <c r="AK337" s="238"/>
      <c r="AL337" s="238"/>
      <c r="AM337" s="238"/>
      <c r="AN337" s="238"/>
      <c r="AO337" s="238"/>
    </row>
    <row r="338" spans="1:41" ht="18" customHeight="1" x14ac:dyDescent="0.35">
      <c r="A338" s="10"/>
      <c r="B338" s="217" t="s">
        <v>161</v>
      </c>
      <c r="C338" s="217"/>
      <c r="D338" s="319"/>
      <c r="E338" s="319"/>
      <c r="F338" s="319"/>
      <c r="G338" s="319"/>
      <c r="H338" s="319"/>
      <c r="I338" s="319"/>
      <c r="J338" s="319"/>
      <c r="K338" s="12"/>
      <c r="R338" s="242"/>
      <c r="S338" s="238"/>
      <c r="T338" s="238"/>
      <c r="U338" s="238"/>
      <c r="V338" s="238"/>
      <c r="W338" s="238"/>
      <c r="X338" s="238"/>
      <c r="Y338" s="238"/>
      <c r="Z338" s="238"/>
      <c r="AA338" s="238"/>
      <c r="AB338" s="238"/>
      <c r="AC338" s="238"/>
      <c r="AD338" s="238"/>
      <c r="AE338" s="238"/>
      <c r="AF338" s="238"/>
      <c r="AG338" s="238"/>
      <c r="AH338" s="242"/>
      <c r="AI338" s="238"/>
      <c r="AJ338" s="238"/>
      <c r="AK338" s="238"/>
      <c r="AL338" s="238"/>
      <c r="AM338" s="238"/>
      <c r="AN338" s="238"/>
      <c r="AO338" s="238"/>
    </row>
    <row r="339" spans="1:41" ht="18" customHeight="1" x14ac:dyDescent="0.35">
      <c r="A339" s="10"/>
      <c r="B339" s="217" t="s">
        <v>162</v>
      </c>
      <c r="C339" s="217"/>
      <c r="D339" s="320"/>
      <c r="E339" s="330"/>
      <c r="F339" s="330"/>
      <c r="G339" s="330"/>
      <c r="H339" s="330"/>
      <c r="I339" s="330"/>
      <c r="J339" s="321"/>
      <c r="K339" s="12"/>
      <c r="R339" s="242"/>
      <c r="S339" s="238"/>
      <c r="T339" s="238"/>
      <c r="U339" s="238"/>
      <c r="V339" s="238"/>
      <c r="W339" s="238"/>
      <c r="X339" s="238"/>
      <c r="Y339" s="238"/>
      <c r="Z339" s="238"/>
      <c r="AA339" s="238"/>
      <c r="AB339" s="238"/>
      <c r="AC339" s="238"/>
      <c r="AD339" s="238"/>
      <c r="AE339" s="238"/>
      <c r="AF339" s="238"/>
      <c r="AG339" s="238"/>
      <c r="AH339" s="242"/>
      <c r="AI339" s="238"/>
      <c r="AJ339" s="238"/>
      <c r="AK339" s="238"/>
      <c r="AL339" s="238"/>
      <c r="AM339" s="238"/>
      <c r="AN339" s="238"/>
      <c r="AO339" s="238"/>
    </row>
    <row r="340" spans="1:41" ht="60" customHeight="1" x14ac:dyDescent="0.35">
      <c r="A340" s="10"/>
      <c r="B340" s="217" t="s">
        <v>163</v>
      </c>
      <c r="C340" s="217"/>
      <c r="D340" s="319"/>
      <c r="E340" s="319"/>
      <c r="F340" s="319"/>
      <c r="G340" s="319"/>
      <c r="H340" s="319"/>
      <c r="I340" s="319"/>
      <c r="J340" s="319"/>
      <c r="K340" s="12"/>
      <c r="R340" s="242"/>
      <c r="S340" s="238"/>
      <c r="T340" s="238"/>
      <c r="U340" s="238"/>
      <c r="V340" s="238"/>
      <c r="W340" s="238"/>
      <c r="X340" s="238"/>
      <c r="Y340" s="238"/>
      <c r="Z340" s="238"/>
      <c r="AA340" s="238"/>
      <c r="AB340" s="238"/>
      <c r="AC340" s="238"/>
      <c r="AD340" s="238"/>
      <c r="AE340" s="238"/>
      <c r="AF340" s="238"/>
      <c r="AG340" s="238"/>
      <c r="AH340" s="242"/>
      <c r="AI340" s="238"/>
      <c r="AJ340" s="238"/>
      <c r="AK340" s="238"/>
      <c r="AL340" s="238"/>
      <c r="AM340" s="238"/>
      <c r="AN340" s="238"/>
      <c r="AO340" s="238"/>
    </row>
    <row r="341" spans="1:41" ht="10" customHeight="1" x14ac:dyDescent="0.35">
      <c r="A341" s="10"/>
      <c r="B341" s="217"/>
      <c r="C341" s="217"/>
      <c r="D341" s="219"/>
      <c r="E341" s="219"/>
      <c r="F341" s="219"/>
      <c r="G341" s="219"/>
      <c r="H341" s="219"/>
      <c r="I341" s="219"/>
      <c r="J341" s="219"/>
      <c r="K341" s="12"/>
      <c r="R341" s="242"/>
      <c r="S341" s="238"/>
      <c r="T341" s="238"/>
      <c r="U341" s="238"/>
      <c r="V341" s="238"/>
      <c r="W341" s="238"/>
      <c r="X341" s="238"/>
      <c r="Y341" s="238"/>
      <c r="Z341" s="238"/>
      <c r="AA341" s="238"/>
      <c r="AB341" s="238"/>
      <c r="AC341" s="238"/>
      <c r="AD341" s="238"/>
      <c r="AE341" s="238"/>
      <c r="AF341" s="238"/>
      <c r="AG341" s="238"/>
      <c r="AH341" s="242"/>
      <c r="AI341" s="238"/>
      <c r="AJ341" s="238"/>
      <c r="AK341" s="238"/>
      <c r="AL341" s="238"/>
      <c r="AM341" s="238"/>
      <c r="AN341" s="238"/>
      <c r="AO341" s="238"/>
    </row>
    <row r="342" spans="1:41" ht="18" customHeight="1" x14ac:dyDescent="0.35">
      <c r="A342" s="10"/>
      <c r="B342" s="218" t="s">
        <v>164</v>
      </c>
      <c r="C342" s="218"/>
      <c r="D342" s="329" t="s">
        <v>119</v>
      </c>
      <c r="E342" s="329"/>
      <c r="F342" s="329"/>
      <c r="G342" s="219"/>
      <c r="H342" s="246"/>
      <c r="I342" s="219"/>
      <c r="J342" s="246" t="s">
        <v>80</v>
      </c>
      <c r="K342" s="12"/>
      <c r="R342" s="242"/>
      <c r="S342" s="238"/>
      <c r="T342" s="238"/>
      <c r="U342" s="238"/>
      <c r="V342" s="238"/>
      <c r="W342" s="238"/>
      <c r="X342" s="238"/>
      <c r="Y342" s="242"/>
      <c r="Z342" s="242"/>
      <c r="AA342" s="242"/>
      <c r="AB342" s="201"/>
      <c r="AC342" s="201"/>
      <c r="AD342" s="238"/>
      <c r="AE342" s="238"/>
      <c r="AF342" s="238"/>
      <c r="AG342" s="238"/>
      <c r="AH342" s="242"/>
      <c r="AI342" s="238"/>
      <c r="AJ342" s="238"/>
      <c r="AK342" s="238"/>
      <c r="AL342" s="238"/>
      <c r="AM342" s="238"/>
      <c r="AN342" s="238"/>
      <c r="AO342" s="238"/>
    </row>
    <row r="343" spans="1:41" ht="18" customHeight="1" x14ac:dyDescent="0.35">
      <c r="A343" s="10"/>
      <c r="B343" s="217" t="s">
        <v>165</v>
      </c>
      <c r="C343" s="229" t="s">
        <v>121</v>
      </c>
      <c r="D343" s="106"/>
      <c r="E343" s="235" t="s">
        <v>125</v>
      </c>
      <c r="F343" s="106"/>
      <c r="G343" s="219"/>
      <c r="H343" s="18"/>
      <c r="I343" s="219"/>
      <c r="J343" s="133">
        <f>ROUND(((F343-D343)/30.4),0)</f>
        <v>0</v>
      </c>
      <c r="K343" s="12"/>
      <c r="P343" s="110"/>
      <c r="Q343" s="110"/>
      <c r="R343" s="111"/>
      <c r="S343" s="111"/>
      <c r="T343" s="111"/>
      <c r="U343" s="111"/>
      <c r="V343" s="111"/>
      <c r="W343" s="111"/>
      <c r="X343" s="111"/>
      <c r="Y343" s="111"/>
      <c r="Z343" s="111"/>
      <c r="AA343" s="111"/>
      <c r="AB343" s="205"/>
      <c r="AC343" s="205"/>
      <c r="AD343" s="111"/>
      <c r="AE343" s="111"/>
      <c r="AF343" s="238"/>
      <c r="AG343" s="238"/>
      <c r="AH343" s="242"/>
      <c r="AI343" s="238"/>
      <c r="AJ343" s="238"/>
      <c r="AK343" s="238"/>
      <c r="AL343" s="238"/>
      <c r="AM343" s="238"/>
      <c r="AN343" s="238"/>
      <c r="AO343" s="238"/>
    </row>
    <row r="344" spans="1:41" ht="10" customHeight="1" x14ac:dyDescent="0.35">
      <c r="A344" s="10"/>
      <c r="B344" s="217"/>
      <c r="C344" s="229"/>
      <c r="D344" s="82"/>
      <c r="E344" s="236"/>
      <c r="F344" s="82"/>
      <c r="G344" s="219"/>
      <c r="H344" s="18"/>
      <c r="I344" s="219"/>
      <c r="J344" s="219"/>
      <c r="K344" s="12"/>
      <c r="P344" s="110"/>
      <c r="Q344" s="110"/>
      <c r="R344" s="111"/>
      <c r="S344" s="111"/>
      <c r="T344" s="111"/>
      <c r="U344" s="111"/>
      <c r="V344" s="111"/>
      <c r="W344" s="111"/>
      <c r="X344" s="111"/>
      <c r="Y344" s="111"/>
      <c r="Z344" s="111"/>
      <c r="AA344" s="111"/>
      <c r="AB344" s="205"/>
      <c r="AC344" s="205"/>
      <c r="AD344" s="111"/>
      <c r="AE344" s="111"/>
      <c r="AF344" s="238"/>
      <c r="AG344" s="238"/>
      <c r="AH344" s="242"/>
      <c r="AI344" s="238"/>
      <c r="AJ344" s="238"/>
      <c r="AK344" s="238"/>
      <c r="AL344" s="238"/>
      <c r="AM344" s="238"/>
      <c r="AN344" s="238"/>
      <c r="AO344" s="238"/>
    </row>
    <row r="345" spans="1:41" ht="18" customHeight="1" x14ac:dyDescent="0.35">
      <c r="A345" s="10"/>
      <c r="B345" s="217" t="s">
        <v>166</v>
      </c>
      <c r="C345" s="229"/>
      <c r="D345" s="324" t="s">
        <v>167</v>
      </c>
      <c r="E345" s="325"/>
      <c r="F345" s="20"/>
      <c r="G345" s="219"/>
      <c r="H345" s="326" t="s">
        <v>168</v>
      </c>
      <c r="I345" s="327"/>
      <c r="J345" s="20"/>
      <c r="K345" s="12"/>
      <c r="P345" s="110"/>
      <c r="Q345" s="110"/>
      <c r="R345" s="113"/>
      <c r="S345" s="111"/>
      <c r="T345" s="111"/>
      <c r="U345" s="111"/>
      <c r="V345" s="111"/>
      <c r="W345" s="111"/>
      <c r="X345" s="111"/>
      <c r="Y345" s="111"/>
      <c r="Z345" s="111"/>
      <c r="AA345" s="111"/>
      <c r="AB345" s="205"/>
      <c r="AC345" s="205"/>
      <c r="AD345" s="111"/>
      <c r="AE345" s="111"/>
      <c r="AF345" s="238"/>
      <c r="AG345" s="238"/>
      <c r="AH345" s="242"/>
      <c r="AI345" s="238"/>
      <c r="AJ345" s="238"/>
      <c r="AK345" s="238"/>
      <c r="AL345" s="238"/>
      <c r="AM345" s="238"/>
      <c r="AN345" s="238"/>
      <c r="AO345" s="238"/>
    </row>
    <row r="346" spans="1:41" ht="18" customHeight="1" x14ac:dyDescent="0.35">
      <c r="A346" s="10"/>
      <c r="B346" s="217" t="s">
        <v>169</v>
      </c>
      <c r="C346" s="229"/>
      <c r="D346" s="324"/>
      <c r="E346" s="325"/>
      <c r="F346" s="20"/>
      <c r="G346" s="219"/>
      <c r="H346" s="328"/>
      <c r="I346" s="327"/>
      <c r="J346" s="20"/>
      <c r="K346" s="12"/>
      <c r="P346" s="110"/>
      <c r="Q346" s="110"/>
      <c r="R346" s="112"/>
      <c r="S346" s="111"/>
      <c r="T346" s="111"/>
      <c r="U346" s="111"/>
      <c r="V346" s="111"/>
      <c r="W346" s="111"/>
      <c r="X346" s="111"/>
      <c r="Y346" s="111"/>
      <c r="Z346" s="111"/>
      <c r="AA346" s="111"/>
      <c r="AB346" s="205"/>
      <c r="AC346" s="205"/>
      <c r="AD346" s="111"/>
      <c r="AE346" s="111"/>
      <c r="AF346" s="238"/>
      <c r="AG346" s="238"/>
      <c r="AH346" s="242"/>
      <c r="AI346" s="238"/>
      <c r="AJ346" s="238"/>
      <c r="AK346" s="238"/>
      <c r="AL346" s="238"/>
      <c r="AM346" s="238"/>
      <c r="AN346" s="238"/>
      <c r="AO346" s="238"/>
    </row>
    <row r="347" spans="1:41" ht="18" customHeight="1" x14ac:dyDescent="0.35">
      <c r="A347" s="10"/>
      <c r="B347" s="268" t="s">
        <v>170</v>
      </c>
      <c r="C347" s="268"/>
      <c r="D347" s="268"/>
      <c r="E347" s="268"/>
      <c r="F347" s="268"/>
      <c r="G347" s="268"/>
      <c r="H347" s="268"/>
      <c r="I347" s="278"/>
      <c r="J347" s="20"/>
      <c r="K347" s="12"/>
      <c r="P347" s="110"/>
      <c r="Q347" s="110"/>
      <c r="R347" s="111"/>
      <c r="S347" s="111"/>
      <c r="T347" s="111"/>
      <c r="U347" s="111"/>
      <c r="V347" s="111"/>
      <c r="W347" s="111"/>
      <c r="X347" s="111"/>
      <c r="Y347" s="111"/>
      <c r="Z347" s="111"/>
      <c r="AA347" s="111"/>
      <c r="AB347" s="205"/>
      <c r="AC347" s="205"/>
      <c r="AD347" s="111"/>
      <c r="AE347" s="111"/>
      <c r="AF347" s="238"/>
      <c r="AG347" s="238"/>
      <c r="AH347" s="242"/>
      <c r="AI347" s="238"/>
      <c r="AJ347" s="238"/>
      <c r="AK347" s="238"/>
      <c r="AL347" s="238"/>
      <c r="AM347" s="238"/>
      <c r="AN347" s="238"/>
      <c r="AO347" s="238"/>
    </row>
    <row r="348" spans="1:41" ht="10" customHeight="1" x14ac:dyDescent="0.35">
      <c r="A348" s="10"/>
      <c r="B348" s="229"/>
      <c r="C348" s="229"/>
      <c r="D348" s="229"/>
      <c r="E348" s="229"/>
      <c r="F348" s="229"/>
      <c r="G348" s="229"/>
      <c r="H348" s="229"/>
      <c r="I348" s="229"/>
      <c r="J348" s="24"/>
      <c r="K348" s="12"/>
      <c r="R348" s="242"/>
      <c r="S348" s="238"/>
      <c r="T348" s="238"/>
      <c r="U348" s="238"/>
      <c r="V348" s="238"/>
      <c r="W348" s="238"/>
      <c r="X348" s="238"/>
      <c r="Y348" s="242"/>
      <c r="Z348" s="242"/>
      <c r="AA348" s="242"/>
      <c r="AB348" s="201"/>
      <c r="AC348" s="201"/>
      <c r="AD348" s="238"/>
      <c r="AE348" s="238"/>
      <c r="AF348" s="238"/>
      <c r="AG348" s="238"/>
      <c r="AH348" s="242"/>
      <c r="AI348" s="238"/>
      <c r="AJ348" s="238"/>
      <c r="AK348" s="238"/>
      <c r="AL348" s="238"/>
      <c r="AM348" s="238"/>
      <c r="AN348" s="238"/>
      <c r="AO348" s="238"/>
    </row>
    <row r="349" spans="1:41" ht="18" customHeight="1" x14ac:dyDescent="0.35">
      <c r="A349" s="10"/>
      <c r="B349" s="268" t="s">
        <v>171</v>
      </c>
      <c r="C349" s="268"/>
      <c r="D349" s="268"/>
      <c r="E349" s="268"/>
      <c r="F349" s="268"/>
      <c r="G349" s="268"/>
      <c r="H349" s="268"/>
      <c r="I349" s="278"/>
      <c r="J349" s="20"/>
      <c r="K349" s="12"/>
      <c r="M349" s="323" t="s">
        <v>172</v>
      </c>
      <c r="N349" s="323"/>
      <c r="O349" s="323"/>
      <c r="P349" s="323"/>
      <c r="Q349" s="323"/>
      <c r="R349" s="323"/>
      <c r="S349" s="336" t="s">
        <v>173</v>
      </c>
      <c r="T349" s="336"/>
      <c r="U349" s="336"/>
      <c r="V349" s="336"/>
      <c r="W349" s="336"/>
      <c r="X349" s="336"/>
      <c r="Y349" s="299" t="s">
        <v>174</v>
      </c>
      <c r="Z349" s="300"/>
      <c r="AA349" s="300"/>
      <c r="AB349" s="300"/>
      <c r="AC349" s="300"/>
      <c r="AD349" s="301"/>
      <c r="AE349" s="116"/>
      <c r="AF349" s="323" t="s">
        <v>175</v>
      </c>
      <c r="AG349" s="323"/>
      <c r="AH349" s="323"/>
      <c r="AI349" s="242"/>
      <c r="AJ349" s="299" t="s">
        <v>176</v>
      </c>
      <c r="AK349" s="301"/>
      <c r="AL349" s="238"/>
      <c r="AM349" s="332" t="s">
        <v>177</v>
      </c>
      <c r="AN349" s="242"/>
      <c r="AO349" s="332" t="s">
        <v>178</v>
      </c>
    </row>
    <row r="350" spans="1:41" ht="18" customHeight="1" x14ac:dyDescent="0.35">
      <c r="A350" s="10"/>
      <c r="B350" s="268" t="s">
        <v>179</v>
      </c>
      <c r="C350" s="268"/>
      <c r="D350" s="268"/>
      <c r="E350" s="268"/>
      <c r="F350" s="268"/>
      <c r="G350" s="268"/>
      <c r="H350" s="268"/>
      <c r="I350" s="278"/>
      <c r="J350" s="20"/>
      <c r="K350" s="12"/>
      <c r="M350" s="337" t="s">
        <v>83</v>
      </c>
      <c r="N350" s="338"/>
      <c r="O350" s="337" t="s">
        <v>82</v>
      </c>
      <c r="P350" s="338"/>
      <c r="Q350" s="299" t="s">
        <v>81</v>
      </c>
      <c r="R350" s="301"/>
      <c r="S350" s="299" t="s">
        <v>83</v>
      </c>
      <c r="T350" s="301"/>
      <c r="U350" s="299" t="s">
        <v>82</v>
      </c>
      <c r="V350" s="301"/>
      <c r="W350" s="299" t="s">
        <v>81</v>
      </c>
      <c r="X350" s="301"/>
      <c r="Y350" s="299" t="s">
        <v>83</v>
      </c>
      <c r="Z350" s="301"/>
      <c r="AA350" s="339" t="s">
        <v>82</v>
      </c>
      <c r="AB350" s="340"/>
      <c r="AC350" s="299" t="s">
        <v>81</v>
      </c>
      <c r="AD350" s="301"/>
      <c r="AE350" s="116"/>
      <c r="AF350" s="234" t="s">
        <v>83</v>
      </c>
      <c r="AG350" s="234" t="s">
        <v>82</v>
      </c>
      <c r="AH350" s="234" t="s">
        <v>81</v>
      </c>
      <c r="AI350" s="242"/>
      <c r="AJ350" s="234" t="s">
        <v>83</v>
      </c>
      <c r="AK350" s="234" t="s">
        <v>82</v>
      </c>
      <c r="AL350" s="238"/>
      <c r="AM350" s="333"/>
      <c r="AN350" s="242"/>
      <c r="AO350" s="333"/>
    </row>
    <row r="351" spans="1:41" ht="10" customHeight="1" x14ac:dyDescent="0.35">
      <c r="A351" s="10"/>
      <c r="B351" s="11"/>
      <c r="C351" s="11"/>
      <c r="D351" s="11"/>
      <c r="E351" s="11"/>
      <c r="F351" s="11"/>
      <c r="G351" s="11"/>
      <c r="H351" s="11"/>
      <c r="I351" s="11"/>
      <c r="J351" s="11"/>
      <c r="K351" s="12"/>
      <c r="R351" s="242"/>
      <c r="S351" s="242"/>
      <c r="T351" s="242"/>
      <c r="U351" s="242"/>
      <c r="V351" s="242"/>
      <c r="W351" s="242"/>
      <c r="X351" s="242"/>
      <c r="Y351" s="242"/>
      <c r="Z351" s="242"/>
      <c r="AA351" s="242"/>
      <c r="AB351" s="206"/>
      <c r="AC351" s="206"/>
      <c r="AD351" s="242"/>
      <c r="AE351" s="242"/>
      <c r="AF351" s="238"/>
      <c r="AG351" s="238"/>
      <c r="AH351" s="242"/>
      <c r="AI351" s="242"/>
      <c r="AJ351" s="242"/>
      <c r="AK351" s="242"/>
      <c r="AL351" s="238"/>
      <c r="AM351" s="242"/>
      <c r="AN351" s="242"/>
      <c r="AO351" s="242"/>
    </row>
    <row r="352" spans="1:41" ht="18" customHeight="1" x14ac:dyDescent="0.35">
      <c r="A352" s="10"/>
      <c r="B352" s="218" t="s">
        <v>180</v>
      </c>
      <c r="C352" s="218"/>
      <c r="D352" s="329" t="s">
        <v>119</v>
      </c>
      <c r="E352" s="329"/>
      <c r="F352" s="329"/>
      <c r="G352" s="11"/>
      <c r="H352" s="19" t="s">
        <v>69</v>
      </c>
      <c r="I352" s="11"/>
      <c r="J352" s="17" t="s">
        <v>181</v>
      </c>
      <c r="K352" s="12"/>
      <c r="M352" s="322">
        <f>IF(F345&gt;=F346,F345,F346)</f>
        <v>0</v>
      </c>
      <c r="N352" s="322"/>
      <c r="O352" s="322"/>
      <c r="P352" s="322"/>
      <c r="Q352" s="322"/>
      <c r="R352" s="322"/>
      <c r="S352" s="115"/>
      <c r="T352" s="115"/>
      <c r="U352" s="115"/>
      <c r="V352" s="115"/>
      <c r="W352" s="115"/>
      <c r="X352" s="115"/>
      <c r="Y352" s="27"/>
      <c r="Z352" s="27"/>
      <c r="AA352" s="27"/>
      <c r="AB352" s="207"/>
      <c r="AC352" s="207"/>
      <c r="AD352" s="27"/>
      <c r="AE352" s="242"/>
      <c r="AF352" s="238"/>
      <c r="AG352" s="238"/>
      <c r="AH352" s="242"/>
      <c r="AI352" s="242"/>
      <c r="AJ352" s="120"/>
      <c r="AK352" s="120"/>
      <c r="AL352" s="238"/>
      <c r="AM352" s="242"/>
      <c r="AN352" s="242"/>
      <c r="AO352" s="242"/>
    </row>
    <row r="353" spans="1:41" ht="18" customHeight="1" x14ac:dyDescent="0.35">
      <c r="A353" s="10"/>
      <c r="B353" s="245"/>
      <c r="C353" s="229" t="s">
        <v>121</v>
      </c>
      <c r="D353" s="106"/>
      <c r="E353" s="235" t="s">
        <v>125</v>
      </c>
      <c r="F353" s="106"/>
      <c r="G353" s="235"/>
      <c r="H353" s="20"/>
      <c r="I353" s="222"/>
      <c r="J353" s="133" t="str">
        <f>IFERROR(ROUND(H353/((F353-D353)/30.4),0),"")</f>
        <v/>
      </c>
      <c r="K353" s="12"/>
      <c r="M353" s="114">
        <f>((($M352-$M$422)/($M$421-$M$422))*0.5+1)</f>
        <v>-0.25</v>
      </c>
      <c r="N353" s="118">
        <f>IF($M353&gt;1.5,1.5,IF($M353&lt;0.5,0,$M353))</f>
        <v>0</v>
      </c>
      <c r="O353" s="114">
        <f>((($M352-$O$422)/($O$421-$O$422))*0.5+1)</f>
        <v>-0.75</v>
      </c>
      <c r="P353" s="118">
        <f>IF($O353&gt;1.5,1.5,IF($O353&lt;0.5,0,$O353))</f>
        <v>0</v>
      </c>
      <c r="Q353" s="114">
        <f>((($M352-$Q$422)/($Q$421-$Q$422))*0.5+1)</f>
        <v>-0.5</v>
      </c>
      <c r="R353" s="118">
        <f>IF($Q353&gt;1.5,1.5,IF($Q353&lt;0.5,0,$Q353))</f>
        <v>0</v>
      </c>
      <c r="S353" s="114">
        <f>((($H353-$S$422)/($S$421-$S$422))*0.5+1)</f>
        <v>-1</v>
      </c>
      <c r="T353" s="118">
        <f>IF($S353&gt;1.5,1.5,IF($S353&lt;0.5,0,$S353))</f>
        <v>0</v>
      </c>
      <c r="U353" s="114">
        <f>((($H353-$U$422)/($U$421-$U$422))*0.5+1)</f>
        <v>-0.75</v>
      </c>
      <c r="V353" s="118">
        <f>IF($U353&gt;1.5,1.5,IF($U353&lt;0.5,0,$U353))</f>
        <v>0</v>
      </c>
      <c r="W353" s="114">
        <f>((($H353-$W$422)/($W$421-$W$422))*0.5+1)</f>
        <v>-1.4</v>
      </c>
      <c r="X353" s="118">
        <f>IF($W353&gt;1.5,1.5,IF($W353&lt;0.5,0,$W353))</f>
        <v>0</v>
      </c>
      <c r="Y353" s="114">
        <f>((($J347-$Y$422)/($Y$421-$Y$422))*0.5+1)</f>
        <v>-0.25</v>
      </c>
      <c r="Z353" s="118">
        <f>IF($Y353&gt;1.5,1.5,IF($Y353&lt;0.5,0,$Y353))</f>
        <v>0</v>
      </c>
      <c r="AA353" s="114">
        <f>((($J347-$AA$422)/($AA$421-$AA$422))*0.5+1)</f>
        <v>0</v>
      </c>
      <c r="AB353" s="118">
        <f>IF($AA353&gt;1.5,1.5,IF($AA353&lt;0.5,0,$AA353))</f>
        <v>0</v>
      </c>
      <c r="AC353" s="114">
        <f>((($J347-$AC$422)/($AC$421-$AC$422))*0.5+1)</f>
        <v>0</v>
      </c>
      <c r="AD353" s="118">
        <f>IF($AC353&gt;1.5,1.5,IF($AC353&lt;0.5,0,$AC353))</f>
        <v>0</v>
      </c>
      <c r="AE353" s="117"/>
      <c r="AF353" s="119">
        <f>IF(AND($AJ353=1,PRODUCT(N353,T353,Z353)&gt;=1,$J357&gt;=$AG$422),1,0)</f>
        <v>0</v>
      </c>
      <c r="AG353" s="119">
        <f>IF(AND($AK353=1,PRODUCT(P353,V353,AB353)&gt;=1,$J357&gt;=$AG$421),1,0)</f>
        <v>0</v>
      </c>
      <c r="AH353" s="119">
        <f t="shared" ref="AH353" si="102">IF(AND($B353="Projektleiter*in",PRODUCT(R353,X353,AD353)&gt;=1,$J357&gt;=$AG$420),1,0)</f>
        <v>0</v>
      </c>
      <c r="AI353" s="242"/>
      <c r="AJ353" s="240">
        <f t="shared" ref="AJ353:AJ355" si="103">IF(OR($B353="Projektleiter*in",$B353="Co-Projektleiter*in",$B353="Teilprojektleiter*in",$B353="Stv. Projektleiter*in"),1,0)</f>
        <v>0</v>
      </c>
      <c r="AK353" s="240">
        <f t="shared" ref="AK353:AK355" si="104">IF(OR($B353="Projektleiter*in",$B353="Co-Projektleiter*in",$B353="Teilprojektleiter*in"),1,0)</f>
        <v>0</v>
      </c>
      <c r="AL353" s="238"/>
      <c r="AM353" s="234">
        <f>IF(AND(F346&gt;=M$427,H353&gt;=O$427,J347&gt;=Q$427,AO353&gt;=S$427,J357&gt;=U$427),1,0)</f>
        <v>0</v>
      </c>
      <c r="AN353" s="242"/>
      <c r="AO353" s="240">
        <f>IF(F353="",0,DATEDIF(D353,F353,"m")+1)</f>
        <v>0</v>
      </c>
    </row>
    <row r="354" spans="1:41" ht="18" customHeight="1" x14ac:dyDescent="0.35">
      <c r="A354" s="10"/>
      <c r="B354" s="245"/>
      <c r="C354" s="229" t="s">
        <v>121</v>
      </c>
      <c r="D354" s="106"/>
      <c r="E354" s="235" t="s">
        <v>125</v>
      </c>
      <c r="F354" s="106"/>
      <c r="G354" s="235"/>
      <c r="H354" s="20"/>
      <c r="I354" s="222"/>
      <c r="J354" s="133" t="str">
        <f t="shared" ref="J354:J355" si="105">IFERROR(ROUND(H354/((F354-D354)/30.4),0),"")</f>
        <v/>
      </c>
      <c r="K354" s="12"/>
      <c r="M354" s="114">
        <f>((($M352-$M$422)/($M$421-$M$422))*0.5+1)</f>
        <v>-0.25</v>
      </c>
      <c r="N354" s="118">
        <f t="shared" ref="N354:N355" si="106">IF($M354&gt;1.5,1.5,IF($M354&lt;0.5,0,$M354))</f>
        <v>0</v>
      </c>
      <c r="O354" s="114">
        <f>((($M352-$O$422)/($O$421-$O$422))*0.5+1)</f>
        <v>-0.75</v>
      </c>
      <c r="P354" s="118">
        <f t="shared" ref="P354:P355" si="107">IF($O354&gt;1.5,1.5,IF($O354&lt;0.5,0,$O354))</f>
        <v>0</v>
      </c>
      <c r="Q354" s="114">
        <f>((($M352-$Q$422)/($Q$421-$Q$422))*0.5+1)</f>
        <v>-0.5</v>
      </c>
      <c r="R354" s="118">
        <f t="shared" ref="R354:R355" si="108">IF($Q354&gt;1.5,1.5,IF($Q354&lt;0.5,0,$Q354))</f>
        <v>0</v>
      </c>
      <c r="S354" s="114">
        <f>((($H354-$S$422)/($S$421-$S$422))*0.5+1)</f>
        <v>-1</v>
      </c>
      <c r="T354" s="118">
        <f t="shared" ref="T354:T355" si="109">IF($S354&gt;1.5,1.5,IF($S354&lt;0.5,0,$S354))</f>
        <v>0</v>
      </c>
      <c r="U354" s="114">
        <f>((($H354-$U$422)/($U$421-$U$422))*0.5+1)</f>
        <v>-0.75</v>
      </c>
      <c r="V354" s="118">
        <f t="shared" ref="V354:V355" si="110">IF($U354&gt;1.5,1.5,IF($U354&lt;0.5,0,$U354))</f>
        <v>0</v>
      </c>
      <c r="W354" s="114">
        <f>((($H354-$W$422)/($W$421-$W$422))*0.5+1)</f>
        <v>-1.4</v>
      </c>
      <c r="X354" s="118">
        <f t="shared" ref="X354:X355" si="111">IF($W354&gt;1.5,1.5,IF($W354&lt;0.5,0,$W354))</f>
        <v>0</v>
      </c>
      <c r="Y354" s="114">
        <f>((($J347-$Y$422)/($Y$421-$Y$422))*0.5+1)</f>
        <v>-0.25</v>
      </c>
      <c r="Z354" s="118">
        <f t="shared" ref="Z354:Z355" si="112">IF($Y354&gt;1.5,1.5,IF($Y354&lt;0.5,0,$Y354))</f>
        <v>0</v>
      </c>
      <c r="AA354" s="114">
        <f>((($J347-$AA$422)/($AA$421-$AA$422))*0.5+1)</f>
        <v>0</v>
      </c>
      <c r="AB354" s="118">
        <f t="shared" ref="AB354:AB355" si="113">IF($AA354&gt;1.5,1.5,IF($AA354&lt;0.5,0,$AA354))</f>
        <v>0</v>
      </c>
      <c r="AC354" s="114">
        <f>((($J347-$AC$422)/($AC$421-$AC$422))*0.5+1)</f>
        <v>0</v>
      </c>
      <c r="AD354" s="118">
        <f t="shared" ref="AD354:AD355" si="114">IF($AC354&gt;1.5,1.5,IF($AC354&lt;0.5,0,$AC354))</f>
        <v>0</v>
      </c>
      <c r="AE354" s="117"/>
      <c r="AF354" s="119">
        <f>IF(AND($AJ354=1,PRODUCT(N354,T354,Z354)&gt;=1,$J357&gt;=$AG$422),1,0)</f>
        <v>0</v>
      </c>
      <c r="AG354" s="119">
        <f>IF(AND($AK354=1,PRODUCT(P354,V354,AB354)&gt;=1,$J357&gt;=$AG$421),1,0)</f>
        <v>0</v>
      </c>
      <c r="AH354" s="119">
        <f>IF(AND($B354="Projektleiter*in",PRODUCT(R354,X354,AD354)&gt;=1,$J357&gt;=$AG$420),1,0)</f>
        <v>0</v>
      </c>
      <c r="AI354" s="242"/>
      <c r="AJ354" s="240">
        <f t="shared" si="103"/>
        <v>0</v>
      </c>
      <c r="AK354" s="240">
        <f t="shared" si="104"/>
        <v>0</v>
      </c>
      <c r="AL354" s="238"/>
      <c r="AM354" s="234">
        <f>IF(AND(F346&gt;=M$427,H354&gt;=O$427,J347&gt;=Q$427,AO354&gt;=S$427,J357&gt;=U$427),1,0)</f>
        <v>0</v>
      </c>
      <c r="AN354" s="242"/>
      <c r="AO354" s="240">
        <f>IF(F354="",0,DATEDIF(D354,F354,"m")+1)</f>
        <v>0</v>
      </c>
    </row>
    <row r="355" spans="1:41" ht="18" customHeight="1" x14ac:dyDescent="0.35">
      <c r="A355" s="10"/>
      <c r="B355" s="245"/>
      <c r="C355" s="229" t="s">
        <v>121</v>
      </c>
      <c r="D355" s="106"/>
      <c r="E355" s="235" t="s">
        <v>125</v>
      </c>
      <c r="F355" s="106"/>
      <c r="G355" s="235"/>
      <c r="H355" s="20"/>
      <c r="I355" s="222"/>
      <c r="J355" s="133" t="str">
        <f t="shared" si="105"/>
        <v/>
      </c>
      <c r="K355" s="12"/>
      <c r="M355" s="114">
        <f>((($M352-$M$422)/($M$421-$M$422))*0.5+1)</f>
        <v>-0.25</v>
      </c>
      <c r="N355" s="118">
        <f t="shared" si="106"/>
        <v>0</v>
      </c>
      <c r="O355" s="114">
        <f>((($M352-$O$422)/($O$421-$O$422))*0.5+1)</f>
        <v>-0.75</v>
      </c>
      <c r="P355" s="118">
        <f t="shared" si="107"/>
        <v>0</v>
      </c>
      <c r="Q355" s="114">
        <f>((($M352-$Q$422)/($Q$421-$Q$422))*0.5+1)</f>
        <v>-0.5</v>
      </c>
      <c r="R355" s="118">
        <f t="shared" si="108"/>
        <v>0</v>
      </c>
      <c r="S355" s="114">
        <f>((($H355-$S$422)/($S$421-$S$422))*0.5+1)</f>
        <v>-1</v>
      </c>
      <c r="T355" s="118">
        <f t="shared" si="109"/>
        <v>0</v>
      </c>
      <c r="U355" s="114">
        <f>((($H355-$U$422)/($U$421-$U$422))*0.5+1)</f>
        <v>-0.75</v>
      </c>
      <c r="V355" s="118">
        <f t="shared" si="110"/>
        <v>0</v>
      </c>
      <c r="W355" s="114">
        <f>((($H355-$W$422)/($W$421-$W$422))*0.5+1)</f>
        <v>-1.4</v>
      </c>
      <c r="X355" s="118">
        <f t="shared" si="111"/>
        <v>0</v>
      </c>
      <c r="Y355" s="114">
        <f>((($J347-$Y$422)/($Y$421-$Y$422))*0.5+1)</f>
        <v>-0.25</v>
      </c>
      <c r="Z355" s="118">
        <f t="shared" si="112"/>
        <v>0</v>
      </c>
      <c r="AA355" s="114">
        <f>((($J347-$AA$422)/($AA$421-$AA$422))*0.5+1)</f>
        <v>0</v>
      </c>
      <c r="AB355" s="118">
        <f t="shared" si="113"/>
        <v>0</v>
      </c>
      <c r="AC355" s="114">
        <f>((($J347-$AC$422)/($AC$421-$AC$422))*0.5+1)</f>
        <v>0</v>
      </c>
      <c r="AD355" s="118">
        <f t="shared" si="114"/>
        <v>0</v>
      </c>
      <c r="AE355" s="117"/>
      <c r="AF355" s="119">
        <f>IF(AND($AJ355=1,PRODUCT(N355,T355,Z355)&gt;=1,$J357&gt;=$AG$422),1,0)</f>
        <v>0</v>
      </c>
      <c r="AG355" s="119">
        <f>IF(AND($AK355=1,PRODUCT(P355,V355,AB355)&gt;=1,$J357&gt;=$AG$421),1,0)</f>
        <v>0</v>
      </c>
      <c r="AH355" s="119">
        <f>IF(AND($B355="Projektleiter*in",PRODUCT(R355,X355,AD355)&gt;=1,$J357&gt;=$AG$420),1,0)</f>
        <v>0</v>
      </c>
      <c r="AI355" s="242"/>
      <c r="AJ355" s="240">
        <f t="shared" si="103"/>
        <v>0</v>
      </c>
      <c r="AK355" s="240">
        <f t="shared" si="104"/>
        <v>0</v>
      </c>
      <c r="AL355" s="238"/>
      <c r="AM355" s="234">
        <f>IF(AND(F346&gt;=M$427,H355&gt;=O$427,J347&gt;=Q$427,AO355&gt;=S$427,J357&gt;=U$427),1,0)</f>
        <v>0</v>
      </c>
      <c r="AN355" s="242"/>
      <c r="AO355" s="240">
        <f>IF(F355="",0,DATEDIF(D355,F355,"m")+1)</f>
        <v>0</v>
      </c>
    </row>
    <row r="356" spans="1:41" ht="10" customHeight="1" x14ac:dyDescent="0.35">
      <c r="A356" s="10"/>
      <c r="B356" s="217"/>
      <c r="C356" s="217"/>
      <c r="D356" s="132"/>
      <c r="E356" s="219"/>
      <c r="F356" s="219"/>
      <c r="G356" s="219"/>
      <c r="H356" s="219"/>
      <c r="I356" s="219"/>
      <c r="J356" s="219"/>
      <c r="K356" s="12"/>
      <c r="R356" s="242"/>
      <c r="S356" s="238"/>
      <c r="T356" s="238"/>
      <c r="U356" s="238"/>
      <c r="V356" s="238"/>
      <c r="W356" s="238"/>
      <c r="X356" s="238"/>
      <c r="Y356" s="242"/>
      <c r="Z356" s="242"/>
      <c r="AA356" s="242"/>
      <c r="AB356" s="201"/>
      <c r="AC356" s="201"/>
      <c r="AD356" s="238"/>
      <c r="AE356" s="238"/>
      <c r="AF356" s="238"/>
      <c r="AG356" s="238"/>
      <c r="AH356" s="242"/>
      <c r="AI356" s="238"/>
      <c r="AJ356" s="238"/>
      <c r="AK356" s="238"/>
      <c r="AL356" s="238"/>
      <c r="AM356" s="238"/>
      <c r="AN356" s="238"/>
      <c r="AO356" s="238"/>
    </row>
    <row r="357" spans="1:41" ht="18" customHeight="1" x14ac:dyDescent="0.35">
      <c r="A357" s="10"/>
      <c r="B357" s="270" t="s">
        <v>182</v>
      </c>
      <c r="C357" s="270"/>
      <c r="D357" s="270"/>
      <c r="E357" s="270"/>
      <c r="F357" s="270"/>
      <c r="G357" s="270"/>
      <c r="H357" s="270"/>
      <c r="I357" s="219"/>
      <c r="J357" s="133">
        <f>SUM(J358:J367)</f>
        <v>0</v>
      </c>
      <c r="K357" s="12"/>
      <c r="R357" s="242"/>
      <c r="S357" s="238"/>
      <c r="T357" s="238"/>
      <c r="U357" s="238"/>
      <c r="V357" s="238"/>
      <c r="W357" s="238"/>
      <c r="X357" s="238"/>
      <c r="Y357" s="242"/>
      <c r="Z357" s="242"/>
      <c r="AA357" s="242"/>
      <c r="AB357" s="201"/>
      <c r="AC357" s="201"/>
      <c r="AD357" s="238"/>
      <c r="AE357" s="238"/>
      <c r="AF357" s="238"/>
      <c r="AG357" s="238"/>
      <c r="AH357" s="242"/>
      <c r="AI357" s="238"/>
      <c r="AJ357" s="238"/>
      <c r="AK357" s="238"/>
      <c r="AL357" s="238"/>
      <c r="AM357" s="238"/>
      <c r="AN357" s="238"/>
      <c r="AO357" s="238"/>
    </row>
    <row r="358" spans="1:41" ht="18" customHeight="1" x14ac:dyDescent="0.35">
      <c r="A358" s="10"/>
      <c r="B358" s="268" t="s">
        <v>183</v>
      </c>
      <c r="C358" s="268"/>
      <c r="D358" s="268"/>
      <c r="E358" s="268"/>
      <c r="F358" s="268"/>
      <c r="G358" s="268"/>
      <c r="H358" s="268"/>
      <c r="I358" s="219"/>
      <c r="J358" s="20"/>
      <c r="K358" s="12"/>
      <c r="R358" s="242"/>
      <c r="S358" s="238"/>
      <c r="T358" s="238"/>
      <c r="U358" s="238"/>
      <c r="V358" s="238"/>
      <c r="W358" s="238"/>
      <c r="X358" s="238"/>
      <c r="Y358" s="242"/>
      <c r="Z358" s="242"/>
      <c r="AA358" s="242"/>
      <c r="AB358" s="201"/>
      <c r="AC358" s="201"/>
      <c r="AD358" s="238"/>
      <c r="AE358" s="238"/>
      <c r="AF358" s="238"/>
      <c r="AG358" s="238"/>
      <c r="AH358" s="242"/>
      <c r="AI358" s="238"/>
      <c r="AJ358" s="238"/>
      <c r="AK358" s="238"/>
      <c r="AL358" s="238"/>
      <c r="AM358" s="238"/>
      <c r="AN358" s="238"/>
      <c r="AO358" s="238"/>
    </row>
    <row r="359" spans="1:41" ht="18" customHeight="1" x14ac:dyDescent="0.35">
      <c r="A359" s="10"/>
      <c r="B359" s="268" t="s">
        <v>184</v>
      </c>
      <c r="C359" s="268"/>
      <c r="D359" s="268"/>
      <c r="E359" s="268"/>
      <c r="F359" s="268"/>
      <c r="G359" s="268"/>
      <c r="H359" s="268"/>
      <c r="I359" s="219"/>
      <c r="J359" s="20"/>
      <c r="K359" s="12"/>
      <c r="R359" s="242"/>
      <c r="S359" s="238"/>
      <c r="T359" s="238"/>
      <c r="U359" s="238"/>
      <c r="V359" s="238"/>
      <c r="W359" s="238"/>
      <c r="X359" s="238"/>
      <c r="Y359" s="242"/>
      <c r="Z359" s="242"/>
      <c r="AA359" s="242"/>
      <c r="AB359" s="201"/>
      <c r="AC359" s="201"/>
      <c r="AD359" s="238"/>
      <c r="AE359" s="238"/>
      <c r="AF359" s="238"/>
      <c r="AG359" s="238"/>
      <c r="AH359" s="242"/>
      <c r="AI359" s="238"/>
      <c r="AJ359" s="238"/>
      <c r="AK359" s="238"/>
      <c r="AL359" s="238"/>
      <c r="AM359" s="238"/>
      <c r="AN359" s="238"/>
      <c r="AO359" s="238"/>
    </row>
    <row r="360" spans="1:41" ht="18" customHeight="1" x14ac:dyDescent="0.35">
      <c r="A360" s="10"/>
      <c r="B360" s="268" t="s">
        <v>185</v>
      </c>
      <c r="C360" s="268"/>
      <c r="D360" s="268"/>
      <c r="E360" s="268"/>
      <c r="F360" s="268"/>
      <c r="G360" s="268"/>
      <c r="H360" s="268"/>
      <c r="I360" s="219"/>
      <c r="J360" s="20"/>
      <c r="K360" s="12"/>
      <c r="R360" s="242"/>
      <c r="S360" s="238"/>
      <c r="T360" s="238"/>
      <c r="U360" s="238"/>
      <c r="V360" s="238"/>
      <c r="W360" s="238"/>
      <c r="X360" s="238"/>
      <c r="Y360" s="242"/>
      <c r="Z360" s="242"/>
      <c r="AA360" s="242"/>
      <c r="AB360" s="201"/>
      <c r="AC360" s="201"/>
      <c r="AD360" s="238"/>
      <c r="AE360" s="238"/>
      <c r="AF360" s="238"/>
      <c r="AG360" s="238"/>
      <c r="AH360" s="242"/>
      <c r="AI360" s="238"/>
      <c r="AJ360" s="238"/>
      <c r="AK360" s="238"/>
      <c r="AL360" s="238"/>
      <c r="AM360" s="238"/>
      <c r="AN360" s="238"/>
      <c r="AO360" s="238"/>
    </row>
    <row r="361" spans="1:41" ht="18" customHeight="1" x14ac:dyDescent="0.35">
      <c r="A361" s="10"/>
      <c r="B361" s="268" t="s">
        <v>186</v>
      </c>
      <c r="C361" s="268"/>
      <c r="D361" s="268"/>
      <c r="E361" s="268"/>
      <c r="F361" s="268"/>
      <c r="G361" s="268"/>
      <c r="H361" s="268"/>
      <c r="I361" s="219"/>
      <c r="J361" s="20"/>
      <c r="K361" s="12"/>
      <c r="R361" s="242"/>
      <c r="S361" s="238"/>
      <c r="T361" s="238"/>
      <c r="U361" s="238"/>
      <c r="V361" s="238"/>
      <c r="W361" s="238"/>
      <c r="X361" s="238"/>
      <c r="Y361" s="242"/>
      <c r="Z361" s="242"/>
      <c r="AA361" s="242"/>
      <c r="AB361" s="201"/>
      <c r="AC361" s="201"/>
      <c r="AD361" s="238"/>
      <c r="AE361" s="238"/>
      <c r="AF361" s="238"/>
      <c r="AG361" s="238"/>
      <c r="AH361" s="242"/>
      <c r="AI361" s="238"/>
      <c r="AJ361" s="238"/>
      <c r="AK361" s="238"/>
      <c r="AL361" s="238"/>
      <c r="AM361" s="238"/>
      <c r="AN361" s="238"/>
      <c r="AO361" s="238"/>
    </row>
    <row r="362" spans="1:41" ht="18" customHeight="1" x14ac:dyDescent="0.35">
      <c r="A362" s="10"/>
      <c r="B362" s="268" t="s">
        <v>187</v>
      </c>
      <c r="C362" s="268"/>
      <c r="D362" s="268"/>
      <c r="E362" s="268"/>
      <c r="F362" s="268"/>
      <c r="G362" s="268"/>
      <c r="H362" s="268"/>
      <c r="I362" s="219"/>
      <c r="J362" s="20"/>
      <c r="K362" s="12"/>
      <c r="R362" s="242"/>
      <c r="S362" s="238"/>
      <c r="T362" s="238"/>
      <c r="U362" s="238"/>
      <c r="V362" s="238"/>
      <c r="W362" s="238"/>
      <c r="X362" s="238"/>
      <c r="Y362" s="242"/>
      <c r="Z362" s="242"/>
      <c r="AA362" s="242"/>
      <c r="AB362" s="201"/>
      <c r="AC362" s="201"/>
      <c r="AD362" s="238"/>
      <c r="AE362" s="238"/>
      <c r="AF362" s="238"/>
      <c r="AG362" s="238"/>
      <c r="AH362" s="242"/>
      <c r="AI362" s="238"/>
      <c r="AJ362" s="238"/>
      <c r="AK362" s="238"/>
      <c r="AL362" s="238"/>
      <c r="AM362" s="238"/>
      <c r="AN362" s="238"/>
      <c r="AO362" s="238"/>
    </row>
    <row r="363" spans="1:41" ht="18" customHeight="1" x14ac:dyDescent="0.35">
      <c r="A363" s="10"/>
      <c r="B363" s="268" t="s">
        <v>188</v>
      </c>
      <c r="C363" s="268"/>
      <c r="D363" s="268"/>
      <c r="E363" s="268"/>
      <c r="F363" s="268"/>
      <c r="G363" s="268"/>
      <c r="H363" s="268"/>
      <c r="I363" s="219"/>
      <c r="J363" s="20"/>
      <c r="K363" s="12"/>
      <c r="R363" s="242"/>
      <c r="S363" s="238"/>
      <c r="T363" s="238"/>
      <c r="U363" s="238"/>
      <c r="V363" s="238"/>
      <c r="W363" s="238"/>
      <c r="X363" s="238"/>
      <c r="Y363" s="242"/>
      <c r="Z363" s="242"/>
      <c r="AA363" s="242"/>
      <c r="AB363" s="201"/>
      <c r="AC363" s="201"/>
      <c r="AD363" s="238"/>
      <c r="AE363" s="238"/>
      <c r="AF363" s="238"/>
      <c r="AG363" s="238"/>
      <c r="AH363" s="242"/>
      <c r="AI363" s="238"/>
      <c r="AJ363" s="238"/>
      <c r="AK363" s="238"/>
      <c r="AL363" s="238"/>
      <c r="AM363" s="238"/>
      <c r="AN363" s="238"/>
      <c r="AO363" s="238"/>
    </row>
    <row r="364" spans="1:41" ht="18" customHeight="1" x14ac:dyDescent="0.35">
      <c r="A364" s="10"/>
      <c r="B364" s="268" t="s">
        <v>189</v>
      </c>
      <c r="C364" s="268"/>
      <c r="D364" s="268"/>
      <c r="E364" s="268"/>
      <c r="F364" s="268"/>
      <c r="G364" s="268"/>
      <c r="H364" s="268"/>
      <c r="I364" s="219"/>
      <c r="J364" s="20"/>
      <c r="K364" s="12"/>
      <c r="R364" s="242"/>
      <c r="S364" s="238"/>
      <c r="T364" s="238"/>
      <c r="U364" s="238"/>
      <c r="V364" s="238"/>
      <c r="W364" s="238"/>
      <c r="X364" s="238"/>
      <c r="Y364" s="242"/>
      <c r="Z364" s="242"/>
      <c r="AA364" s="242"/>
      <c r="AB364" s="201"/>
      <c r="AC364" s="201"/>
      <c r="AD364" s="238"/>
      <c r="AE364" s="238"/>
      <c r="AF364" s="238"/>
      <c r="AG364" s="238"/>
      <c r="AH364" s="242"/>
      <c r="AI364" s="238"/>
      <c r="AJ364" s="238"/>
      <c r="AK364" s="238"/>
      <c r="AL364" s="238"/>
      <c r="AM364" s="238"/>
      <c r="AN364" s="238"/>
      <c r="AO364" s="238"/>
    </row>
    <row r="365" spans="1:41" ht="18" customHeight="1" x14ac:dyDescent="0.35">
      <c r="A365" s="10"/>
      <c r="B365" s="268" t="s">
        <v>190</v>
      </c>
      <c r="C365" s="268"/>
      <c r="D365" s="268"/>
      <c r="E365" s="268"/>
      <c r="F365" s="268"/>
      <c r="G365" s="268"/>
      <c r="H365" s="268"/>
      <c r="I365" s="219"/>
      <c r="J365" s="20"/>
      <c r="K365" s="12"/>
      <c r="R365" s="242"/>
      <c r="S365" s="238"/>
      <c r="T365" s="238"/>
      <c r="U365" s="238"/>
      <c r="V365" s="238"/>
      <c r="W365" s="238"/>
      <c r="X365" s="238"/>
      <c r="Y365" s="242"/>
      <c r="Z365" s="242"/>
      <c r="AA365" s="242"/>
      <c r="AB365" s="201"/>
      <c r="AC365" s="201"/>
      <c r="AD365" s="238"/>
      <c r="AE365" s="238"/>
      <c r="AF365" s="238"/>
      <c r="AG365" s="238"/>
      <c r="AH365" s="242"/>
      <c r="AI365" s="238"/>
      <c r="AJ365" s="238"/>
      <c r="AK365" s="238"/>
      <c r="AL365" s="238"/>
      <c r="AM365" s="238"/>
      <c r="AN365" s="238"/>
      <c r="AO365" s="238"/>
    </row>
    <row r="366" spans="1:41" ht="18" customHeight="1" x14ac:dyDescent="0.35">
      <c r="A366" s="10"/>
      <c r="B366" s="268" t="s">
        <v>191</v>
      </c>
      <c r="C366" s="268"/>
      <c r="D366" s="268"/>
      <c r="E366" s="268"/>
      <c r="F366" s="268"/>
      <c r="G366" s="268"/>
      <c r="H366" s="268"/>
      <c r="I366" s="219"/>
      <c r="J366" s="20"/>
      <c r="K366" s="12"/>
      <c r="R366" s="242"/>
      <c r="S366" s="238"/>
      <c r="T366" s="238"/>
      <c r="U366" s="238"/>
      <c r="V366" s="238"/>
      <c r="W366" s="238"/>
      <c r="X366" s="238"/>
      <c r="Y366" s="242"/>
      <c r="Z366" s="242"/>
      <c r="AA366" s="242"/>
      <c r="AB366" s="201"/>
      <c r="AC366" s="201"/>
      <c r="AD366" s="238"/>
      <c r="AE366" s="238"/>
      <c r="AF366" s="238"/>
      <c r="AG366" s="238"/>
      <c r="AH366" s="242"/>
      <c r="AI366" s="238"/>
      <c r="AJ366" s="238"/>
      <c r="AK366" s="238"/>
      <c r="AL366" s="238"/>
      <c r="AM366" s="238"/>
      <c r="AN366" s="238"/>
      <c r="AO366" s="238"/>
    </row>
    <row r="367" spans="1:41" ht="18" customHeight="1" x14ac:dyDescent="0.35">
      <c r="A367" s="10"/>
      <c r="B367" s="268" t="s">
        <v>192</v>
      </c>
      <c r="C367" s="268"/>
      <c r="D367" s="268"/>
      <c r="E367" s="268"/>
      <c r="F367" s="268"/>
      <c r="G367" s="268"/>
      <c r="H367" s="268"/>
      <c r="I367" s="219"/>
      <c r="J367" s="20"/>
      <c r="K367" s="12"/>
      <c r="R367" s="242"/>
      <c r="S367" s="238"/>
      <c r="T367" s="238"/>
      <c r="U367" s="238"/>
      <c r="V367" s="238"/>
      <c r="W367" s="238"/>
      <c r="X367" s="238"/>
      <c r="Y367" s="242"/>
      <c r="Z367" s="242"/>
      <c r="AA367" s="242"/>
      <c r="AB367" s="201"/>
      <c r="AC367" s="201"/>
      <c r="AD367" s="238"/>
      <c r="AE367" s="238"/>
      <c r="AF367" s="238"/>
      <c r="AG367" s="238"/>
      <c r="AH367" s="242"/>
      <c r="AI367" s="238"/>
      <c r="AJ367" s="238"/>
      <c r="AK367" s="238"/>
      <c r="AL367" s="238"/>
      <c r="AM367" s="238"/>
      <c r="AN367" s="238"/>
      <c r="AO367" s="238"/>
    </row>
    <row r="368" spans="1:41" ht="10" customHeight="1" x14ac:dyDescent="0.35">
      <c r="A368" s="10"/>
      <c r="B368" s="217"/>
      <c r="C368" s="217"/>
      <c r="D368" s="219"/>
      <c r="E368" s="219"/>
      <c r="F368" s="219"/>
      <c r="G368" s="219"/>
      <c r="H368" s="219"/>
      <c r="I368" s="219"/>
      <c r="J368" s="219"/>
      <c r="K368" s="12"/>
      <c r="R368" s="242"/>
      <c r="S368" s="238"/>
      <c r="T368" s="238"/>
      <c r="U368" s="238"/>
      <c r="V368" s="238"/>
      <c r="W368" s="238"/>
      <c r="X368" s="238"/>
      <c r="Y368" s="242"/>
      <c r="Z368" s="242"/>
      <c r="AA368" s="242"/>
      <c r="AB368" s="201"/>
      <c r="AC368" s="201"/>
      <c r="AD368" s="238"/>
      <c r="AE368" s="238"/>
      <c r="AF368" s="238"/>
      <c r="AG368" s="238"/>
      <c r="AH368" s="242"/>
      <c r="AI368" s="238"/>
      <c r="AJ368" s="238"/>
      <c r="AK368" s="238"/>
      <c r="AL368" s="238"/>
      <c r="AM368" s="238"/>
      <c r="AN368" s="238"/>
      <c r="AO368" s="238"/>
    </row>
    <row r="369" spans="1:34" ht="18" customHeight="1" x14ac:dyDescent="0.35">
      <c r="A369" s="10"/>
      <c r="B369" s="218" t="s">
        <v>193</v>
      </c>
      <c r="C369" s="218"/>
      <c r="D369" s="219"/>
      <c r="E369" s="219"/>
      <c r="F369" s="219"/>
      <c r="G369" s="219"/>
      <c r="H369" s="219"/>
      <c r="I369" s="219"/>
      <c r="J369" s="219"/>
      <c r="K369" s="12"/>
      <c r="R369" s="242"/>
      <c r="S369" s="238"/>
      <c r="T369" s="238"/>
      <c r="U369" s="238"/>
      <c r="V369" s="238"/>
      <c r="W369" s="238"/>
      <c r="X369" s="238"/>
      <c r="Y369" s="242"/>
      <c r="Z369" s="242"/>
      <c r="AA369" s="242"/>
      <c r="AB369" s="201"/>
      <c r="AC369" s="201"/>
      <c r="AD369" s="238"/>
      <c r="AE369" s="238"/>
      <c r="AF369" s="238"/>
      <c r="AG369" s="238"/>
      <c r="AH369" s="242"/>
    </row>
    <row r="370" spans="1:34" ht="18" customHeight="1" x14ac:dyDescent="0.35">
      <c r="A370" s="10"/>
      <c r="B370" s="217" t="s">
        <v>194</v>
      </c>
      <c r="C370" s="217"/>
      <c r="D370" s="260"/>
      <c r="E370" s="260"/>
      <c r="F370" s="260"/>
      <c r="G370" s="260"/>
      <c r="H370" s="260"/>
      <c r="I370" s="260"/>
      <c r="J370" s="260"/>
      <c r="K370" s="12"/>
      <c r="R370" s="242"/>
      <c r="S370" s="238"/>
      <c r="T370" s="238"/>
      <c r="U370" s="238"/>
      <c r="V370" s="238"/>
      <c r="W370" s="238"/>
      <c r="X370" s="238"/>
      <c r="Y370" s="242"/>
      <c r="Z370" s="242"/>
      <c r="AA370" s="242"/>
      <c r="AB370" s="201"/>
      <c r="AC370" s="201"/>
      <c r="AD370" s="238"/>
      <c r="AE370" s="238"/>
      <c r="AF370" s="238"/>
      <c r="AG370" s="238"/>
      <c r="AH370" s="242"/>
    </row>
    <row r="371" spans="1:34" ht="18" customHeight="1" x14ac:dyDescent="0.35">
      <c r="A371" s="10"/>
      <c r="B371" s="217" t="s">
        <v>195</v>
      </c>
      <c r="C371" s="217"/>
      <c r="D371" s="260"/>
      <c r="E371" s="260"/>
      <c r="F371" s="260"/>
      <c r="G371" s="260"/>
      <c r="H371" s="260"/>
      <c r="I371" s="260"/>
      <c r="J371" s="260"/>
      <c r="K371" s="12"/>
      <c r="R371" s="242"/>
      <c r="S371" s="238"/>
      <c r="T371" s="238"/>
      <c r="U371" s="238"/>
      <c r="V371" s="238"/>
      <c r="W371" s="238"/>
      <c r="X371" s="238"/>
      <c r="Y371" s="242"/>
      <c r="Z371" s="242"/>
      <c r="AA371" s="242"/>
      <c r="AB371" s="201"/>
      <c r="AC371" s="201"/>
      <c r="AD371" s="238"/>
      <c r="AE371" s="238"/>
      <c r="AF371" s="238"/>
      <c r="AG371" s="238"/>
      <c r="AH371" s="242"/>
    </row>
    <row r="372" spans="1:34" ht="18" customHeight="1" x14ac:dyDescent="0.35">
      <c r="A372" s="10"/>
      <c r="B372" s="217" t="s">
        <v>196</v>
      </c>
      <c r="C372" s="217"/>
      <c r="D372" s="260"/>
      <c r="E372" s="260"/>
      <c r="F372" s="260"/>
      <c r="G372" s="260"/>
      <c r="H372" s="260"/>
      <c r="I372" s="260"/>
      <c r="J372" s="260"/>
      <c r="K372" s="12"/>
      <c r="R372" s="242"/>
      <c r="S372" s="238"/>
      <c r="T372" s="238"/>
      <c r="U372" s="238"/>
      <c r="V372" s="238"/>
      <c r="W372" s="238"/>
      <c r="X372" s="238"/>
      <c r="Y372" s="242"/>
      <c r="Z372" s="242"/>
      <c r="AA372" s="242"/>
      <c r="AB372" s="201"/>
      <c r="AC372" s="201"/>
      <c r="AD372" s="238"/>
      <c r="AE372" s="238"/>
      <c r="AF372" s="238"/>
      <c r="AG372" s="238"/>
      <c r="AH372" s="242"/>
    </row>
    <row r="373" spans="1:34" ht="18" customHeight="1" x14ac:dyDescent="0.35">
      <c r="A373" s="10"/>
      <c r="B373" s="217" t="s">
        <v>48</v>
      </c>
      <c r="C373" s="217"/>
      <c r="D373" s="260"/>
      <c r="E373" s="260"/>
      <c r="F373" s="260"/>
      <c r="G373" s="260"/>
      <c r="H373" s="260"/>
      <c r="I373" s="260"/>
      <c r="J373" s="260"/>
      <c r="K373" s="12"/>
      <c r="R373" s="242"/>
      <c r="S373" s="238"/>
      <c r="T373" s="238"/>
      <c r="U373" s="238"/>
      <c r="V373" s="238"/>
      <c r="W373" s="238"/>
      <c r="X373" s="238"/>
      <c r="Y373" s="242"/>
      <c r="Z373" s="242"/>
      <c r="AA373" s="242"/>
      <c r="AB373" s="201"/>
      <c r="AC373" s="201"/>
      <c r="AD373" s="238"/>
      <c r="AE373" s="238"/>
      <c r="AF373" s="238"/>
      <c r="AG373" s="238"/>
      <c r="AH373" s="242"/>
    </row>
    <row r="374" spans="1:34" ht="10" customHeight="1" x14ac:dyDescent="0.35">
      <c r="A374" s="14"/>
      <c r="B374" s="15"/>
      <c r="C374" s="15"/>
      <c r="D374" s="15"/>
      <c r="E374" s="15"/>
      <c r="F374" s="15"/>
      <c r="G374" s="15"/>
      <c r="H374" s="15"/>
      <c r="I374" s="15"/>
      <c r="J374" s="15"/>
      <c r="K374" s="16"/>
      <c r="R374" s="242"/>
      <c r="S374" s="238"/>
      <c r="T374" s="238"/>
      <c r="U374" s="238"/>
      <c r="V374" s="238"/>
      <c r="W374" s="238"/>
      <c r="X374" s="238"/>
      <c r="Y374" s="242"/>
      <c r="Z374" s="242"/>
      <c r="AA374" s="242"/>
      <c r="AB374" s="201"/>
      <c r="AC374" s="201"/>
      <c r="AD374" s="238"/>
      <c r="AE374" s="238"/>
      <c r="AF374" s="238"/>
      <c r="AG374" s="238"/>
      <c r="AH374" s="242"/>
    </row>
    <row r="375" spans="1:34" ht="10" customHeight="1" x14ac:dyDescent="0.35">
      <c r="A375" s="238"/>
      <c r="B375" s="250"/>
      <c r="C375" s="250"/>
      <c r="D375" s="335"/>
      <c r="E375" s="335"/>
      <c r="F375" s="335"/>
      <c r="G375" s="335"/>
      <c r="H375" s="335"/>
      <c r="I375" s="335"/>
      <c r="J375" s="335"/>
      <c r="K375" s="242"/>
      <c r="R375" s="242"/>
      <c r="S375" s="238"/>
      <c r="T375" s="238"/>
      <c r="U375" s="238"/>
      <c r="V375" s="238"/>
      <c r="W375" s="238"/>
      <c r="X375" s="238"/>
      <c r="Y375" s="238"/>
      <c r="Z375" s="238"/>
      <c r="AA375" s="238"/>
      <c r="AB375" s="238"/>
      <c r="AC375" s="238"/>
      <c r="AD375" s="238"/>
      <c r="AE375" s="238"/>
      <c r="AF375" s="238"/>
      <c r="AG375" s="238"/>
      <c r="AH375" s="238"/>
    </row>
    <row r="376" spans="1:34" ht="10" customHeight="1" x14ac:dyDescent="0.35">
      <c r="A376" s="7"/>
      <c r="B376" s="8"/>
      <c r="C376" s="8"/>
      <c r="D376" s="8"/>
      <c r="E376" s="8"/>
      <c r="F376" s="8"/>
      <c r="G376" s="8"/>
      <c r="H376" s="8"/>
      <c r="I376" s="8"/>
      <c r="J376" s="8"/>
      <c r="K376" s="9"/>
      <c r="R376" s="242"/>
      <c r="S376" s="238"/>
      <c r="T376" s="238"/>
      <c r="U376" s="238"/>
      <c r="V376" s="238"/>
      <c r="W376" s="238"/>
      <c r="X376" s="238"/>
      <c r="Y376" s="238"/>
      <c r="Z376" s="238"/>
      <c r="AA376" s="238"/>
      <c r="AB376" s="238"/>
      <c r="AC376" s="238"/>
      <c r="AD376" s="238"/>
      <c r="AE376" s="238"/>
      <c r="AF376" s="238"/>
      <c r="AG376" s="238"/>
      <c r="AH376" s="242"/>
    </row>
    <row r="377" spans="1:34" ht="18" customHeight="1" x14ac:dyDescent="0.35">
      <c r="A377" s="10"/>
      <c r="B377" s="218" t="s">
        <v>205</v>
      </c>
      <c r="C377" s="218"/>
      <c r="D377" s="331"/>
      <c r="E377" s="331"/>
      <c r="F377" s="331"/>
      <c r="G377" s="331"/>
      <c r="H377" s="331"/>
      <c r="I377" s="331"/>
      <c r="J377" s="331"/>
      <c r="K377" s="12"/>
      <c r="R377" s="242"/>
      <c r="S377" s="238"/>
      <c r="T377" s="238"/>
      <c r="U377" s="238"/>
      <c r="V377" s="238"/>
      <c r="W377" s="238"/>
      <c r="X377" s="238"/>
      <c r="Y377" s="238"/>
      <c r="Z377" s="238"/>
      <c r="AA377" s="238"/>
      <c r="AB377" s="238"/>
      <c r="AC377" s="238"/>
      <c r="AD377" s="238"/>
      <c r="AE377" s="238"/>
      <c r="AF377" s="238"/>
      <c r="AG377" s="238"/>
      <c r="AH377" s="242"/>
    </row>
    <row r="378" spans="1:34" ht="18" customHeight="1" x14ac:dyDescent="0.35">
      <c r="A378" s="10"/>
      <c r="B378" s="217" t="s">
        <v>160</v>
      </c>
      <c r="C378" s="217"/>
      <c r="D378" s="319"/>
      <c r="E378" s="319"/>
      <c r="F378" s="319"/>
      <c r="G378" s="319"/>
      <c r="H378" s="319"/>
      <c r="I378" s="319"/>
      <c r="J378" s="319"/>
      <c r="K378" s="12"/>
      <c r="R378" s="242"/>
      <c r="S378" s="238"/>
      <c r="T378" s="238"/>
      <c r="U378" s="238"/>
      <c r="V378" s="238"/>
      <c r="W378" s="238"/>
      <c r="X378" s="238"/>
      <c r="Y378" s="238"/>
      <c r="Z378" s="238"/>
      <c r="AA378" s="238"/>
      <c r="AB378" s="238"/>
      <c r="AC378" s="238"/>
      <c r="AD378" s="238"/>
      <c r="AE378" s="238"/>
      <c r="AF378" s="238"/>
      <c r="AG378" s="238"/>
      <c r="AH378" s="242"/>
    </row>
    <row r="379" spans="1:34" ht="18" customHeight="1" x14ac:dyDescent="0.35">
      <c r="A379" s="10"/>
      <c r="B379" s="217" t="s">
        <v>161</v>
      </c>
      <c r="C379" s="217"/>
      <c r="D379" s="319"/>
      <c r="E379" s="319"/>
      <c r="F379" s="319"/>
      <c r="G379" s="319"/>
      <c r="H379" s="319"/>
      <c r="I379" s="319"/>
      <c r="J379" s="319"/>
      <c r="K379" s="12"/>
      <c r="R379" s="242"/>
      <c r="S379" s="238"/>
      <c r="T379" s="238"/>
      <c r="U379" s="238"/>
      <c r="V379" s="238"/>
      <c r="W379" s="238"/>
      <c r="X379" s="238"/>
      <c r="Y379" s="238"/>
      <c r="Z379" s="238"/>
      <c r="AA379" s="238"/>
      <c r="AB379" s="238"/>
      <c r="AC379" s="238"/>
      <c r="AD379" s="238"/>
      <c r="AE379" s="238"/>
      <c r="AF379" s="238"/>
      <c r="AG379" s="238"/>
      <c r="AH379" s="242"/>
    </row>
    <row r="380" spans="1:34" ht="18" customHeight="1" x14ac:dyDescent="0.35">
      <c r="A380" s="10"/>
      <c r="B380" s="217" t="s">
        <v>162</v>
      </c>
      <c r="C380" s="217"/>
      <c r="D380" s="320"/>
      <c r="E380" s="330"/>
      <c r="F380" s="330"/>
      <c r="G380" s="330"/>
      <c r="H380" s="330"/>
      <c r="I380" s="330"/>
      <c r="J380" s="321"/>
      <c r="K380" s="12"/>
      <c r="R380" s="242"/>
      <c r="S380" s="238"/>
      <c r="T380" s="238"/>
      <c r="U380" s="238"/>
      <c r="V380" s="238"/>
      <c r="W380" s="238"/>
      <c r="X380" s="238"/>
      <c r="Y380" s="238"/>
      <c r="Z380" s="238"/>
      <c r="AA380" s="238"/>
      <c r="AB380" s="238"/>
      <c r="AC380" s="238"/>
      <c r="AD380" s="238"/>
      <c r="AE380" s="238"/>
      <c r="AF380" s="238"/>
      <c r="AG380" s="238"/>
      <c r="AH380" s="242"/>
    </row>
    <row r="381" spans="1:34" ht="60" customHeight="1" x14ac:dyDescent="0.35">
      <c r="A381" s="10"/>
      <c r="B381" s="217" t="s">
        <v>163</v>
      </c>
      <c r="C381" s="217"/>
      <c r="D381" s="319"/>
      <c r="E381" s="319"/>
      <c r="F381" s="319"/>
      <c r="G381" s="319"/>
      <c r="H381" s="319"/>
      <c r="I381" s="319"/>
      <c r="J381" s="319"/>
      <c r="K381" s="12"/>
      <c r="R381" s="242"/>
      <c r="S381" s="238"/>
      <c r="T381" s="238"/>
      <c r="U381" s="238"/>
      <c r="V381" s="238"/>
      <c r="W381" s="238"/>
      <c r="X381" s="238"/>
      <c r="Y381" s="238"/>
      <c r="Z381" s="238"/>
      <c r="AA381" s="238"/>
      <c r="AB381" s="238"/>
      <c r="AC381" s="238"/>
      <c r="AD381" s="238"/>
      <c r="AE381" s="238"/>
      <c r="AF381" s="238"/>
      <c r="AG381" s="238"/>
      <c r="AH381" s="242"/>
    </row>
    <row r="382" spans="1:34" ht="10" customHeight="1" x14ac:dyDescent="0.35">
      <c r="A382" s="10"/>
      <c r="B382" s="217"/>
      <c r="C382" s="217"/>
      <c r="D382" s="219"/>
      <c r="E382" s="219"/>
      <c r="F382" s="219"/>
      <c r="G382" s="219"/>
      <c r="H382" s="219"/>
      <c r="I382" s="219"/>
      <c r="J382" s="219"/>
      <c r="K382" s="12"/>
      <c r="R382" s="242"/>
      <c r="S382" s="238"/>
      <c r="T382" s="238"/>
      <c r="U382" s="238"/>
      <c r="V382" s="238"/>
      <c r="W382" s="238"/>
      <c r="X382" s="238"/>
      <c r="Y382" s="238"/>
      <c r="Z382" s="238"/>
      <c r="AA382" s="238"/>
      <c r="AB382" s="238"/>
      <c r="AC382" s="238"/>
      <c r="AD382" s="238"/>
      <c r="AE382" s="238"/>
      <c r="AF382" s="238"/>
      <c r="AG382" s="238"/>
      <c r="AH382" s="242"/>
    </row>
    <row r="383" spans="1:34" ht="18" customHeight="1" x14ac:dyDescent="0.35">
      <c r="A383" s="10"/>
      <c r="B383" s="218" t="s">
        <v>164</v>
      </c>
      <c r="C383" s="218"/>
      <c r="D383" s="329" t="s">
        <v>119</v>
      </c>
      <c r="E383" s="329"/>
      <c r="F383" s="329"/>
      <c r="G383" s="219"/>
      <c r="H383" s="246"/>
      <c r="I383" s="219"/>
      <c r="J383" s="246" t="s">
        <v>80</v>
      </c>
      <c r="K383" s="12"/>
      <c r="R383" s="242"/>
      <c r="S383" s="238"/>
      <c r="T383" s="238"/>
      <c r="U383" s="238"/>
      <c r="V383" s="238"/>
      <c r="W383" s="238"/>
      <c r="X383" s="238"/>
      <c r="Y383" s="242"/>
      <c r="Z383" s="242"/>
      <c r="AA383" s="242"/>
      <c r="AB383" s="201"/>
      <c r="AC383" s="201"/>
      <c r="AD383" s="238"/>
      <c r="AE383" s="238"/>
      <c r="AF383" s="238"/>
      <c r="AG383" s="238"/>
      <c r="AH383" s="242"/>
    </row>
    <row r="384" spans="1:34" ht="18" customHeight="1" x14ac:dyDescent="0.35">
      <c r="A384" s="10"/>
      <c r="B384" s="217" t="s">
        <v>165</v>
      </c>
      <c r="C384" s="229" t="s">
        <v>121</v>
      </c>
      <c r="D384" s="106"/>
      <c r="E384" s="235" t="s">
        <v>125</v>
      </c>
      <c r="F384" s="106"/>
      <c r="G384" s="219"/>
      <c r="H384" s="18"/>
      <c r="I384" s="219"/>
      <c r="J384" s="133">
        <f>ROUND(((F384-D384)/30.4),0)</f>
        <v>0</v>
      </c>
      <c r="K384" s="12"/>
      <c r="P384" s="110"/>
      <c r="Q384" s="110"/>
      <c r="R384" s="111"/>
      <c r="S384" s="111"/>
      <c r="T384" s="111"/>
      <c r="U384" s="111"/>
      <c r="V384" s="111"/>
      <c r="W384" s="111"/>
      <c r="X384" s="111"/>
      <c r="Y384" s="111"/>
      <c r="Z384" s="111"/>
      <c r="AA384" s="111"/>
      <c r="AB384" s="205"/>
      <c r="AC384" s="205"/>
      <c r="AD384" s="111"/>
      <c r="AE384" s="111"/>
      <c r="AF384" s="238"/>
      <c r="AG384" s="238"/>
      <c r="AH384" s="242"/>
    </row>
    <row r="385" spans="1:41" ht="10" customHeight="1" x14ac:dyDescent="0.35">
      <c r="A385" s="10"/>
      <c r="B385" s="217"/>
      <c r="C385" s="229"/>
      <c r="D385" s="82"/>
      <c r="E385" s="236"/>
      <c r="F385" s="82"/>
      <c r="G385" s="219"/>
      <c r="H385" s="18"/>
      <c r="I385" s="219"/>
      <c r="J385" s="219"/>
      <c r="K385" s="12"/>
      <c r="P385" s="110"/>
      <c r="Q385" s="110"/>
      <c r="R385" s="111"/>
      <c r="S385" s="111"/>
      <c r="T385" s="111"/>
      <c r="U385" s="111"/>
      <c r="V385" s="111"/>
      <c r="W385" s="111"/>
      <c r="X385" s="111"/>
      <c r="Y385" s="111"/>
      <c r="Z385" s="111"/>
      <c r="AA385" s="111"/>
      <c r="AB385" s="205"/>
      <c r="AC385" s="205"/>
      <c r="AD385" s="111"/>
      <c r="AE385" s="111"/>
      <c r="AF385" s="238"/>
      <c r="AG385" s="238"/>
      <c r="AH385" s="242"/>
      <c r="AI385" s="238"/>
      <c r="AJ385" s="238"/>
      <c r="AK385" s="238"/>
      <c r="AL385" s="238"/>
      <c r="AM385" s="238"/>
      <c r="AN385" s="238"/>
      <c r="AO385" s="238"/>
    </row>
    <row r="386" spans="1:41" ht="18" customHeight="1" x14ac:dyDescent="0.35">
      <c r="A386" s="10"/>
      <c r="B386" s="217" t="s">
        <v>166</v>
      </c>
      <c r="C386" s="229"/>
      <c r="D386" s="324" t="s">
        <v>167</v>
      </c>
      <c r="E386" s="325"/>
      <c r="F386" s="20"/>
      <c r="G386" s="219"/>
      <c r="H386" s="326" t="s">
        <v>168</v>
      </c>
      <c r="I386" s="327"/>
      <c r="J386" s="20"/>
      <c r="K386" s="12"/>
      <c r="P386" s="110"/>
      <c r="Q386" s="110"/>
      <c r="R386" s="113"/>
      <c r="S386" s="111"/>
      <c r="T386" s="111"/>
      <c r="U386" s="111"/>
      <c r="V386" s="111"/>
      <c r="W386" s="111"/>
      <c r="X386" s="111"/>
      <c r="Y386" s="111"/>
      <c r="Z386" s="111"/>
      <c r="AA386" s="111"/>
      <c r="AB386" s="205"/>
      <c r="AC386" s="205"/>
      <c r="AD386" s="111"/>
      <c r="AE386" s="111"/>
      <c r="AF386" s="238"/>
      <c r="AG386" s="238"/>
      <c r="AH386" s="242"/>
      <c r="AI386" s="238"/>
      <c r="AJ386" s="238"/>
      <c r="AK386" s="238"/>
      <c r="AL386" s="238"/>
      <c r="AM386" s="238"/>
      <c r="AN386" s="238"/>
      <c r="AO386" s="238"/>
    </row>
    <row r="387" spans="1:41" ht="18" customHeight="1" x14ac:dyDescent="0.35">
      <c r="A387" s="10"/>
      <c r="B387" s="217" t="s">
        <v>169</v>
      </c>
      <c r="C387" s="229"/>
      <c r="D387" s="324"/>
      <c r="E387" s="325"/>
      <c r="F387" s="20"/>
      <c r="G387" s="219"/>
      <c r="H387" s="328"/>
      <c r="I387" s="327"/>
      <c r="J387" s="20"/>
      <c r="K387" s="12"/>
      <c r="P387" s="110"/>
      <c r="Q387" s="110"/>
      <c r="R387" s="112"/>
      <c r="S387" s="111"/>
      <c r="T387" s="111"/>
      <c r="U387" s="111"/>
      <c r="V387" s="111"/>
      <c r="W387" s="111"/>
      <c r="X387" s="111"/>
      <c r="Y387" s="111"/>
      <c r="Z387" s="111"/>
      <c r="AA387" s="111"/>
      <c r="AB387" s="205"/>
      <c r="AC387" s="205"/>
      <c r="AD387" s="111"/>
      <c r="AE387" s="111"/>
      <c r="AF387" s="238"/>
      <c r="AG387" s="238"/>
      <c r="AH387" s="242"/>
      <c r="AI387" s="238"/>
      <c r="AJ387" s="238"/>
      <c r="AK387" s="238"/>
      <c r="AL387" s="238"/>
      <c r="AM387" s="238"/>
      <c r="AN387" s="238"/>
      <c r="AO387" s="238"/>
    </row>
    <row r="388" spans="1:41" ht="18" customHeight="1" x14ac:dyDescent="0.35">
      <c r="A388" s="10"/>
      <c r="B388" s="268" t="s">
        <v>170</v>
      </c>
      <c r="C388" s="268"/>
      <c r="D388" s="268"/>
      <c r="E388" s="268"/>
      <c r="F388" s="268"/>
      <c r="G388" s="268"/>
      <c r="H388" s="268"/>
      <c r="I388" s="278"/>
      <c r="J388" s="20"/>
      <c r="K388" s="12"/>
      <c r="P388" s="110"/>
      <c r="Q388" s="110"/>
      <c r="R388" s="111"/>
      <c r="S388" s="111"/>
      <c r="T388" s="111"/>
      <c r="U388" s="111"/>
      <c r="V388" s="111"/>
      <c r="W388" s="111"/>
      <c r="X388" s="111"/>
      <c r="Y388" s="111"/>
      <c r="Z388" s="111"/>
      <c r="AA388" s="111"/>
      <c r="AB388" s="205"/>
      <c r="AC388" s="205"/>
      <c r="AD388" s="111"/>
      <c r="AE388" s="111"/>
      <c r="AF388" s="238"/>
      <c r="AG388" s="238"/>
      <c r="AH388" s="242"/>
      <c r="AI388" s="238"/>
      <c r="AJ388" s="238"/>
      <c r="AK388" s="238"/>
      <c r="AL388" s="238"/>
      <c r="AM388" s="238"/>
      <c r="AN388" s="238"/>
      <c r="AO388" s="238"/>
    </row>
    <row r="389" spans="1:41" ht="10" customHeight="1" x14ac:dyDescent="0.35">
      <c r="A389" s="10"/>
      <c r="B389" s="229"/>
      <c r="C389" s="229"/>
      <c r="D389" s="229"/>
      <c r="E389" s="229"/>
      <c r="F389" s="229"/>
      <c r="G389" s="229"/>
      <c r="H389" s="229"/>
      <c r="I389" s="229"/>
      <c r="J389" s="24"/>
      <c r="K389" s="12"/>
      <c r="R389" s="242"/>
      <c r="S389" s="238"/>
      <c r="T389" s="238"/>
      <c r="U389" s="238"/>
      <c r="V389" s="238"/>
      <c r="W389" s="238"/>
      <c r="X389" s="238"/>
      <c r="Y389" s="242"/>
      <c r="Z389" s="242"/>
      <c r="AA389" s="242"/>
      <c r="AB389" s="201"/>
      <c r="AC389" s="201"/>
      <c r="AD389" s="238"/>
      <c r="AE389" s="238"/>
      <c r="AF389" s="238"/>
      <c r="AG389" s="238"/>
      <c r="AH389" s="242"/>
      <c r="AI389" s="238"/>
      <c r="AJ389" s="238"/>
      <c r="AK389" s="238"/>
      <c r="AL389" s="238"/>
      <c r="AM389" s="238"/>
      <c r="AN389" s="238"/>
      <c r="AO389" s="238"/>
    </row>
    <row r="390" spans="1:41" ht="18" customHeight="1" x14ac:dyDescent="0.35">
      <c r="A390" s="10"/>
      <c r="B390" s="268" t="s">
        <v>171</v>
      </c>
      <c r="C390" s="268"/>
      <c r="D390" s="268"/>
      <c r="E390" s="268"/>
      <c r="F390" s="268"/>
      <c r="G390" s="268"/>
      <c r="H390" s="268"/>
      <c r="I390" s="278"/>
      <c r="J390" s="20"/>
      <c r="K390" s="12"/>
      <c r="M390" s="323" t="s">
        <v>172</v>
      </c>
      <c r="N390" s="323"/>
      <c r="O390" s="323"/>
      <c r="P390" s="323"/>
      <c r="Q390" s="323"/>
      <c r="R390" s="323"/>
      <c r="S390" s="336" t="s">
        <v>173</v>
      </c>
      <c r="T390" s="336"/>
      <c r="U390" s="336"/>
      <c r="V390" s="336"/>
      <c r="W390" s="336"/>
      <c r="X390" s="336"/>
      <c r="Y390" s="299" t="s">
        <v>174</v>
      </c>
      <c r="Z390" s="300"/>
      <c r="AA390" s="300"/>
      <c r="AB390" s="300"/>
      <c r="AC390" s="300"/>
      <c r="AD390" s="301"/>
      <c r="AE390" s="116"/>
      <c r="AF390" s="323" t="s">
        <v>175</v>
      </c>
      <c r="AG390" s="323"/>
      <c r="AH390" s="323"/>
      <c r="AI390" s="242"/>
      <c r="AJ390" s="299" t="s">
        <v>176</v>
      </c>
      <c r="AK390" s="301"/>
      <c r="AL390" s="238"/>
      <c r="AM390" s="332" t="s">
        <v>177</v>
      </c>
      <c r="AN390" s="242"/>
      <c r="AO390" s="332" t="s">
        <v>178</v>
      </c>
    </row>
    <row r="391" spans="1:41" ht="18" customHeight="1" x14ac:dyDescent="0.35">
      <c r="A391" s="10"/>
      <c r="B391" s="268" t="s">
        <v>179</v>
      </c>
      <c r="C391" s="268"/>
      <c r="D391" s="268"/>
      <c r="E391" s="268"/>
      <c r="F391" s="268"/>
      <c r="G391" s="268"/>
      <c r="H391" s="268"/>
      <c r="I391" s="278"/>
      <c r="J391" s="20"/>
      <c r="K391" s="12"/>
      <c r="M391" s="337" t="s">
        <v>83</v>
      </c>
      <c r="N391" s="338"/>
      <c r="O391" s="337" t="s">
        <v>82</v>
      </c>
      <c r="P391" s="338"/>
      <c r="Q391" s="299" t="s">
        <v>81</v>
      </c>
      <c r="R391" s="301"/>
      <c r="S391" s="299" t="s">
        <v>83</v>
      </c>
      <c r="T391" s="301"/>
      <c r="U391" s="299" t="s">
        <v>82</v>
      </c>
      <c r="V391" s="301"/>
      <c r="W391" s="299" t="s">
        <v>81</v>
      </c>
      <c r="X391" s="301"/>
      <c r="Y391" s="299" t="s">
        <v>83</v>
      </c>
      <c r="Z391" s="301"/>
      <c r="AA391" s="339" t="s">
        <v>82</v>
      </c>
      <c r="AB391" s="340"/>
      <c r="AC391" s="299" t="s">
        <v>81</v>
      </c>
      <c r="AD391" s="301"/>
      <c r="AE391" s="116"/>
      <c r="AF391" s="234" t="s">
        <v>83</v>
      </c>
      <c r="AG391" s="234" t="s">
        <v>82</v>
      </c>
      <c r="AH391" s="234" t="s">
        <v>81</v>
      </c>
      <c r="AI391" s="242"/>
      <c r="AJ391" s="234" t="s">
        <v>83</v>
      </c>
      <c r="AK391" s="234" t="s">
        <v>82</v>
      </c>
      <c r="AL391" s="238"/>
      <c r="AM391" s="333"/>
      <c r="AN391" s="242"/>
      <c r="AO391" s="333"/>
    </row>
    <row r="392" spans="1:41" ht="10" customHeight="1" x14ac:dyDescent="0.35">
      <c r="A392" s="10"/>
      <c r="B392" s="11"/>
      <c r="C392" s="11"/>
      <c r="D392" s="11"/>
      <c r="E392" s="11"/>
      <c r="F392" s="11"/>
      <c r="G392" s="11"/>
      <c r="H392" s="11"/>
      <c r="I392" s="11"/>
      <c r="J392" s="11"/>
      <c r="K392" s="12"/>
      <c r="R392" s="242"/>
      <c r="S392" s="242"/>
      <c r="T392" s="242"/>
      <c r="U392" s="242"/>
      <c r="V392" s="242"/>
      <c r="W392" s="242"/>
      <c r="X392" s="242"/>
      <c r="Y392" s="242"/>
      <c r="Z392" s="242"/>
      <c r="AA392" s="242"/>
      <c r="AB392" s="206"/>
      <c r="AC392" s="206"/>
      <c r="AD392" s="242"/>
      <c r="AE392" s="242"/>
      <c r="AF392" s="238"/>
      <c r="AG392" s="238"/>
      <c r="AH392" s="242"/>
      <c r="AI392" s="242"/>
      <c r="AJ392" s="242"/>
      <c r="AK392" s="242"/>
      <c r="AL392" s="238"/>
      <c r="AM392" s="242"/>
      <c r="AN392" s="242"/>
      <c r="AO392" s="242"/>
    </row>
    <row r="393" spans="1:41" ht="18" customHeight="1" x14ac:dyDescent="0.35">
      <c r="A393" s="10"/>
      <c r="B393" s="218" t="s">
        <v>180</v>
      </c>
      <c r="C393" s="218"/>
      <c r="D393" s="329" t="s">
        <v>119</v>
      </c>
      <c r="E393" s="329"/>
      <c r="F393" s="329"/>
      <c r="G393" s="11"/>
      <c r="H393" s="19" t="s">
        <v>69</v>
      </c>
      <c r="I393" s="11"/>
      <c r="J393" s="17" t="s">
        <v>181</v>
      </c>
      <c r="K393" s="12"/>
      <c r="M393" s="322">
        <f>IF(F386&gt;=F387,F386,F387)</f>
        <v>0</v>
      </c>
      <c r="N393" s="322"/>
      <c r="O393" s="322"/>
      <c r="P393" s="322"/>
      <c r="Q393" s="322"/>
      <c r="R393" s="322"/>
      <c r="S393" s="115"/>
      <c r="T393" s="115"/>
      <c r="U393" s="115"/>
      <c r="V393" s="115"/>
      <c r="W393" s="115"/>
      <c r="X393" s="115"/>
      <c r="Y393" s="27"/>
      <c r="Z393" s="27"/>
      <c r="AA393" s="27"/>
      <c r="AB393" s="207"/>
      <c r="AC393" s="207"/>
      <c r="AD393" s="27"/>
      <c r="AE393" s="242"/>
      <c r="AF393" s="238"/>
      <c r="AG393" s="238"/>
      <c r="AH393" s="242"/>
      <c r="AI393" s="242"/>
      <c r="AJ393" s="120"/>
      <c r="AK393" s="120"/>
      <c r="AL393" s="238"/>
      <c r="AM393" s="242"/>
      <c r="AN393" s="242"/>
      <c r="AO393" s="242"/>
    </row>
    <row r="394" spans="1:41" ht="18" customHeight="1" x14ac:dyDescent="0.35">
      <c r="A394" s="10"/>
      <c r="B394" s="245"/>
      <c r="C394" s="229" t="s">
        <v>121</v>
      </c>
      <c r="D394" s="106"/>
      <c r="E394" s="235" t="s">
        <v>125</v>
      </c>
      <c r="F394" s="106"/>
      <c r="G394" s="235"/>
      <c r="H394" s="20"/>
      <c r="I394" s="222"/>
      <c r="J394" s="133" t="str">
        <f>IFERROR(ROUND(H394/((F394-D394)/30.4),0),"")</f>
        <v/>
      </c>
      <c r="K394" s="12"/>
      <c r="M394" s="114">
        <f>((($M393-$M$422)/($M$421-$M$422))*0.5+1)</f>
        <v>-0.25</v>
      </c>
      <c r="N394" s="118">
        <f>IF($M394&gt;1.5,1.5,IF($M394&lt;0.5,0,$M394))</f>
        <v>0</v>
      </c>
      <c r="O394" s="114">
        <f>((($M393-$O$422)/($O$421-$O$422))*0.5+1)</f>
        <v>-0.75</v>
      </c>
      <c r="P394" s="118">
        <f>IF($O394&gt;1.5,1.5,IF($O394&lt;0.5,0,$O394))</f>
        <v>0</v>
      </c>
      <c r="Q394" s="114">
        <f>((($M393-$Q$422)/($Q$421-$Q$422))*0.5+1)</f>
        <v>-0.5</v>
      </c>
      <c r="R394" s="118">
        <f>IF($Q394&gt;1.5,1.5,IF($Q394&lt;0.5,0,$Q394))</f>
        <v>0</v>
      </c>
      <c r="S394" s="114">
        <f>((($H394-$S$422)/($S$421-$S$422))*0.5+1)</f>
        <v>-1</v>
      </c>
      <c r="T394" s="118">
        <f>IF($S394&gt;1.5,1.5,IF($S394&lt;0.5,0,$S394))</f>
        <v>0</v>
      </c>
      <c r="U394" s="114">
        <f>((($H394-$U$422)/($U$421-$U$422))*0.5+1)</f>
        <v>-0.75</v>
      </c>
      <c r="V394" s="118">
        <f>IF($U394&gt;1.5,1.5,IF($U394&lt;0.5,0,$U394))</f>
        <v>0</v>
      </c>
      <c r="W394" s="114">
        <f>((($H394-$W$422)/($W$421-$W$422))*0.5+1)</f>
        <v>-1.4</v>
      </c>
      <c r="X394" s="118">
        <f>IF($W394&gt;1.5,1.5,IF($W394&lt;0.5,0,$W394))</f>
        <v>0</v>
      </c>
      <c r="Y394" s="114">
        <f>((($J388-$Y$422)/($Y$421-$Y$422))*0.5+1)</f>
        <v>-0.25</v>
      </c>
      <c r="Z394" s="118">
        <f>IF($Y394&gt;1.5,1.5,IF($Y394&lt;0.5,0,$Y394))</f>
        <v>0</v>
      </c>
      <c r="AA394" s="114">
        <f>((($J388-$AA$422)/($AA$421-$AA$422))*0.5+1)</f>
        <v>0</v>
      </c>
      <c r="AB394" s="118">
        <f>IF($AA394&gt;1.5,1.5,IF($AA394&lt;0.5,0,$AA394))</f>
        <v>0</v>
      </c>
      <c r="AC394" s="114">
        <f>((($J388-$AC$422)/($AC$421-$AC$422))*0.5+1)</f>
        <v>0</v>
      </c>
      <c r="AD394" s="118">
        <f>IF($AC394&gt;1.5,1.5,IF($AC394&lt;0.5,0,$AC394))</f>
        <v>0</v>
      </c>
      <c r="AE394" s="117"/>
      <c r="AF394" s="119">
        <f>IF(AND($AJ394=1,PRODUCT(N394,T394,Z394)&gt;=1,$J398&gt;=$AG$422),1,0)</f>
        <v>0</v>
      </c>
      <c r="AG394" s="119">
        <f>IF(AND($AK394=1,PRODUCT(P394,V394,AB394)&gt;=1,$J398&gt;=$AG$421),1,0)</f>
        <v>0</v>
      </c>
      <c r="AH394" s="119">
        <f t="shared" ref="AH394" si="115">IF(AND($B394="Projektleiter*in",PRODUCT(R394,X394,AD394)&gt;=1,$J398&gt;=$AG$420),1,0)</f>
        <v>0</v>
      </c>
      <c r="AI394" s="242"/>
      <c r="AJ394" s="240">
        <f t="shared" ref="AJ394:AJ396" si="116">IF(OR($B394="Projektleiter*in",$B394="Co-Projektleiter*in",$B394="Teilprojektleiter*in",$B394="Stv. Projektleiter*in"),1,0)</f>
        <v>0</v>
      </c>
      <c r="AK394" s="240">
        <f t="shared" ref="AK394:AK396" si="117">IF(OR($B394="Projektleiter*in",$B394="Co-Projektleiter*in",$B394="Teilprojektleiter*in"),1,0)</f>
        <v>0</v>
      </c>
      <c r="AL394" s="238"/>
      <c r="AM394" s="234">
        <f>IF(AND(F387&gt;=M$427,H394&gt;=O$427,J388&gt;=Q$427,AO394&gt;=S$427,J398&gt;=U$427),1,0)</f>
        <v>0</v>
      </c>
      <c r="AN394" s="242"/>
      <c r="AO394" s="240">
        <f>IF(F394="",0,DATEDIF(D394,F394,"m")+1)</f>
        <v>0</v>
      </c>
    </row>
    <row r="395" spans="1:41" ht="18" customHeight="1" x14ac:dyDescent="0.35">
      <c r="A395" s="10"/>
      <c r="B395" s="245"/>
      <c r="C395" s="229" t="s">
        <v>121</v>
      </c>
      <c r="D395" s="106"/>
      <c r="E395" s="235" t="s">
        <v>125</v>
      </c>
      <c r="F395" s="106"/>
      <c r="G395" s="235"/>
      <c r="H395" s="20"/>
      <c r="I395" s="222"/>
      <c r="J395" s="133" t="str">
        <f t="shared" ref="J395:J396" si="118">IFERROR(ROUND(H395/((F395-D395)/30.4),0),"")</f>
        <v/>
      </c>
      <c r="K395" s="12"/>
      <c r="M395" s="114">
        <f>((($M393-$M$422)/($M$421-$M$422))*0.5+1)</f>
        <v>-0.25</v>
      </c>
      <c r="N395" s="118">
        <f t="shared" ref="N395:N396" si="119">IF($M395&gt;1.5,1.5,IF($M395&lt;0.5,0,$M395))</f>
        <v>0</v>
      </c>
      <c r="O395" s="114">
        <f>((($M393-$O$422)/($O$421-$O$422))*0.5+1)</f>
        <v>-0.75</v>
      </c>
      <c r="P395" s="118">
        <f t="shared" ref="P395:P396" si="120">IF($O395&gt;1.5,1.5,IF($O395&lt;0.5,0,$O395))</f>
        <v>0</v>
      </c>
      <c r="Q395" s="114">
        <f>((($M393-$Q$422)/($Q$421-$Q$422))*0.5+1)</f>
        <v>-0.5</v>
      </c>
      <c r="R395" s="118">
        <f t="shared" ref="R395:R396" si="121">IF($Q395&gt;1.5,1.5,IF($Q395&lt;0.5,0,$Q395))</f>
        <v>0</v>
      </c>
      <c r="S395" s="114">
        <f>((($H395-$S$422)/($S$421-$S$422))*0.5+1)</f>
        <v>-1</v>
      </c>
      <c r="T395" s="118">
        <f t="shared" ref="T395:T396" si="122">IF($S395&gt;1.5,1.5,IF($S395&lt;0.5,0,$S395))</f>
        <v>0</v>
      </c>
      <c r="U395" s="114">
        <f>((($H395-$U$422)/($U$421-$U$422))*0.5+1)</f>
        <v>-0.75</v>
      </c>
      <c r="V395" s="118">
        <f t="shared" ref="V395:V396" si="123">IF($U395&gt;1.5,1.5,IF($U395&lt;0.5,0,$U395))</f>
        <v>0</v>
      </c>
      <c r="W395" s="114">
        <f>((($H395-$W$422)/($W$421-$W$422))*0.5+1)</f>
        <v>-1.4</v>
      </c>
      <c r="X395" s="118">
        <f t="shared" ref="X395:X396" si="124">IF($W395&gt;1.5,1.5,IF($W395&lt;0.5,0,$W395))</f>
        <v>0</v>
      </c>
      <c r="Y395" s="114">
        <f>((($J388-$Y$422)/($Y$421-$Y$422))*0.5+1)</f>
        <v>-0.25</v>
      </c>
      <c r="Z395" s="118">
        <f t="shared" ref="Z395:Z396" si="125">IF($Y395&gt;1.5,1.5,IF($Y395&lt;0.5,0,$Y395))</f>
        <v>0</v>
      </c>
      <c r="AA395" s="114">
        <f>((($J388-$AA$422)/($AA$421-$AA$422))*0.5+1)</f>
        <v>0</v>
      </c>
      <c r="AB395" s="118">
        <f t="shared" ref="AB395:AB396" si="126">IF($AA395&gt;1.5,1.5,IF($AA395&lt;0.5,0,$AA395))</f>
        <v>0</v>
      </c>
      <c r="AC395" s="114">
        <f>((($J388-$AC$422)/($AC$421-$AC$422))*0.5+1)</f>
        <v>0</v>
      </c>
      <c r="AD395" s="118">
        <f t="shared" ref="AD395:AD396" si="127">IF($AC395&gt;1.5,1.5,IF($AC395&lt;0.5,0,$AC395))</f>
        <v>0</v>
      </c>
      <c r="AE395" s="117"/>
      <c r="AF395" s="119">
        <f>IF(AND($AJ395=1,PRODUCT(N395,T395,Z395)&gt;=1,$J398&gt;=$AG$422),1,0)</f>
        <v>0</v>
      </c>
      <c r="AG395" s="119">
        <f>IF(AND($AK395=1,PRODUCT(P395,V395,AB395)&gt;=1,$J398&gt;=$AG$421),1,0)</f>
        <v>0</v>
      </c>
      <c r="AH395" s="119">
        <f>IF(AND($B395="Projektleiter*in",PRODUCT(R395,X395,AD395)&gt;=1,$J398&gt;=$AG$420),1,0)</f>
        <v>0</v>
      </c>
      <c r="AI395" s="242"/>
      <c r="AJ395" s="240">
        <f t="shared" si="116"/>
        <v>0</v>
      </c>
      <c r="AK395" s="240">
        <f t="shared" si="117"/>
        <v>0</v>
      </c>
      <c r="AL395" s="238"/>
      <c r="AM395" s="234">
        <f>IF(AND(F387&gt;=M$427,H395&gt;=O$427,J388&gt;=Q$427,AO395&gt;=S$427,J398&gt;=U$427),1,0)</f>
        <v>0</v>
      </c>
      <c r="AN395" s="242"/>
      <c r="AO395" s="240">
        <f>IF(F395="",0,DATEDIF(D395,F395,"m")+1)</f>
        <v>0</v>
      </c>
    </row>
    <row r="396" spans="1:41" ht="18" customHeight="1" x14ac:dyDescent="0.35">
      <c r="A396" s="10"/>
      <c r="B396" s="245"/>
      <c r="C396" s="229" t="s">
        <v>121</v>
      </c>
      <c r="D396" s="106"/>
      <c r="E396" s="235" t="s">
        <v>125</v>
      </c>
      <c r="F396" s="106"/>
      <c r="G396" s="235"/>
      <c r="H396" s="20"/>
      <c r="I396" s="222"/>
      <c r="J396" s="133" t="str">
        <f t="shared" si="118"/>
        <v/>
      </c>
      <c r="K396" s="12"/>
      <c r="M396" s="114">
        <f>((($M393-$M$422)/($M$421-$M$422))*0.5+1)</f>
        <v>-0.25</v>
      </c>
      <c r="N396" s="118">
        <f t="shared" si="119"/>
        <v>0</v>
      </c>
      <c r="O396" s="114">
        <f>((($M393-$O$422)/($O$421-$O$422))*0.5+1)</f>
        <v>-0.75</v>
      </c>
      <c r="P396" s="118">
        <f t="shared" si="120"/>
        <v>0</v>
      </c>
      <c r="Q396" s="114">
        <f>((($M393-$Q$422)/($Q$421-$Q$422))*0.5+1)</f>
        <v>-0.5</v>
      </c>
      <c r="R396" s="118">
        <f t="shared" si="121"/>
        <v>0</v>
      </c>
      <c r="S396" s="114">
        <f>((($H396-$S$422)/($S$421-$S$422))*0.5+1)</f>
        <v>-1</v>
      </c>
      <c r="T396" s="118">
        <f t="shared" si="122"/>
        <v>0</v>
      </c>
      <c r="U396" s="114">
        <f>((($H396-$U$422)/($U$421-$U$422))*0.5+1)</f>
        <v>-0.75</v>
      </c>
      <c r="V396" s="118">
        <f t="shared" si="123"/>
        <v>0</v>
      </c>
      <c r="W396" s="114">
        <f>((($H396-$W$422)/($W$421-$W$422))*0.5+1)</f>
        <v>-1.4</v>
      </c>
      <c r="X396" s="118">
        <f t="shared" si="124"/>
        <v>0</v>
      </c>
      <c r="Y396" s="114">
        <f>((($J388-$Y$422)/($Y$421-$Y$422))*0.5+1)</f>
        <v>-0.25</v>
      </c>
      <c r="Z396" s="118">
        <f t="shared" si="125"/>
        <v>0</v>
      </c>
      <c r="AA396" s="114">
        <f>((($J388-$AA$422)/($AA$421-$AA$422))*0.5+1)</f>
        <v>0</v>
      </c>
      <c r="AB396" s="118">
        <f t="shared" si="126"/>
        <v>0</v>
      </c>
      <c r="AC396" s="114">
        <f>((($J388-$AC$422)/($AC$421-$AC$422))*0.5+1)</f>
        <v>0</v>
      </c>
      <c r="AD396" s="118">
        <f t="shared" si="127"/>
        <v>0</v>
      </c>
      <c r="AE396" s="117"/>
      <c r="AF396" s="119">
        <f>IF(AND($AJ396=1,PRODUCT(N396,T396,Z396)&gt;=1,$J398&gt;=$AG$422),1,0)</f>
        <v>0</v>
      </c>
      <c r="AG396" s="119">
        <f>IF(AND($AK396=1,PRODUCT(P396,V396,AB396)&gt;=1,$J398&gt;=$AG$421),1,0)</f>
        <v>0</v>
      </c>
      <c r="AH396" s="119">
        <f>IF(AND($B396="Projektleiter*in",PRODUCT(R396,X396,AD396)&gt;=1,$J398&gt;=$AG$420),1,0)</f>
        <v>0</v>
      </c>
      <c r="AI396" s="242"/>
      <c r="AJ396" s="240">
        <f t="shared" si="116"/>
        <v>0</v>
      </c>
      <c r="AK396" s="240">
        <f t="shared" si="117"/>
        <v>0</v>
      </c>
      <c r="AL396" s="238"/>
      <c r="AM396" s="234">
        <f>IF(AND(F387&gt;=M$427,H396&gt;=O$427,J388&gt;=Q$427,AO396&gt;=S$427,J398&gt;=U$427),1,0)</f>
        <v>0</v>
      </c>
      <c r="AN396" s="242"/>
      <c r="AO396" s="240">
        <f>IF(F396="",0,DATEDIF(D396,F396,"m")+1)</f>
        <v>0</v>
      </c>
    </row>
    <row r="397" spans="1:41" ht="10" customHeight="1" x14ac:dyDescent="0.35">
      <c r="A397" s="10"/>
      <c r="B397" s="217"/>
      <c r="C397" s="217"/>
      <c r="D397" s="132"/>
      <c r="E397" s="219"/>
      <c r="F397" s="219"/>
      <c r="G397" s="219"/>
      <c r="H397" s="219"/>
      <c r="I397" s="219"/>
      <c r="J397" s="219"/>
      <c r="K397" s="12"/>
      <c r="R397" s="242"/>
      <c r="S397" s="238"/>
      <c r="T397" s="238"/>
      <c r="U397" s="238"/>
      <c r="V397" s="238"/>
      <c r="W397" s="238"/>
      <c r="X397" s="238"/>
      <c r="Y397" s="242"/>
      <c r="Z397" s="242"/>
      <c r="AA397" s="242"/>
      <c r="AB397" s="201"/>
      <c r="AC397" s="201"/>
      <c r="AD397" s="238"/>
      <c r="AE397" s="238"/>
      <c r="AF397" s="238"/>
      <c r="AG397" s="238"/>
      <c r="AH397" s="242"/>
      <c r="AI397" s="238"/>
      <c r="AJ397" s="238"/>
      <c r="AK397" s="238"/>
      <c r="AL397" s="238"/>
      <c r="AM397" s="238"/>
      <c r="AN397" s="238"/>
      <c r="AO397" s="238"/>
    </row>
    <row r="398" spans="1:41" ht="18" customHeight="1" x14ac:dyDescent="0.35">
      <c r="A398" s="10"/>
      <c r="B398" s="270" t="s">
        <v>182</v>
      </c>
      <c r="C398" s="270"/>
      <c r="D398" s="270"/>
      <c r="E398" s="270"/>
      <c r="F398" s="270"/>
      <c r="G398" s="270"/>
      <c r="H398" s="270"/>
      <c r="I398" s="219"/>
      <c r="J398" s="133">
        <f>SUM(J399:J408)</f>
        <v>0</v>
      </c>
      <c r="K398" s="12"/>
      <c r="R398" s="242"/>
      <c r="S398" s="238"/>
      <c r="T398" s="238"/>
      <c r="U398" s="238"/>
      <c r="V398" s="238"/>
      <c r="W398" s="238"/>
      <c r="X398" s="238"/>
      <c r="Y398" s="242"/>
      <c r="Z398" s="242"/>
      <c r="AA398" s="242"/>
      <c r="AB398" s="201"/>
      <c r="AC398" s="201"/>
      <c r="AD398" s="238"/>
      <c r="AE398" s="238"/>
      <c r="AF398" s="238"/>
      <c r="AG398" s="238"/>
      <c r="AH398" s="242"/>
      <c r="AI398" s="238"/>
      <c r="AJ398" s="238"/>
      <c r="AK398" s="238"/>
      <c r="AL398" s="238"/>
      <c r="AM398" s="238"/>
      <c r="AN398" s="238"/>
      <c r="AO398" s="238"/>
    </row>
    <row r="399" spans="1:41" ht="18" customHeight="1" x14ac:dyDescent="0.35">
      <c r="A399" s="10"/>
      <c r="B399" s="268" t="s">
        <v>183</v>
      </c>
      <c r="C399" s="268"/>
      <c r="D399" s="268"/>
      <c r="E399" s="268"/>
      <c r="F399" s="268"/>
      <c r="G399" s="268"/>
      <c r="H399" s="268"/>
      <c r="I399" s="219"/>
      <c r="J399" s="20"/>
      <c r="K399" s="12"/>
      <c r="R399" s="242"/>
      <c r="S399" s="238"/>
      <c r="T399" s="238"/>
      <c r="U399" s="238"/>
      <c r="V399" s="238"/>
      <c r="W399" s="238"/>
      <c r="X399" s="238"/>
      <c r="Y399" s="242"/>
      <c r="Z399" s="242"/>
      <c r="AA399" s="242"/>
      <c r="AB399" s="201"/>
      <c r="AC399" s="201"/>
      <c r="AD399" s="238"/>
      <c r="AE399" s="238"/>
      <c r="AF399" s="238"/>
      <c r="AG399" s="238"/>
      <c r="AH399" s="242"/>
      <c r="AI399" s="238"/>
      <c r="AJ399" s="238"/>
      <c r="AK399" s="238"/>
      <c r="AL399" s="238"/>
      <c r="AM399" s="238"/>
      <c r="AN399" s="238"/>
      <c r="AO399" s="238"/>
    </row>
    <row r="400" spans="1:41" ht="18" customHeight="1" x14ac:dyDescent="0.35">
      <c r="A400" s="10"/>
      <c r="B400" s="268" t="s">
        <v>184</v>
      </c>
      <c r="C400" s="268"/>
      <c r="D400" s="268"/>
      <c r="E400" s="268"/>
      <c r="F400" s="268"/>
      <c r="G400" s="268"/>
      <c r="H400" s="268"/>
      <c r="I400" s="219"/>
      <c r="J400" s="20"/>
      <c r="K400" s="12"/>
      <c r="R400" s="242"/>
      <c r="S400" s="238"/>
      <c r="T400" s="238"/>
      <c r="U400" s="238"/>
      <c r="V400" s="238"/>
      <c r="W400" s="238"/>
      <c r="X400" s="238"/>
      <c r="Y400" s="242"/>
      <c r="Z400" s="242"/>
      <c r="AA400" s="242"/>
      <c r="AB400" s="201"/>
      <c r="AC400" s="201"/>
      <c r="AD400" s="238"/>
      <c r="AE400" s="238"/>
      <c r="AF400" s="238"/>
      <c r="AG400" s="238"/>
      <c r="AH400" s="242"/>
      <c r="AI400" s="238"/>
      <c r="AJ400" s="238"/>
      <c r="AK400" s="238"/>
      <c r="AL400" s="238"/>
      <c r="AM400" s="238"/>
      <c r="AN400" s="238"/>
      <c r="AO400" s="238"/>
    </row>
    <row r="401" spans="1:34" ht="18" customHeight="1" x14ac:dyDescent="0.35">
      <c r="A401" s="10"/>
      <c r="B401" s="268" t="s">
        <v>185</v>
      </c>
      <c r="C401" s="268"/>
      <c r="D401" s="268"/>
      <c r="E401" s="268"/>
      <c r="F401" s="268"/>
      <c r="G401" s="268"/>
      <c r="H401" s="268"/>
      <c r="I401" s="219"/>
      <c r="J401" s="20"/>
      <c r="K401" s="12"/>
      <c r="R401" s="242"/>
      <c r="S401" s="238"/>
      <c r="T401" s="238"/>
      <c r="U401" s="238"/>
      <c r="V401" s="238"/>
      <c r="W401" s="238"/>
      <c r="X401" s="238"/>
      <c r="Y401" s="242"/>
      <c r="Z401" s="242"/>
      <c r="AA401" s="242"/>
      <c r="AB401" s="201"/>
      <c r="AC401" s="201"/>
      <c r="AD401" s="238"/>
      <c r="AE401" s="238"/>
      <c r="AF401" s="238"/>
      <c r="AG401" s="238"/>
      <c r="AH401" s="242"/>
    </row>
    <row r="402" spans="1:34" ht="18" customHeight="1" x14ac:dyDescent="0.35">
      <c r="A402" s="10"/>
      <c r="B402" s="268" t="s">
        <v>186</v>
      </c>
      <c r="C402" s="268"/>
      <c r="D402" s="268"/>
      <c r="E402" s="268"/>
      <c r="F402" s="268"/>
      <c r="G402" s="268"/>
      <c r="H402" s="268"/>
      <c r="I402" s="219"/>
      <c r="J402" s="20"/>
      <c r="K402" s="12"/>
      <c r="R402" s="242"/>
      <c r="S402" s="238"/>
      <c r="T402" s="238"/>
      <c r="U402" s="238"/>
      <c r="V402" s="238"/>
      <c r="W402" s="238"/>
      <c r="X402" s="238"/>
      <c r="Y402" s="242"/>
      <c r="Z402" s="242"/>
      <c r="AA402" s="242"/>
      <c r="AB402" s="201"/>
      <c r="AC402" s="201"/>
      <c r="AD402" s="238"/>
      <c r="AE402" s="238"/>
      <c r="AF402" s="238"/>
      <c r="AG402" s="238"/>
      <c r="AH402" s="242"/>
    </row>
    <row r="403" spans="1:34" ht="18" customHeight="1" x14ac:dyDescent="0.35">
      <c r="A403" s="10"/>
      <c r="B403" s="268" t="s">
        <v>187</v>
      </c>
      <c r="C403" s="268"/>
      <c r="D403" s="268"/>
      <c r="E403" s="268"/>
      <c r="F403" s="268"/>
      <c r="G403" s="268"/>
      <c r="H403" s="268"/>
      <c r="I403" s="219"/>
      <c r="J403" s="20"/>
      <c r="K403" s="12"/>
      <c r="R403" s="242"/>
      <c r="S403" s="238"/>
      <c r="T403" s="238"/>
      <c r="U403" s="238"/>
      <c r="V403" s="238"/>
      <c r="W403" s="238"/>
      <c r="X403" s="238"/>
      <c r="Y403" s="242"/>
      <c r="Z403" s="242"/>
      <c r="AA403" s="242"/>
      <c r="AB403" s="201"/>
      <c r="AC403" s="201"/>
      <c r="AD403" s="238"/>
      <c r="AE403" s="238"/>
      <c r="AF403" s="238"/>
      <c r="AG403" s="238"/>
      <c r="AH403" s="242"/>
    </row>
    <row r="404" spans="1:34" ht="18" customHeight="1" x14ac:dyDescent="0.35">
      <c r="A404" s="10"/>
      <c r="B404" s="268" t="s">
        <v>188</v>
      </c>
      <c r="C404" s="268"/>
      <c r="D404" s="268"/>
      <c r="E404" s="268"/>
      <c r="F404" s="268"/>
      <c r="G404" s="268"/>
      <c r="H404" s="268"/>
      <c r="I404" s="219"/>
      <c r="J404" s="20"/>
      <c r="K404" s="12"/>
      <c r="R404" s="242"/>
      <c r="S404" s="238"/>
      <c r="T404" s="238"/>
      <c r="U404" s="238"/>
      <c r="V404" s="238"/>
      <c r="W404" s="238"/>
      <c r="X404" s="238"/>
      <c r="Y404" s="242"/>
      <c r="Z404" s="242"/>
      <c r="AA404" s="242"/>
      <c r="AB404" s="201"/>
      <c r="AC404" s="201"/>
      <c r="AD404" s="238"/>
      <c r="AE404" s="238"/>
      <c r="AF404" s="238"/>
      <c r="AG404" s="238"/>
      <c r="AH404" s="242"/>
    </row>
    <row r="405" spans="1:34" ht="18" customHeight="1" x14ac:dyDescent="0.35">
      <c r="A405" s="10"/>
      <c r="B405" s="268" t="s">
        <v>189</v>
      </c>
      <c r="C405" s="268"/>
      <c r="D405" s="268"/>
      <c r="E405" s="268"/>
      <c r="F405" s="268"/>
      <c r="G405" s="268"/>
      <c r="H405" s="268"/>
      <c r="I405" s="219"/>
      <c r="J405" s="20"/>
      <c r="K405" s="12"/>
      <c r="R405" s="242"/>
      <c r="S405" s="238"/>
      <c r="T405" s="238"/>
      <c r="U405" s="238"/>
      <c r="V405" s="238"/>
      <c r="W405" s="238"/>
      <c r="X405" s="238"/>
      <c r="Y405" s="242"/>
      <c r="Z405" s="242"/>
      <c r="AA405" s="242"/>
      <c r="AB405" s="201"/>
      <c r="AC405" s="201"/>
      <c r="AD405" s="238"/>
      <c r="AE405" s="238"/>
      <c r="AF405" s="238"/>
      <c r="AG405" s="238"/>
      <c r="AH405" s="242"/>
    </row>
    <row r="406" spans="1:34" ht="18" customHeight="1" x14ac:dyDescent="0.35">
      <c r="A406" s="10"/>
      <c r="B406" s="268" t="s">
        <v>190</v>
      </c>
      <c r="C406" s="268"/>
      <c r="D406" s="268"/>
      <c r="E406" s="268"/>
      <c r="F406" s="268"/>
      <c r="G406" s="268"/>
      <c r="H406" s="268"/>
      <c r="I406" s="219"/>
      <c r="J406" s="20"/>
      <c r="K406" s="12"/>
      <c r="R406" s="242"/>
      <c r="S406" s="238"/>
      <c r="T406" s="238"/>
      <c r="U406" s="238"/>
      <c r="V406" s="238"/>
      <c r="W406" s="238"/>
      <c r="X406" s="238"/>
      <c r="Y406" s="242"/>
      <c r="Z406" s="242"/>
      <c r="AA406" s="242"/>
      <c r="AB406" s="201"/>
      <c r="AC406" s="201"/>
      <c r="AD406" s="238"/>
      <c r="AE406" s="238"/>
      <c r="AF406" s="238"/>
      <c r="AG406" s="238"/>
      <c r="AH406" s="242"/>
    </row>
    <row r="407" spans="1:34" ht="18" customHeight="1" x14ac:dyDescent="0.35">
      <c r="A407" s="10"/>
      <c r="B407" s="268" t="s">
        <v>191</v>
      </c>
      <c r="C407" s="268"/>
      <c r="D407" s="268"/>
      <c r="E407" s="268"/>
      <c r="F407" s="268"/>
      <c r="G407" s="268"/>
      <c r="H407" s="268"/>
      <c r="I407" s="219"/>
      <c r="J407" s="20"/>
      <c r="K407" s="12"/>
      <c r="R407" s="242"/>
      <c r="S407" s="238"/>
      <c r="T407" s="238"/>
      <c r="U407" s="238"/>
      <c r="V407" s="238"/>
      <c r="W407" s="238"/>
      <c r="X407" s="238"/>
      <c r="Y407" s="242"/>
      <c r="Z407" s="242"/>
      <c r="AA407" s="242"/>
      <c r="AB407" s="201"/>
      <c r="AC407" s="201"/>
      <c r="AD407" s="238"/>
      <c r="AE407" s="238"/>
      <c r="AF407" s="238"/>
      <c r="AG407" s="238"/>
      <c r="AH407" s="242"/>
    </row>
    <row r="408" spans="1:34" ht="18" customHeight="1" x14ac:dyDescent="0.35">
      <c r="A408" s="10"/>
      <c r="B408" s="268" t="s">
        <v>192</v>
      </c>
      <c r="C408" s="268"/>
      <c r="D408" s="268"/>
      <c r="E408" s="268"/>
      <c r="F408" s="268"/>
      <c r="G408" s="268"/>
      <c r="H408" s="268"/>
      <c r="I408" s="219"/>
      <c r="J408" s="20"/>
      <c r="K408" s="12"/>
      <c r="R408" s="242"/>
      <c r="S408" s="238"/>
      <c r="T408" s="238"/>
      <c r="U408" s="238"/>
      <c r="V408" s="238"/>
      <c r="W408" s="238"/>
      <c r="X408" s="238"/>
      <c r="Y408" s="242"/>
      <c r="Z408" s="242"/>
      <c r="AA408" s="242"/>
      <c r="AB408" s="201"/>
      <c r="AC408" s="201"/>
      <c r="AD408" s="238"/>
      <c r="AE408" s="238"/>
      <c r="AF408" s="238"/>
      <c r="AG408" s="238"/>
      <c r="AH408" s="242"/>
    </row>
    <row r="409" spans="1:34" ht="10" customHeight="1" x14ac:dyDescent="0.35">
      <c r="A409" s="10"/>
      <c r="B409" s="217"/>
      <c r="C409" s="217"/>
      <c r="D409" s="219"/>
      <c r="E409" s="219"/>
      <c r="F409" s="219"/>
      <c r="G409" s="219"/>
      <c r="H409" s="219"/>
      <c r="I409" s="219"/>
      <c r="J409" s="219"/>
      <c r="K409" s="12"/>
      <c r="R409" s="242"/>
      <c r="S409" s="238"/>
      <c r="T409" s="238"/>
      <c r="U409" s="238"/>
      <c r="V409" s="238"/>
      <c r="W409" s="238"/>
      <c r="X409" s="238"/>
      <c r="Y409" s="242"/>
      <c r="Z409" s="242"/>
      <c r="AA409" s="242"/>
      <c r="AB409" s="201"/>
      <c r="AC409" s="201"/>
      <c r="AD409" s="238"/>
      <c r="AE409" s="238"/>
      <c r="AF409" s="238"/>
      <c r="AG409" s="238"/>
      <c r="AH409" s="242"/>
    </row>
    <row r="410" spans="1:34" ht="18" customHeight="1" x14ac:dyDescent="0.35">
      <c r="A410" s="10"/>
      <c r="B410" s="218" t="s">
        <v>193</v>
      </c>
      <c r="C410" s="218"/>
      <c r="D410" s="219"/>
      <c r="E410" s="219"/>
      <c r="F410" s="219"/>
      <c r="G410" s="219"/>
      <c r="H410" s="219"/>
      <c r="I410" s="219"/>
      <c r="J410" s="219"/>
      <c r="K410" s="12"/>
      <c r="R410" s="242"/>
      <c r="S410" s="238"/>
      <c r="T410" s="238"/>
      <c r="U410" s="238"/>
      <c r="V410" s="238"/>
      <c r="W410" s="238"/>
      <c r="X410" s="238"/>
      <c r="Y410" s="242"/>
      <c r="Z410" s="242"/>
      <c r="AA410" s="242"/>
      <c r="AB410" s="201"/>
      <c r="AC410" s="201"/>
      <c r="AD410" s="238"/>
      <c r="AE410" s="238"/>
      <c r="AF410" s="238"/>
      <c r="AG410" s="238"/>
      <c r="AH410" s="242"/>
    </row>
    <row r="411" spans="1:34" ht="18" customHeight="1" x14ac:dyDescent="0.35">
      <c r="A411" s="10"/>
      <c r="B411" s="217" t="s">
        <v>194</v>
      </c>
      <c r="C411" s="217"/>
      <c r="D411" s="260"/>
      <c r="E411" s="260"/>
      <c r="F411" s="260"/>
      <c r="G411" s="260"/>
      <c r="H411" s="260"/>
      <c r="I411" s="260"/>
      <c r="J411" s="260"/>
      <c r="K411" s="12"/>
      <c r="R411" s="242"/>
      <c r="S411" s="238"/>
      <c r="T411" s="238"/>
      <c r="U411" s="238"/>
      <c r="V411" s="238"/>
      <c r="W411" s="238"/>
      <c r="X411" s="238"/>
      <c r="Y411" s="242"/>
      <c r="Z411" s="242"/>
      <c r="AA411" s="242"/>
      <c r="AB411" s="201"/>
      <c r="AC411" s="201"/>
      <c r="AD411" s="238"/>
      <c r="AE411" s="238"/>
      <c r="AF411" s="238"/>
      <c r="AG411" s="238"/>
      <c r="AH411" s="242"/>
    </row>
    <row r="412" spans="1:34" ht="18" customHeight="1" x14ac:dyDescent="0.35">
      <c r="A412" s="10"/>
      <c r="B412" s="217" t="s">
        <v>195</v>
      </c>
      <c r="C412" s="217"/>
      <c r="D412" s="260"/>
      <c r="E412" s="260"/>
      <c r="F412" s="260"/>
      <c r="G412" s="260"/>
      <c r="H412" s="260"/>
      <c r="I412" s="260"/>
      <c r="J412" s="260"/>
      <c r="K412" s="12"/>
      <c r="R412" s="242"/>
      <c r="S412" s="238"/>
      <c r="T412" s="238"/>
      <c r="U412" s="238"/>
      <c r="V412" s="238"/>
      <c r="W412" s="238"/>
      <c r="X412" s="238"/>
      <c r="Y412" s="242"/>
      <c r="Z412" s="242"/>
      <c r="AA412" s="242"/>
      <c r="AB412" s="201"/>
      <c r="AC412" s="201"/>
      <c r="AD412" s="238"/>
      <c r="AE412" s="238"/>
      <c r="AF412" s="238"/>
      <c r="AG412" s="238"/>
      <c r="AH412" s="242"/>
    </row>
    <row r="413" spans="1:34" ht="18" customHeight="1" x14ac:dyDescent="0.35">
      <c r="A413" s="10"/>
      <c r="B413" s="217" t="s">
        <v>196</v>
      </c>
      <c r="C413" s="217"/>
      <c r="D413" s="260"/>
      <c r="E413" s="260"/>
      <c r="F413" s="260"/>
      <c r="G413" s="260"/>
      <c r="H413" s="260"/>
      <c r="I413" s="260"/>
      <c r="J413" s="260"/>
      <c r="K413" s="12"/>
      <c r="R413" s="242"/>
      <c r="S413" s="238"/>
      <c r="T413" s="238"/>
      <c r="U413" s="238"/>
      <c r="V413" s="238"/>
      <c r="W413" s="238"/>
      <c r="X413" s="238"/>
      <c r="Y413" s="242"/>
      <c r="Z413" s="242"/>
      <c r="AA413" s="242"/>
      <c r="AB413" s="201"/>
      <c r="AC413" s="201"/>
      <c r="AD413" s="238"/>
      <c r="AE413" s="238"/>
      <c r="AF413" s="238"/>
      <c r="AG413" s="238"/>
      <c r="AH413" s="242"/>
    </row>
    <row r="414" spans="1:34" ht="18" customHeight="1" x14ac:dyDescent="0.35">
      <c r="A414" s="10"/>
      <c r="B414" s="217" t="s">
        <v>48</v>
      </c>
      <c r="C414" s="217"/>
      <c r="D414" s="260"/>
      <c r="E414" s="260"/>
      <c r="F414" s="260"/>
      <c r="G414" s="260"/>
      <c r="H414" s="260"/>
      <c r="I414" s="260"/>
      <c r="J414" s="260"/>
      <c r="K414" s="12"/>
      <c r="R414" s="242"/>
      <c r="S414" s="238"/>
      <c r="T414" s="238"/>
      <c r="U414" s="238"/>
      <c r="V414" s="238"/>
      <c r="W414" s="238"/>
      <c r="X414" s="238"/>
      <c r="Y414" s="242"/>
      <c r="Z414" s="242"/>
      <c r="AA414" s="242"/>
      <c r="AB414" s="201"/>
      <c r="AC414" s="201"/>
      <c r="AD414" s="238"/>
      <c r="AE414" s="238"/>
      <c r="AF414" s="238"/>
      <c r="AG414" s="238"/>
      <c r="AH414" s="242"/>
    </row>
    <row r="415" spans="1:34" ht="10" customHeight="1" x14ac:dyDescent="0.35">
      <c r="A415" s="14"/>
      <c r="B415" s="15"/>
      <c r="C415" s="15"/>
      <c r="D415" s="15"/>
      <c r="E415" s="15"/>
      <c r="F415" s="15"/>
      <c r="G415" s="15"/>
      <c r="H415" s="15"/>
      <c r="I415" s="15"/>
      <c r="J415" s="15"/>
      <c r="K415" s="16"/>
      <c r="R415" s="242"/>
      <c r="S415" s="238"/>
      <c r="T415" s="238"/>
      <c r="U415" s="238"/>
      <c r="V415" s="238"/>
      <c r="W415" s="238"/>
      <c r="X415" s="238"/>
      <c r="Y415" s="242"/>
      <c r="Z415" s="242"/>
      <c r="AA415" s="242"/>
      <c r="AB415" s="201"/>
      <c r="AC415" s="201"/>
      <c r="AD415" s="238"/>
      <c r="AE415" s="238"/>
      <c r="AF415" s="238"/>
      <c r="AG415" s="238"/>
      <c r="AH415" s="242"/>
    </row>
    <row r="416" spans="1:34" ht="10" customHeight="1" x14ac:dyDescent="0.35">
      <c r="A416" s="238"/>
      <c r="B416" s="250"/>
      <c r="C416" s="250"/>
      <c r="D416" s="335"/>
      <c r="E416" s="335"/>
      <c r="F416" s="335"/>
      <c r="G416" s="335"/>
      <c r="H416" s="335"/>
      <c r="I416" s="335"/>
      <c r="J416" s="335"/>
      <c r="K416" s="242"/>
      <c r="R416" s="242"/>
      <c r="S416" s="238"/>
      <c r="T416" s="238"/>
      <c r="U416" s="238"/>
      <c r="V416" s="238"/>
      <c r="W416" s="238"/>
      <c r="X416" s="238"/>
      <c r="Y416" s="238"/>
      <c r="Z416" s="238"/>
      <c r="AA416" s="238"/>
      <c r="AB416" s="238"/>
      <c r="AC416" s="238"/>
      <c r="AD416" s="238"/>
      <c r="AE416" s="238"/>
      <c r="AF416" s="238"/>
      <c r="AG416" s="238"/>
      <c r="AH416" s="238"/>
    </row>
    <row r="417" spans="13:33" ht="18" customHeight="1" x14ac:dyDescent="0.35">
      <c r="M417" s="23" t="s">
        <v>206</v>
      </c>
      <c r="R417" s="242"/>
      <c r="S417" s="238"/>
      <c r="T417" s="238"/>
      <c r="U417" s="238"/>
      <c r="V417" s="238"/>
      <c r="W417" s="238"/>
      <c r="X417" s="238"/>
      <c r="Y417" s="238"/>
      <c r="Z417" s="238"/>
      <c r="AA417" s="238"/>
      <c r="AB417" s="238"/>
      <c r="AC417" s="238"/>
      <c r="AD417" s="238"/>
      <c r="AE417" s="238"/>
      <c r="AF417" s="238"/>
      <c r="AG417" s="238"/>
    </row>
    <row r="418" spans="13:33" ht="10" customHeight="1" x14ac:dyDescent="0.35">
      <c r="R418" s="242"/>
      <c r="S418" s="238"/>
      <c r="T418" s="238"/>
      <c r="U418" s="238"/>
      <c r="V418" s="238"/>
      <c r="W418" s="238"/>
      <c r="X418" s="238"/>
      <c r="Y418" s="238"/>
      <c r="Z418" s="238"/>
      <c r="AA418" s="238"/>
      <c r="AB418" s="238"/>
      <c r="AC418" s="238"/>
      <c r="AD418" s="238"/>
      <c r="AE418" s="238"/>
      <c r="AF418" s="238"/>
      <c r="AG418" s="238"/>
    </row>
    <row r="419" spans="13:33" ht="18" customHeight="1" x14ac:dyDescent="0.35">
      <c r="M419" s="336" t="s">
        <v>172</v>
      </c>
      <c r="N419" s="336"/>
      <c r="O419" s="336"/>
      <c r="P419" s="336"/>
      <c r="Q419" s="336"/>
      <c r="R419" s="336"/>
      <c r="S419" s="336" t="s">
        <v>207</v>
      </c>
      <c r="T419" s="336"/>
      <c r="U419" s="336"/>
      <c r="V419" s="336"/>
      <c r="W419" s="336"/>
      <c r="X419" s="336"/>
      <c r="Y419" s="336" t="s">
        <v>174</v>
      </c>
      <c r="Z419" s="336"/>
      <c r="AA419" s="336"/>
      <c r="AB419" s="336"/>
      <c r="AC419" s="336"/>
      <c r="AD419" s="336"/>
      <c r="AE419" s="238"/>
      <c r="AF419" s="299" t="s">
        <v>208</v>
      </c>
      <c r="AG419" s="301"/>
    </row>
    <row r="420" spans="13:33" ht="18" customHeight="1" x14ac:dyDescent="0.35">
      <c r="M420" s="337" t="s">
        <v>83</v>
      </c>
      <c r="N420" s="338"/>
      <c r="O420" s="337" t="s">
        <v>82</v>
      </c>
      <c r="P420" s="338"/>
      <c r="Q420" s="299" t="s">
        <v>81</v>
      </c>
      <c r="R420" s="301"/>
      <c r="S420" s="337" t="s">
        <v>83</v>
      </c>
      <c r="T420" s="338"/>
      <c r="U420" s="337" t="s">
        <v>82</v>
      </c>
      <c r="V420" s="338"/>
      <c r="W420" s="299" t="s">
        <v>81</v>
      </c>
      <c r="X420" s="301"/>
      <c r="Y420" s="337" t="s">
        <v>83</v>
      </c>
      <c r="Z420" s="338"/>
      <c r="AA420" s="337" t="s">
        <v>82</v>
      </c>
      <c r="AB420" s="338"/>
      <c r="AC420" s="299" t="s">
        <v>81</v>
      </c>
      <c r="AD420" s="301"/>
      <c r="AE420" s="238"/>
      <c r="AF420" s="234" t="s">
        <v>81</v>
      </c>
      <c r="AG420" s="234">
        <v>32</v>
      </c>
    </row>
    <row r="421" spans="13:33" ht="18" customHeight="1" x14ac:dyDescent="0.35">
      <c r="M421" s="341">
        <v>350</v>
      </c>
      <c r="N421" s="342"/>
      <c r="O421" s="341">
        <v>900</v>
      </c>
      <c r="P421" s="342"/>
      <c r="Q421" s="343">
        <v>4000</v>
      </c>
      <c r="R421" s="344"/>
      <c r="S421" s="341">
        <v>250</v>
      </c>
      <c r="T421" s="342"/>
      <c r="U421" s="341">
        <v>900</v>
      </c>
      <c r="V421" s="342"/>
      <c r="W421" s="343">
        <v>2900</v>
      </c>
      <c r="X421" s="344"/>
      <c r="Y421" s="341">
        <v>7</v>
      </c>
      <c r="Z421" s="342"/>
      <c r="AA421" s="341">
        <v>15</v>
      </c>
      <c r="AB421" s="342"/>
      <c r="AC421" s="343">
        <v>45</v>
      </c>
      <c r="AD421" s="344"/>
      <c r="AE421" s="238"/>
      <c r="AF421" s="234" t="s">
        <v>82</v>
      </c>
      <c r="AG421" s="234">
        <v>25</v>
      </c>
    </row>
    <row r="422" spans="13:33" ht="18" customHeight="1" x14ac:dyDescent="0.35">
      <c r="M422" s="341">
        <v>250</v>
      </c>
      <c r="N422" s="342"/>
      <c r="O422" s="341">
        <v>700</v>
      </c>
      <c r="P422" s="342"/>
      <c r="Q422" s="343">
        <v>3000</v>
      </c>
      <c r="R422" s="344"/>
      <c r="S422" s="341">
        <v>200</v>
      </c>
      <c r="T422" s="342"/>
      <c r="U422" s="341">
        <v>700</v>
      </c>
      <c r="V422" s="342"/>
      <c r="W422" s="343">
        <v>2400</v>
      </c>
      <c r="X422" s="344"/>
      <c r="Y422" s="341">
        <v>5</v>
      </c>
      <c r="Z422" s="342"/>
      <c r="AA422" s="341">
        <v>10</v>
      </c>
      <c r="AB422" s="342"/>
      <c r="AC422" s="343">
        <v>30</v>
      </c>
      <c r="AD422" s="344"/>
      <c r="AE422" s="238"/>
      <c r="AF422" s="234" t="s">
        <v>83</v>
      </c>
      <c r="AG422" s="234">
        <v>16</v>
      </c>
    </row>
    <row r="423" spans="13:33" ht="18" customHeight="1" x14ac:dyDescent="0.35">
      <c r="M423" s="341">
        <v>150</v>
      </c>
      <c r="N423" s="342"/>
      <c r="O423" s="341">
        <v>500</v>
      </c>
      <c r="P423" s="342"/>
      <c r="Q423" s="343">
        <v>2000</v>
      </c>
      <c r="R423" s="344"/>
      <c r="S423" s="341">
        <v>150</v>
      </c>
      <c r="T423" s="342"/>
      <c r="U423" s="341">
        <v>500</v>
      </c>
      <c r="V423" s="342"/>
      <c r="W423" s="343">
        <v>1900</v>
      </c>
      <c r="X423" s="344"/>
      <c r="Y423" s="341">
        <v>3</v>
      </c>
      <c r="Z423" s="342"/>
      <c r="AA423" s="341">
        <v>5</v>
      </c>
      <c r="AB423" s="342"/>
      <c r="AC423" s="343">
        <v>15</v>
      </c>
      <c r="AD423" s="344"/>
      <c r="AE423" s="238"/>
      <c r="AF423" s="238"/>
      <c r="AG423" s="238"/>
    </row>
    <row r="424" spans="13:33" ht="18" customHeight="1" x14ac:dyDescent="0.35">
      <c r="M424" s="104"/>
      <c r="N424" s="104"/>
      <c r="O424" s="104"/>
      <c r="P424" s="104"/>
      <c r="Q424" s="104"/>
      <c r="R424" s="27"/>
      <c r="S424" s="238"/>
      <c r="T424" s="238"/>
      <c r="U424" s="238"/>
      <c r="V424" s="238"/>
      <c r="W424" s="238"/>
      <c r="X424" s="238"/>
      <c r="Y424" s="238"/>
      <c r="Z424" s="238"/>
      <c r="AA424" s="238"/>
      <c r="AB424" s="238"/>
      <c r="AC424" s="238"/>
      <c r="AD424" s="238"/>
      <c r="AE424" s="238"/>
      <c r="AF424" s="299" t="s">
        <v>209</v>
      </c>
      <c r="AG424" s="301"/>
    </row>
    <row r="425" spans="13:33" ht="18" customHeight="1" x14ac:dyDescent="0.35">
      <c r="M425" s="104" t="s">
        <v>210</v>
      </c>
      <c r="N425" s="104"/>
      <c r="O425" s="104"/>
      <c r="P425" s="104"/>
      <c r="Q425" s="104"/>
      <c r="R425" s="27"/>
      <c r="S425" s="238"/>
      <c r="T425" s="238"/>
      <c r="U425" s="238"/>
      <c r="V425" s="238"/>
      <c r="W425" s="238"/>
      <c r="X425" s="238"/>
      <c r="Y425" s="238"/>
      <c r="Z425" s="238"/>
      <c r="AA425" s="238"/>
      <c r="AB425" s="238"/>
      <c r="AC425" s="238"/>
      <c r="AD425" s="238"/>
      <c r="AE425" s="238"/>
      <c r="AF425" s="234" t="s">
        <v>81</v>
      </c>
      <c r="AG425" s="234">
        <v>18</v>
      </c>
    </row>
    <row r="426" spans="13:33" ht="18" customHeight="1" x14ac:dyDescent="0.35">
      <c r="M426" s="322" t="s">
        <v>211</v>
      </c>
      <c r="N426" s="322"/>
      <c r="O426" s="322" t="s">
        <v>212</v>
      </c>
      <c r="P426" s="322"/>
      <c r="Q426" s="322" t="s">
        <v>213</v>
      </c>
      <c r="R426" s="322"/>
      <c r="S426" s="323" t="s">
        <v>214</v>
      </c>
      <c r="T426" s="323"/>
      <c r="U426" s="323" t="s">
        <v>208</v>
      </c>
      <c r="V426" s="323"/>
      <c r="W426" s="238"/>
      <c r="X426" s="238"/>
      <c r="Y426" s="238"/>
      <c r="Z426" s="238"/>
      <c r="AA426" s="238"/>
      <c r="AB426" s="238"/>
      <c r="AC426" s="238"/>
      <c r="AD426" s="238"/>
      <c r="AE426" s="238"/>
      <c r="AF426" s="234" t="s">
        <v>82</v>
      </c>
      <c r="AG426" s="234">
        <v>9</v>
      </c>
    </row>
    <row r="427" spans="13:33" ht="18" customHeight="1" x14ac:dyDescent="0.35">
      <c r="M427" s="322">
        <v>100</v>
      </c>
      <c r="N427" s="322"/>
      <c r="O427" s="322">
        <v>100</v>
      </c>
      <c r="P427" s="322"/>
      <c r="Q427" s="322">
        <v>2</v>
      </c>
      <c r="R427" s="322"/>
      <c r="S427" s="323">
        <v>2</v>
      </c>
      <c r="T427" s="323"/>
      <c r="U427" s="323">
        <v>10</v>
      </c>
      <c r="V427" s="323"/>
      <c r="W427" s="238"/>
      <c r="X427" s="238"/>
      <c r="Y427" s="238"/>
      <c r="Z427" s="238"/>
      <c r="AA427" s="238"/>
      <c r="AB427" s="238"/>
      <c r="AC427" s="238"/>
      <c r="AD427" s="238"/>
      <c r="AE427" s="238"/>
      <c r="AF427" s="234" t="s">
        <v>83</v>
      </c>
      <c r="AG427" s="234">
        <v>6</v>
      </c>
    </row>
    <row r="428" spans="13:33" ht="10" customHeight="1" x14ac:dyDescent="0.35">
      <c r="M428" s="104"/>
      <c r="N428" s="104"/>
      <c r="O428" s="104"/>
      <c r="P428" s="104"/>
      <c r="Q428" s="104"/>
      <c r="R428" s="27"/>
      <c r="S428" s="238"/>
      <c r="T428" s="238"/>
      <c r="U428" s="238"/>
      <c r="V428" s="238"/>
      <c r="W428" s="238"/>
      <c r="X428" s="238"/>
      <c r="Y428" s="238"/>
      <c r="Z428" s="238"/>
      <c r="AA428" s="238"/>
      <c r="AB428" s="238"/>
      <c r="AC428" s="238"/>
      <c r="AD428" s="238"/>
      <c r="AE428" s="238"/>
      <c r="AF428" s="238"/>
      <c r="AG428" s="238"/>
    </row>
    <row r="429" spans="13:33" ht="18" customHeight="1" x14ac:dyDescent="0.35">
      <c r="M429" s="104"/>
      <c r="N429" s="104"/>
      <c r="O429" s="104"/>
      <c r="P429" s="104"/>
      <c r="Q429" s="104"/>
      <c r="R429" s="27"/>
      <c r="S429" s="238"/>
      <c r="T429" s="238"/>
      <c r="U429" s="238"/>
      <c r="V429" s="238"/>
      <c r="W429" s="238"/>
      <c r="X429" s="238"/>
      <c r="Y429" s="238"/>
      <c r="Z429" s="238"/>
      <c r="AA429" s="238"/>
      <c r="AB429" s="238"/>
      <c r="AC429" s="238"/>
      <c r="AD429" s="238"/>
      <c r="AE429" s="238"/>
      <c r="AF429" s="334"/>
      <c r="AG429" s="334"/>
    </row>
    <row r="430" spans="13:33" ht="18" customHeight="1" x14ac:dyDescent="0.35">
      <c r="M430" s="104"/>
      <c r="N430" s="104"/>
      <c r="O430" s="104"/>
      <c r="P430" s="104"/>
      <c r="Q430" s="104"/>
      <c r="R430" s="27"/>
      <c r="S430" s="238"/>
      <c r="T430" s="238"/>
      <c r="U430" s="238"/>
      <c r="V430" s="238"/>
      <c r="W430" s="238"/>
      <c r="X430" s="238"/>
      <c r="Y430" s="238"/>
      <c r="Z430" s="238"/>
      <c r="AA430" s="238"/>
      <c r="AB430" s="238"/>
      <c r="AC430" s="238"/>
      <c r="AD430" s="238"/>
      <c r="AE430" s="238"/>
      <c r="AF430" s="242"/>
      <c r="AG430" s="242"/>
    </row>
    <row r="431" spans="13:33" ht="18" customHeight="1" x14ac:dyDescent="0.35">
      <c r="M431" s="104"/>
      <c r="N431" s="104"/>
      <c r="O431" s="104"/>
      <c r="P431" s="104"/>
      <c r="Q431" s="104"/>
      <c r="R431" s="27"/>
      <c r="S431" s="238"/>
      <c r="T431" s="238"/>
      <c r="U431" s="238"/>
      <c r="V431" s="238"/>
      <c r="W431" s="238"/>
      <c r="X431" s="238"/>
      <c r="Y431" s="238"/>
      <c r="Z431" s="238"/>
      <c r="AA431" s="238"/>
      <c r="AB431" s="238"/>
      <c r="AC431" s="238"/>
      <c r="AD431" s="238"/>
      <c r="AE431" s="238"/>
      <c r="AF431" s="242"/>
      <c r="AG431" s="242"/>
    </row>
    <row r="432" spans="13:33" ht="18" customHeight="1" x14ac:dyDescent="0.35">
      <c r="M432" s="104"/>
      <c r="N432" s="104"/>
      <c r="O432" s="104"/>
      <c r="P432" s="104"/>
      <c r="Q432" s="104"/>
      <c r="R432" s="27"/>
      <c r="S432" s="238"/>
      <c r="T432" s="238"/>
      <c r="U432" s="238"/>
      <c r="V432" s="238"/>
      <c r="W432" s="238"/>
      <c r="X432" s="238"/>
      <c r="Y432" s="238"/>
      <c r="Z432" s="238"/>
      <c r="AA432" s="238"/>
      <c r="AB432" s="238"/>
      <c r="AC432" s="238"/>
      <c r="AD432" s="238"/>
      <c r="AE432" s="238"/>
      <c r="AF432" s="242"/>
      <c r="AG432" s="242"/>
    </row>
    <row r="433" spans="13:18" ht="18" customHeight="1" x14ac:dyDescent="0.35">
      <c r="M433" s="104"/>
      <c r="N433" s="104"/>
      <c r="O433" s="104"/>
      <c r="P433" s="104"/>
      <c r="Q433" s="104"/>
      <c r="R433" s="27"/>
    </row>
    <row r="434" spans="13:18" ht="18" customHeight="1" x14ac:dyDescent="0.35">
      <c r="M434" s="104"/>
      <c r="N434" s="104"/>
      <c r="O434" s="104"/>
      <c r="P434" s="104"/>
      <c r="Q434" s="104"/>
      <c r="R434" s="27"/>
    </row>
    <row r="435" spans="13:18" ht="18" customHeight="1" x14ac:dyDescent="0.35">
      <c r="M435" s="104"/>
      <c r="N435" s="104"/>
      <c r="O435" s="104"/>
      <c r="P435" s="104"/>
      <c r="Q435" s="104"/>
      <c r="R435" s="27"/>
    </row>
    <row r="436" spans="13:18" ht="18" customHeight="1" x14ac:dyDescent="0.35">
      <c r="M436" s="104"/>
      <c r="N436" s="104"/>
      <c r="O436" s="104"/>
      <c r="P436" s="104"/>
      <c r="Q436" s="104"/>
      <c r="R436" s="27"/>
    </row>
    <row r="437" spans="13:18" ht="18" customHeight="1" x14ac:dyDescent="0.35">
      <c r="M437" s="104"/>
      <c r="N437" s="104"/>
      <c r="O437" s="104"/>
      <c r="P437" s="104"/>
      <c r="Q437" s="104"/>
      <c r="R437" s="27"/>
    </row>
    <row r="438" spans="13:18" ht="18" customHeight="1" x14ac:dyDescent="0.35">
      <c r="M438" s="104"/>
      <c r="N438" s="104"/>
      <c r="O438" s="104"/>
      <c r="P438" s="104"/>
      <c r="Q438" s="104"/>
      <c r="R438" s="27"/>
    </row>
    <row r="439" spans="13:18" ht="18" customHeight="1" x14ac:dyDescent="0.35">
      <c r="M439" s="104"/>
      <c r="N439" s="104"/>
      <c r="O439" s="104"/>
      <c r="P439" s="104"/>
      <c r="Q439" s="104"/>
      <c r="R439" s="27"/>
    </row>
    <row r="440" spans="13:18" ht="18" customHeight="1" x14ac:dyDescent="0.35">
      <c r="M440" s="104"/>
      <c r="N440" s="104"/>
      <c r="O440" s="104"/>
      <c r="P440" s="104"/>
      <c r="Q440" s="104"/>
      <c r="R440" s="27"/>
    </row>
    <row r="441" spans="13:18" ht="18" customHeight="1" x14ac:dyDescent="0.35">
      <c r="M441" s="104"/>
      <c r="N441" s="104"/>
      <c r="O441" s="104"/>
      <c r="P441" s="104"/>
      <c r="Q441" s="104"/>
      <c r="R441" s="27"/>
    </row>
    <row r="442" spans="13:18" ht="18" customHeight="1" x14ac:dyDescent="0.35">
      <c r="M442" s="104"/>
      <c r="N442" s="104"/>
      <c r="O442" s="104"/>
      <c r="P442" s="104"/>
      <c r="Q442" s="104"/>
      <c r="R442" s="27"/>
    </row>
    <row r="443" spans="13:18" ht="18" customHeight="1" x14ac:dyDescent="0.35">
      <c r="M443" s="104"/>
      <c r="N443" s="104"/>
      <c r="O443" s="104"/>
      <c r="P443" s="104"/>
      <c r="Q443" s="104"/>
      <c r="R443" s="27"/>
    </row>
    <row r="444" spans="13:18" ht="18" customHeight="1" x14ac:dyDescent="0.35">
      <c r="M444" s="104"/>
      <c r="N444" s="104"/>
      <c r="O444" s="104"/>
      <c r="P444" s="104"/>
      <c r="Q444" s="104"/>
      <c r="R444" s="27"/>
    </row>
    <row r="445" spans="13:18" ht="18" customHeight="1" x14ac:dyDescent="0.35">
      <c r="M445" s="104"/>
      <c r="N445" s="104"/>
      <c r="O445" s="104"/>
      <c r="P445" s="104"/>
      <c r="Q445" s="104"/>
      <c r="R445" s="27"/>
    </row>
    <row r="446" spans="13:18" ht="18" customHeight="1" x14ac:dyDescent="0.35">
      <c r="M446" s="104"/>
      <c r="N446" s="104"/>
      <c r="O446" s="104"/>
      <c r="P446" s="104"/>
      <c r="Q446" s="104"/>
      <c r="R446" s="27"/>
    </row>
    <row r="447" spans="13:18" ht="18" customHeight="1" x14ac:dyDescent="0.35">
      <c r="M447" s="104"/>
      <c r="N447" s="104"/>
      <c r="O447" s="104"/>
      <c r="P447" s="104"/>
      <c r="Q447" s="104"/>
      <c r="R447" s="27"/>
    </row>
    <row r="448" spans="13:18" ht="18" customHeight="1" x14ac:dyDescent="0.35">
      <c r="M448" s="104"/>
      <c r="N448" s="104"/>
      <c r="O448" s="104"/>
      <c r="P448" s="104"/>
      <c r="Q448" s="104"/>
      <c r="R448" s="27"/>
    </row>
    <row r="449" spans="13:18" ht="18" customHeight="1" x14ac:dyDescent="0.35">
      <c r="M449" s="104"/>
      <c r="N449" s="104"/>
      <c r="O449" s="104"/>
      <c r="P449" s="104"/>
      <c r="Q449" s="104"/>
      <c r="R449" s="27"/>
    </row>
    <row r="450" spans="13:18" ht="18" customHeight="1" x14ac:dyDescent="0.35">
      <c r="M450" s="104"/>
      <c r="N450" s="104"/>
      <c r="O450" s="104"/>
      <c r="P450" s="104"/>
      <c r="Q450" s="104"/>
      <c r="R450" s="27"/>
    </row>
    <row r="451" spans="13:18" ht="18" customHeight="1" x14ac:dyDescent="0.35">
      <c r="M451" s="104"/>
      <c r="N451" s="104"/>
      <c r="O451" s="104"/>
      <c r="P451" s="104"/>
      <c r="Q451" s="104"/>
      <c r="R451" s="27"/>
    </row>
    <row r="452" spans="13:18" ht="18" customHeight="1" x14ac:dyDescent="0.35">
      <c r="M452" s="104"/>
      <c r="N452" s="104"/>
      <c r="O452" s="104"/>
      <c r="P452" s="104"/>
      <c r="Q452" s="104"/>
      <c r="R452" s="27"/>
    </row>
    <row r="453" spans="13:18" ht="18" customHeight="1" x14ac:dyDescent="0.35">
      <c r="M453" s="104"/>
      <c r="N453" s="104"/>
      <c r="O453" s="104"/>
      <c r="P453" s="104"/>
      <c r="Q453" s="104"/>
      <c r="R453" s="27"/>
    </row>
    <row r="454" spans="13:18" ht="18" customHeight="1" x14ac:dyDescent="0.35">
      <c r="M454" s="104"/>
      <c r="N454" s="104"/>
      <c r="O454" s="104"/>
      <c r="P454" s="104"/>
      <c r="Q454" s="104"/>
      <c r="R454" s="27"/>
    </row>
    <row r="455" spans="13:18" ht="18" customHeight="1" x14ac:dyDescent="0.35">
      <c r="M455" s="104"/>
      <c r="N455" s="104"/>
      <c r="O455" s="104"/>
      <c r="P455" s="104"/>
      <c r="Q455" s="104"/>
      <c r="R455" s="27"/>
    </row>
    <row r="456" spans="13:18" ht="18" customHeight="1" x14ac:dyDescent="0.35">
      <c r="M456" s="104"/>
      <c r="N456" s="104"/>
      <c r="O456" s="104"/>
      <c r="P456" s="104"/>
      <c r="Q456" s="104"/>
      <c r="R456" s="27"/>
    </row>
    <row r="457" spans="13:18" ht="18" customHeight="1" x14ac:dyDescent="0.35">
      <c r="M457" s="104"/>
      <c r="N457" s="104"/>
      <c r="O457" s="104"/>
      <c r="P457" s="104"/>
      <c r="Q457" s="104"/>
      <c r="R457" s="27"/>
    </row>
    <row r="458" spans="13:18" ht="18" customHeight="1" x14ac:dyDescent="0.35">
      <c r="M458" s="104"/>
      <c r="N458" s="104"/>
      <c r="O458" s="104"/>
      <c r="P458" s="104"/>
      <c r="Q458" s="104"/>
      <c r="R458" s="27"/>
    </row>
    <row r="459" spans="13:18" ht="18" customHeight="1" x14ac:dyDescent="0.35">
      <c r="M459" s="104"/>
      <c r="N459" s="104"/>
      <c r="O459" s="104"/>
      <c r="P459" s="104"/>
      <c r="Q459" s="104"/>
      <c r="R459" s="27"/>
    </row>
    <row r="460" spans="13:18" ht="18" customHeight="1" x14ac:dyDescent="0.35">
      <c r="M460" s="104"/>
      <c r="N460" s="104"/>
      <c r="O460" s="104"/>
      <c r="P460" s="104"/>
      <c r="Q460" s="104"/>
      <c r="R460" s="27"/>
    </row>
    <row r="461" spans="13:18" ht="18" customHeight="1" x14ac:dyDescent="0.35">
      <c r="M461" s="104"/>
      <c r="N461" s="104"/>
      <c r="O461" s="104"/>
      <c r="P461" s="104"/>
      <c r="Q461" s="104"/>
      <c r="R461" s="27"/>
    </row>
    <row r="462" spans="13:18" ht="18" customHeight="1" x14ac:dyDescent="0.35">
      <c r="M462" s="104"/>
      <c r="N462" s="104"/>
      <c r="O462" s="104"/>
      <c r="P462" s="104"/>
      <c r="Q462" s="104"/>
      <c r="R462" s="27"/>
    </row>
    <row r="463" spans="13:18" ht="18" customHeight="1" x14ac:dyDescent="0.35">
      <c r="M463" s="104"/>
      <c r="N463" s="104"/>
      <c r="O463" s="104"/>
      <c r="P463" s="104"/>
      <c r="Q463" s="104"/>
      <c r="R463" s="27"/>
    </row>
    <row r="464" spans="13:18" ht="18" customHeight="1" x14ac:dyDescent="0.35">
      <c r="M464" s="104"/>
      <c r="N464" s="104"/>
      <c r="O464" s="104"/>
      <c r="P464" s="104"/>
      <c r="Q464" s="104"/>
      <c r="R464" s="27"/>
    </row>
    <row r="465" spans="13:18" ht="18" customHeight="1" x14ac:dyDescent="0.35">
      <c r="M465" s="104"/>
      <c r="N465" s="104"/>
      <c r="O465" s="104"/>
      <c r="P465" s="104"/>
      <c r="Q465" s="104"/>
      <c r="R465" s="27"/>
    </row>
    <row r="466" spans="13:18" ht="18" customHeight="1" x14ac:dyDescent="0.35">
      <c r="M466" s="104"/>
      <c r="N466" s="104"/>
      <c r="O466" s="104"/>
      <c r="P466" s="104"/>
      <c r="Q466" s="104"/>
      <c r="R466" s="27"/>
    </row>
    <row r="467" spans="13:18" ht="18" customHeight="1" x14ac:dyDescent="0.35">
      <c r="M467" s="104"/>
      <c r="N467" s="104"/>
      <c r="O467" s="104"/>
      <c r="P467" s="104"/>
      <c r="Q467" s="104"/>
      <c r="R467" s="27"/>
    </row>
    <row r="468" spans="13:18" ht="18" customHeight="1" x14ac:dyDescent="0.35">
      <c r="M468" s="104"/>
      <c r="N468" s="104"/>
      <c r="O468" s="104"/>
      <c r="P468" s="104"/>
      <c r="Q468" s="104"/>
      <c r="R468" s="27"/>
    </row>
    <row r="469" spans="13:18" ht="18" customHeight="1" x14ac:dyDescent="0.35">
      <c r="M469" s="104"/>
      <c r="N469" s="104"/>
      <c r="O469" s="104"/>
      <c r="P469" s="104"/>
      <c r="Q469" s="104"/>
      <c r="R469" s="27"/>
    </row>
    <row r="470" spans="13:18" ht="18" customHeight="1" x14ac:dyDescent="0.35">
      <c r="M470" s="104"/>
      <c r="N470" s="104"/>
      <c r="O470" s="104"/>
      <c r="P470" s="104"/>
      <c r="Q470" s="104"/>
      <c r="R470" s="27"/>
    </row>
    <row r="471" spans="13:18" ht="18" customHeight="1" x14ac:dyDescent="0.35">
      <c r="M471" s="104"/>
      <c r="N471" s="104"/>
      <c r="O471" s="104"/>
      <c r="P471" s="104"/>
      <c r="Q471" s="104"/>
      <c r="R471" s="27"/>
    </row>
    <row r="472" spans="13:18" ht="18" customHeight="1" x14ac:dyDescent="0.35">
      <c r="M472" s="104"/>
      <c r="N472" s="104"/>
      <c r="O472" s="104"/>
      <c r="P472" s="104"/>
      <c r="Q472" s="104"/>
      <c r="R472" s="27"/>
    </row>
    <row r="473" spans="13:18" ht="18" customHeight="1" x14ac:dyDescent="0.35">
      <c r="M473" s="104"/>
      <c r="N473" s="104"/>
      <c r="O473" s="104"/>
      <c r="P473" s="104"/>
      <c r="Q473" s="104"/>
      <c r="R473" s="27"/>
    </row>
    <row r="474" spans="13:18" ht="18" customHeight="1" x14ac:dyDescent="0.35">
      <c r="M474" s="104"/>
      <c r="N474" s="104"/>
      <c r="O474" s="104"/>
      <c r="P474" s="104"/>
      <c r="Q474" s="104"/>
      <c r="R474" s="27"/>
    </row>
    <row r="475" spans="13:18" ht="18" customHeight="1" x14ac:dyDescent="0.35">
      <c r="M475" s="104"/>
      <c r="N475" s="104"/>
      <c r="O475" s="104"/>
      <c r="P475" s="104"/>
      <c r="Q475" s="104"/>
      <c r="R475" s="27"/>
    </row>
    <row r="476" spans="13:18" ht="18" customHeight="1" x14ac:dyDescent="0.35">
      <c r="M476" s="104"/>
      <c r="N476" s="104"/>
      <c r="O476" s="104"/>
      <c r="P476" s="104"/>
      <c r="Q476" s="104"/>
      <c r="R476" s="27"/>
    </row>
    <row r="477" spans="13:18" ht="18" customHeight="1" x14ac:dyDescent="0.35">
      <c r="M477" s="104"/>
      <c r="N477" s="104"/>
      <c r="O477" s="104"/>
      <c r="P477" s="104"/>
      <c r="Q477" s="104"/>
      <c r="R477" s="27"/>
    </row>
    <row r="478" spans="13:18" ht="18" customHeight="1" x14ac:dyDescent="0.35">
      <c r="M478" s="104"/>
      <c r="N478" s="104"/>
      <c r="O478" s="104"/>
      <c r="P478" s="104"/>
      <c r="Q478" s="104"/>
      <c r="R478" s="27"/>
    </row>
    <row r="479" spans="13:18" ht="18" customHeight="1" x14ac:dyDescent="0.35">
      <c r="M479" s="104"/>
      <c r="N479" s="104"/>
      <c r="O479" s="104"/>
      <c r="P479" s="104"/>
      <c r="Q479" s="104"/>
      <c r="R479" s="27"/>
    </row>
    <row r="480" spans="13:18" ht="18" customHeight="1" x14ac:dyDescent="0.35">
      <c r="M480" s="104"/>
      <c r="N480" s="104"/>
      <c r="O480" s="104"/>
      <c r="P480" s="104"/>
      <c r="Q480" s="104"/>
      <c r="R480" s="27"/>
    </row>
    <row r="481" spans="13:18" ht="18" customHeight="1" x14ac:dyDescent="0.35">
      <c r="M481" s="104"/>
      <c r="N481" s="104"/>
      <c r="O481" s="104"/>
      <c r="P481" s="104"/>
      <c r="Q481" s="104"/>
      <c r="R481" s="27"/>
    </row>
    <row r="482" spans="13:18" ht="10" customHeight="1" x14ac:dyDescent="0.35">
      <c r="M482" s="104"/>
      <c r="N482" s="104"/>
      <c r="O482" s="104"/>
      <c r="P482" s="104"/>
      <c r="Q482" s="104"/>
      <c r="R482" s="27"/>
    </row>
    <row r="483" spans="13:18" ht="10" customHeight="1" x14ac:dyDescent="0.35">
      <c r="M483" s="104"/>
      <c r="N483" s="104"/>
      <c r="O483" s="104"/>
      <c r="P483" s="104"/>
      <c r="Q483" s="104"/>
      <c r="R483" s="27"/>
    </row>
    <row r="484" spans="13:18" ht="10" customHeight="1" x14ac:dyDescent="0.35">
      <c r="M484" s="104"/>
      <c r="N484" s="104"/>
      <c r="O484" s="104"/>
      <c r="P484" s="104"/>
      <c r="Q484" s="104"/>
      <c r="R484" s="27"/>
    </row>
    <row r="485" spans="13:18" ht="10" customHeight="1" x14ac:dyDescent="0.35">
      <c r="M485" s="104"/>
      <c r="N485" s="104"/>
      <c r="O485" s="104"/>
      <c r="P485" s="104"/>
      <c r="Q485" s="104"/>
      <c r="R485" s="27"/>
    </row>
    <row r="486" spans="13:18" ht="10" customHeight="1" x14ac:dyDescent="0.35">
      <c r="M486" s="104"/>
      <c r="N486" s="104"/>
      <c r="O486" s="104"/>
      <c r="P486" s="104"/>
      <c r="Q486" s="104"/>
      <c r="R486" s="27"/>
    </row>
    <row r="487" spans="13:18" ht="10" customHeight="1" x14ac:dyDescent="0.35">
      <c r="M487" s="104"/>
      <c r="N487" s="104"/>
      <c r="O487" s="104"/>
      <c r="P487" s="104"/>
      <c r="Q487" s="104"/>
      <c r="R487" s="27"/>
    </row>
    <row r="488" spans="13:18" ht="10" customHeight="1" x14ac:dyDescent="0.35">
      <c r="M488" s="104"/>
      <c r="N488" s="104"/>
      <c r="O488" s="104"/>
      <c r="P488" s="104"/>
      <c r="Q488" s="104"/>
      <c r="R488" s="27"/>
    </row>
    <row r="489" spans="13:18" ht="10" customHeight="1" x14ac:dyDescent="0.35">
      <c r="M489" s="104"/>
      <c r="N489" s="104"/>
      <c r="O489" s="104"/>
      <c r="P489" s="104"/>
      <c r="Q489" s="104"/>
      <c r="R489" s="27"/>
    </row>
    <row r="490" spans="13:18" ht="10" customHeight="1" x14ac:dyDescent="0.35">
      <c r="M490" s="104"/>
      <c r="N490" s="104"/>
      <c r="O490" s="104"/>
      <c r="P490" s="104"/>
      <c r="Q490" s="104"/>
      <c r="R490" s="27"/>
    </row>
    <row r="491" spans="13:18" ht="10" customHeight="1" x14ac:dyDescent="0.35">
      <c r="M491" s="104"/>
      <c r="N491" s="104"/>
      <c r="O491" s="104"/>
      <c r="P491" s="104"/>
      <c r="Q491" s="104"/>
      <c r="R491" s="27"/>
    </row>
    <row r="492" spans="13:18" ht="10" customHeight="1" x14ac:dyDescent="0.35">
      <c r="M492" s="104"/>
      <c r="N492" s="104"/>
      <c r="O492" s="104"/>
      <c r="P492" s="104"/>
      <c r="Q492" s="104"/>
      <c r="R492" s="27"/>
    </row>
    <row r="493" spans="13:18" ht="10" customHeight="1" x14ac:dyDescent="0.35">
      <c r="M493" s="104"/>
      <c r="N493" s="104"/>
      <c r="O493" s="104"/>
      <c r="P493" s="104"/>
      <c r="Q493" s="104"/>
      <c r="R493" s="27"/>
    </row>
    <row r="494" spans="13:18" ht="10" customHeight="1" x14ac:dyDescent="0.35">
      <c r="M494" s="104"/>
      <c r="N494" s="104"/>
      <c r="O494" s="104"/>
      <c r="P494" s="104"/>
      <c r="Q494" s="104"/>
      <c r="R494" s="27"/>
    </row>
    <row r="495" spans="13:18" ht="10" customHeight="1" x14ac:dyDescent="0.35">
      <c r="M495" s="104"/>
      <c r="N495" s="104"/>
      <c r="O495" s="104"/>
      <c r="P495" s="104"/>
      <c r="Q495" s="104"/>
      <c r="R495" s="27"/>
    </row>
    <row r="496" spans="13:18" ht="10" customHeight="1" x14ac:dyDescent="0.35">
      <c r="R496" s="242"/>
    </row>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row r="800" ht="10" customHeight="1" x14ac:dyDescent="0.35"/>
    <row r="801" ht="10" customHeight="1" x14ac:dyDescent="0.35"/>
    <row r="802" ht="10" customHeight="1" x14ac:dyDescent="0.35"/>
    <row r="803" ht="10" customHeight="1" x14ac:dyDescent="0.35"/>
    <row r="804" ht="10" customHeight="1" x14ac:dyDescent="0.35"/>
    <row r="805" ht="10" customHeight="1" x14ac:dyDescent="0.35"/>
    <row r="806" ht="10" customHeight="1" x14ac:dyDescent="0.35"/>
    <row r="807" ht="10" customHeight="1" x14ac:dyDescent="0.35"/>
    <row r="808" ht="10" customHeight="1" x14ac:dyDescent="0.35"/>
    <row r="809" ht="10" customHeight="1" x14ac:dyDescent="0.35"/>
    <row r="810" ht="10" customHeight="1" x14ac:dyDescent="0.35"/>
    <row r="811" ht="10" customHeight="1" x14ac:dyDescent="0.35"/>
    <row r="812" ht="10" customHeight="1" x14ac:dyDescent="0.35"/>
    <row r="813" ht="10" customHeight="1" x14ac:dyDescent="0.35"/>
    <row r="814" ht="10" customHeight="1" x14ac:dyDescent="0.35"/>
    <row r="815" ht="10" customHeight="1" x14ac:dyDescent="0.35"/>
    <row r="816" ht="10" customHeight="1" x14ac:dyDescent="0.35"/>
    <row r="817" ht="10" customHeight="1" x14ac:dyDescent="0.35"/>
    <row r="818" ht="10" customHeight="1" x14ac:dyDescent="0.35"/>
    <row r="819" ht="10" customHeight="1" x14ac:dyDescent="0.35"/>
    <row r="820" ht="10" customHeight="1" x14ac:dyDescent="0.35"/>
    <row r="821" ht="10" customHeight="1" x14ac:dyDescent="0.35"/>
    <row r="822" ht="10" customHeight="1" x14ac:dyDescent="0.35"/>
    <row r="823" ht="10" customHeight="1" x14ac:dyDescent="0.35"/>
    <row r="824" ht="10" customHeight="1" x14ac:dyDescent="0.35"/>
    <row r="825" ht="10" customHeight="1" x14ac:dyDescent="0.35"/>
    <row r="826" ht="10" customHeight="1" x14ac:dyDescent="0.35"/>
    <row r="827" ht="10" customHeight="1" x14ac:dyDescent="0.35"/>
    <row r="828" ht="10" customHeight="1" x14ac:dyDescent="0.35"/>
    <row r="829" ht="10" customHeight="1" x14ac:dyDescent="0.35"/>
    <row r="830" ht="10" customHeight="1" x14ac:dyDescent="0.35"/>
    <row r="831" ht="10" customHeight="1" x14ac:dyDescent="0.35"/>
    <row r="832" ht="10" customHeight="1" x14ac:dyDescent="0.35"/>
    <row r="833" ht="10" customHeight="1" x14ac:dyDescent="0.35"/>
    <row r="834" ht="10" customHeight="1" x14ac:dyDescent="0.35"/>
    <row r="835" ht="10" customHeight="1" x14ac:dyDescent="0.35"/>
    <row r="836" ht="10" customHeight="1" x14ac:dyDescent="0.35"/>
    <row r="837" ht="10" customHeight="1" x14ac:dyDescent="0.35"/>
    <row r="838" ht="10" customHeight="1" x14ac:dyDescent="0.35"/>
    <row r="839" ht="10" customHeight="1" x14ac:dyDescent="0.35"/>
    <row r="840" ht="10" customHeight="1" x14ac:dyDescent="0.35"/>
    <row r="841" ht="10" customHeight="1" x14ac:dyDescent="0.35"/>
    <row r="842" ht="10" customHeight="1" x14ac:dyDescent="0.35"/>
    <row r="843" ht="10" customHeight="1" x14ac:dyDescent="0.35"/>
    <row r="844" ht="10" customHeight="1" x14ac:dyDescent="0.35"/>
    <row r="845" ht="10" customHeight="1" x14ac:dyDescent="0.35"/>
    <row r="846" ht="10" customHeight="1" x14ac:dyDescent="0.35"/>
    <row r="847" ht="10" customHeight="1" x14ac:dyDescent="0.35"/>
    <row r="848" ht="10" customHeight="1" x14ac:dyDescent="0.35"/>
    <row r="849" ht="10" customHeight="1" x14ac:dyDescent="0.35"/>
    <row r="850" ht="10" customHeight="1" x14ac:dyDescent="0.35"/>
    <row r="851" ht="10" customHeight="1" x14ac:dyDescent="0.35"/>
    <row r="852" ht="10" customHeight="1" x14ac:dyDescent="0.35"/>
    <row r="853" ht="10" customHeight="1" x14ac:dyDescent="0.35"/>
    <row r="854" ht="10" customHeight="1" x14ac:dyDescent="0.35"/>
    <row r="855" ht="10" customHeight="1" x14ac:dyDescent="0.35"/>
    <row r="856" ht="10" customHeight="1" x14ac:dyDescent="0.35"/>
    <row r="857" ht="10" customHeight="1" x14ac:dyDescent="0.35"/>
    <row r="858" ht="10" customHeight="1" x14ac:dyDescent="0.35"/>
    <row r="859" ht="10" customHeight="1" x14ac:dyDescent="0.35"/>
    <row r="860" ht="10" customHeight="1" x14ac:dyDescent="0.35"/>
    <row r="861" ht="10" customHeight="1" x14ac:dyDescent="0.35"/>
    <row r="862" ht="10" customHeight="1" x14ac:dyDescent="0.35"/>
    <row r="863" ht="10" customHeight="1" x14ac:dyDescent="0.35"/>
    <row r="864" ht="10" customHeight="1" x14ac:dyDescent="0.35"/>
    <row r="865" ht="10" customHeight="1" x14ac:dyDescent="0.35"/>
    <row r="866" ht="10" customHeight="1" x14ac:dyDescent="0.35"/>
    <row r="867" ht="10" customHeight="1" x14ac:dyDescent="0.35"/>
    <row r="868" ht="10" customHeight="1" x14ac:dyDescent="0.35"/>
    <row r="869" ht="10" customHeight="1" x14ac:dyDescent="0.35"/>
    <row r="870" ht="10" customHeight="1" x14ac:dyDescent="0.35"/>
    <row r="871" ht="10" customHeight="1" x14ac:dyDescent="0.35"/>
    <row r="872" ht="10" customHeight="1" x14ac:dyDescent="0.35"/>
    <row r="873" ht="10" customHeight="1" x14ac:dyDescent="0.35"/>
    <row r="874" ht="10" customHeight="1" x14ac:dyDescent="0.35"/>
    <row r="875" ht="10" customHeight="1" x14ac:dyDescent="0.35"/>
    <row r="876" ht="10" customHeight="1" x14ac:dyDescent="0.35"/>
    <row r="877" ht="10" customHeight="1" x14ac:dyDescent="0.35"/>
    <row r="878" ht="10" customHeight="1" x14ac:dyDescent="0.35"/>
    <row r="879" ht="10" customHeight="1" x14ac:dyDescent="0.35"/>
    <row r="880" ht="10" customHeight="1" x14ac:dyDescent="0.35"/>
    <row r="881" ht="10" customHeight="1" x14ac:dyDescent="0.35"/>
    <row r="882" ht="10" customHeight="1" x14ac:dyDescent="0.35"/>
    <row r="883" ht="10" customHeight="1" x14ac:dyDescent="0.35"/>
    <row r="884" ht="10" customHeight="1" x14ac:dyDescent="0.35"/>
    <row r="885" ht="10" customHeight="1" x14ac:dyDescent="0.35"/>
    <row r="886" ht="10" customHeight="1" x14ac:dyDescent="0.35"/>
    <row r="887" ht="10" customHeight="1" x14ac:dyDescent="0.35"/>
    <row r="888" ht="10" customHeight="1" x14ac:dyDescent="0.35"/>
    <row r="889" ht="10" customHeight="1" x14ac:dyDescent="0.35"/>
    <row r="890" ht="10" customHeight="1" x14ac:dyDescent="0.35"/>
    <row r="891" ht="10" customHeight="1" x14ac:dyDescent="0.35"/>
    <row r="892" ht="10" customHeight="1" x14ac:dyDescent="0.35"/>
    <row r="893" ht="10" customHeight="1" x14ac:dyDescent="0.35"/>
    <row r="894" ht="10" customHeight="1" x14ac:dyDescent="0.35"/>
    <row r="895" ht="10" customHeight="1" x14ac:dyDescent="0.35"/>
    <row r="896" ht="10" customHeight="1" x14ac:dyDescent="0.35"/>
    <row r="897" ht="10" customHeight="1" x14ac:dyDescent="0.35"/>
    <row r="898" ht="10" customHeight="1" x14ac:dyDescent="0.35"/>
    <row r="899" ht="10" customHeight="1" x14ac:dyDescent="0.35"/>
    <row r="900" ht="10" customHeight="1" x14ac:dyDescent="0.35"/>
    <row r="901" ht="10" customHeight="1" x14ac:dyDescent="0.35"/>
    <row r="902" ht="10" customHeight="1" x14ac:dyDescent="0.35"/>
    <row r="903" ht="10" customHeight="1" x14ac:dyDescent="0.35"/>
    <row r="904" ht="10" customHeight="1" x14ac:dyDescent="0.35"/>
    <row r="905" ht="10" customHeight="1" x14ac:dyDescent="0.35"/>
    <row r="906" ht="10" customHeight="1" x14ac:dyDescent="0.35"/>
    <row r="907" ht="10" customHeight="1" x14ac:dyDescent="0.35"/>
    <row r="908" ht="10" customHeight="1" x14ac:dyDescent="0.35"/>
    <row r="909" ht="10" customHeight="1" x14ac:dyDescent="0.35"/>
    <row r="910" ht="10" customHeight="1" x14ac:dyDescent="0.35"/>
    <row r="911" ht="10" customHeight="1" x14ac:dyDescent="0.35"/>
    <row r="912" ht="10" customHeight="1" x14ac:dyDescent="0.35"/>
    <row r="913" ht="10" customHeight="1" x14ac:dyDescent="0.35"/>
    <row r="914" ht="10" customHeight="1" x14ac:dyDescent="0.35"/>
    <row r="915" ht="10" customHeight="1" x14ac:dyDescent="0.35"/>
    <row r="916" ht="10" customHeight="1" x14ac:dyDescent="0.35"/>
    <row r="917" ht="10" customHeight="1" x14ac:dyDescent="0.35"/>
    <row r="918" ht="10" customHeight="1" x14ac:dyDescent="0.35"/>
    <row r="919" ht="10" customHeight="1" x14ac:dyDescent="0.35"/>
    <row r="920" ht="10" customHeight="1" x14ac:dyDescent="0.35"/>
    <row r="921" ht="10" customHeight="1" x14ac:dyDescent="0.35"/>
    <row r="922" ht="10" customHeight="1" x14ac:dyDescent="0.35"/>
    <row r="923" ht="10" customHeight="1" x14ac:dyDescent="0.35"/>
    <row r="924" ht="10" customHeight="1" x14ac:dyDescent="0.35"/>
    <row r="925" ht="10" customHeight="1" x14ac:dyDescent="0.35"/>
    <row r="926" ht="10" customHeight="1" x14ac:dyDescent="0.35"/>
    <row r="927" ht="10" customHeight="1" x14ac:dyDescent="0.35"/>
    <row r="928" ht="10" customHeight="1" x14ac:dyDescent="0.35"/>
    <row r="929" ht="10" customHeight="1" x14ac:dyDescent="0.35"/>
    <row r="930" ht="10" customHeight="1" x14ac:dyDescent="0.35"/>
    <row r="931" ht="10" customHeight="1" x14ac:dyDescent="0.35"/>
    <row r="932" ht="10" customHeight="1" x14ac:dyDescent="0.35"/>
    <row r="933" ht="10" customHeight="1" x14ac:dyDescent="0.35"/>
    <row r="934" ht="10" customHeight="1" x14ac:dyDescent="0.35"/>
    <row r="935" ht="10" customHeight="1" x14ac:dyDescent="0.35"/>
    <row r="936" ht="10" customHeight="1" x14ac:dyDescent="0.35"/>
    <row r="937" ht="10" customHeight="1" x14ac:dyDescent="0.35"/>
    <row r="938" ht="10" customHeight="1" x14ac:dyDescent="0.35"/>
    <row r="939" ht="10" customHeight="1" x14ac:dyDescent="0.35"/>
    <row r="940" ht="10" customHeight="1" x14ac:dyDescent="0.35"/>
    <row r="941" ht="10" customHeight="1" x14ac:dyDescent="0.35"/>
    <row r="942" ht="10" customHeight="1" x14ac:dyDescent="0.35"/>
    <row r="943" ht="10" customHeight="1" x14ac:dyDescent="0.35"/>
    <row r="944" ht="10" customHeight="1" x14ac:dyDescent="0.35"/>
    <row r="945" ht="10" customHeight="1" x14ac:dyDescent="0.35"/>
    <row r="946" ht="10" customHeight="1" x14ac:dyDescent="0.35"/>
    <row r="947" ht="10" customHeight="1" x14ac:dyDescent="0.35"/>
    <row r="948" ht="10" customHeight="1" x14ac:dyDescent="0.35"/>
    <row r="949" ht="10" customHeight="1" x14ac:dyDescent="0.35"/>
    <row r="950" ht="10" customHeight="1" x14ac:dyDescent="0.35"/>
    <row r="951" ht="10" customHeight="1" x14ac:dyDescent="0.35"/>
    <row r="952" ht="10" customHeight="1" x14ac:dyDescent="0.35"/>
    <row r="953" ht="10" customHeight="1" x14ac:dyDescent="0.35"/>
    <row r="954" ht="10" customHeight="1" x14ac:dyDescent="0.35"/>
    <row r="955" ht="10" customHeight="1" x14ac:dyDescent="0.35"/>
    <row r="956" ht="10" customHeight="1" x14ac:dyDescent="0.35"/>
    <row r="957" ht="10" customHeight="1" x14ac:dyDescent="0.35"/>
    <row r="958" ht="10" customHeight="1" x14ac:dyDescent="0.35"/>
    <row r="959" ht="10" customHeight="1" x14ac:dyDescent="0.35"/>
    <row r="960" ht="10" customHeight="1" x14ac:dyDescent="0.35"/>
    <row r="961" ht="10" customHeight="1" x14ac:dyDescent="0.35"/>
    <row r="962" ht="10" customHeight="1" x14ac:dyDescent="0.35"/>
    <row r="963" ht="10" customHeight="1" x14ac:dyDescent="0.35"/>
    <row r="964" ht="10" customHeight="1" x14ac:dyDescent="0.35"/>
    <row r="965" ht="10" customHeight="1" x14ac:dyDescent="0.35"/>
    <row r="966" ht="10" customHeight="1" x14ac:dyDescent="0.35"/>
    <row r="967" ht="10" customHeight="1" x14ac:dyDescent="0.35"/>
    <row r="968" ht="10" customHeight="1" x14ac:dyDescent="0.35"/>
    <row r="969" ht="10" customHeight="1" x14ac:dyDescent="0.35"/>
    <row r="970" ht="10" customHeight="1" x14ac:dyDescent="0.35"/>
    <row r="971" ht="10" customHeight="1" x14ac:dyDescent="0.35"/>
    <row r="972" ht="10" customHeight="1" x14ac:dyDescent="0.35"/>
    <row r="973" ht="10" customHeight="1" x14ac:dyDescent="0.35"/>
    <row r="974" ht="10" customHeight="1" x14ac:dyDescent="0.35"/>
    <row r="975" ht="10" customHeight="1" x14ac:dyDescent="0.35"/>
    <row r="976" ht="10" customHeight="1" x14ac:dyDescent="0.35"/>
    <row r="977" ht="10" customHeight="1" x14ac:dyDescent="0.35"/>
    <row r="978" ht="10" customHeight="1" x14ac:dyDescent="0.35"/>
    <row r="979" ht="10" customHeight="1" x14ac:dyDescent="0.35"/>
    <row r="980" ht="10" customHeight="1" x14ac:dyDescent="0.35"/>
    <row r="981" ht="10" customHeight="1" x14ac:dyDescent="0.35"/>
    <row r="982" ht="10" customHeight="1" x14ac:dyDescent="0.35"/>
    <row r="983" ht="10" customHeight="1" x14ac:dyDescent="0.35"/>
    <row r="984" ht="10" customHeight="1" x14ac:dyDescent="0.35"/>
    <row r="985" ht="10" customHeight="1" x14ac:dyDescent="0.35"/>
    <row r="986" ht="10" customHeight="1" x14ac:dyDescent="0.35"/>
    <row r="987" ht="10" customHeight="1" x14ac:dyDescent="0.35"/>
    <row r="988" ht="10" customHeight="1" x14ac:dyDescent="0.35"/>
    <row r="989" ht="10" customHeight="1" x14ac:dyDescent="0.35"/>
    <row r="990" ht="10" customHeight="1" x14ac:dyDescent="0.35"/>
    <row r="991" ht="10" customHeight="1" x14ac:dyDescent="0.35"/>
    <row r="992" ht="10" customHeight="1" x14ac:dyDescent="0.35"/>
    <row r="993" ht="10" customHeight="1" x14ac:dyDescent="0.35"/>
    <row r="994" ht="10" customHeight="1" x14ac:dyDescent="0.35"/>
    <row r="995" ht="10" customHeight="1" x14ac:dyDescent="0.35"/>
    <row r="996" ht="10" customHeight="1" x14ac:dyDescent="0.35"/>
    <row r="997" ht="10" customHeight="1" x14ac:dyDescent="0.35"/>
    <row r="998" ht="10" customHeight="1" x14ac:dyDescent="0.35"/>
    <row r="999" ht="10" customHeight="1" x14ac:dyDescent="0.35"/>
    <row r="1000" ht="10" customHeight="1" x14ac:dyDescent="0.35"/>
    <row r="1001" ht="10" customHeight="1" x14ac:dyDescent="0.35"/>
    <row r="1002" ht="10" customHeight="1" x14ac:dyDescent="0.35"/>
    <row r="1003" ht="10" customHeight="1" x14ac:dyDescent="0.35"/>
    <row r="1004" ht="10" customHeight="1" x14ac:dyDescent="0.35"/>
    <row r="1005" ht="10" customHeight="1" x14ac:dyDescent="0.35"/>
    <row r="1006" ht="10" customHeight="1" x14ac:dyDescent="0.35"/>
    <row r="1007" ht="10" customHeight="1" x14ac:dyDescent="0.35"/>
    <row r="1008" ht="10" customHeight="1" x14ac:dyDescent="0.35"/>
    <row r="1009" ht="10" customHeight="1" x14ac:dyDescent="0.35"/>
    <row r="1010" ht="10" customHeight="1" x14ac:dyDescent="0.35"/>
    <row r="1011" ht="10" customHeight="1" x14ac:dyDescent="0.35"/>
    <row r="1012" ht="10" customHeight="1" x14ac:dyDescent="0.35"/>
    <row r="1013" ht="10" customHeight="1" x14ac:dyDescent="0.35"/>
    <row r="1014" ht="10" customHeight="1" x14ac:dyDescent="0.35"/>
    <row r="1015" ht="10" customHeight="1" x14ac:dyDescent="0.35"/>
    <row r="1016" ht="10" customHeight="1" x14ac:dyDescent="0.35"/>
    <row r="1017" ht="10" customHeight="1" x14ac:dyDescent="0.35"/>
    <row r="1018" ht="10" customHeight="1" x14ac:dyDescent="0.35"/>
    <row r="1019" ht="10" customHeight="1" x14ac:dyDescent="0.35"/>
    <row r="1020" ht="10" customHeight="1" x14ac:dyDescent="0.35"/>
    <row r="1021" ht="10" customHeight="1" x14ac:dyDescent="0.35"/>
    <row r="1022" ht="10" customHeight="1" x14ac:dyDescent="0.35"/>
    <row r="1023" ht="10" customHeight="1" x14ac:dyDescent="0.35"/>
    <row r="1024" ht="10" customHeight="1" x14ac:dyDescent="0.35"/>
    <row r="1025" ht="10" customHeight="1" x14ac:dyDescent="0.35"/>
    <row r="1026" ht="10" customHeight="1" x14ac:dyDescent="0.35"/>
    <row r="1027" ht="10" customHeight="1" x14ac:dyDescent="0.35"/>
    <row r="1028" ht="10" customHeight="1" x14ac:dyDescent="0.35"/>
    <row r="1029" ht="10" customHeight="1" x14ac:dyDescent="0.35"/>
    <row r="1030" ht="10" customHeight="1" x14ac:dyDescent="0.35"/>
    <row r="1031" ht="10" customHeight="1" x14ac:dyDescent="0.35"/>
    <row r="1032" ht="10" customHeight="1" x14ac:dyDescent="0.35"/>
    <row r="1033" ht="10" customHeight="1" x14ac:dyDescent="0.35"/>
    <row r="1034" ht="10" customHeight="1" x14ac:dyDescent="0.35"/>
    <row r="1035" ht="10" customHeight="1" x14ac:dyDescent="0.35"/>
    <row r="1036" ht="10" customHeight="1" x14ac:dyDescent="0.35"/>
    <row r="1037" ht="10" customHeight="1" x14ac:dyDescent="0.35"/>
    <row r="1038" ht="10" customHeight="1" x14ac:dyDescent="0.35"/>
    <row r="1039" ht="10" customHeight="1" x14ac:dyDescent="0.35"/>
    <row r="1040" ht="10" customHeight="1" x14ac:dyDescent="0.35"/>
    <row r="1041" ht="10" customHeight="1" x14ac:dyDescent="0.35"/>
    <row r="1042" ht="10" customHeight="1" x14ac:dyDescent="0.35"/>
    <row r="1043" ht="10" customHeight="1" x14ac:dyDescent="0.35"/>
    <row r="1044" ht="10" customHeight="1" x14ac:dyDescent="0.35"/>
    <row r="1045" ht="10" customHeight="1" x14ac:dyDescent="0.35"/>
    <row r="1046" ht="10" customHeight="1" x14ac:dyDescent="0.35"/>
    <row r="1047" ht="10" customHeight="1" x14ac:dyDescent="0.35"/>
    <row r="1048" ht="10" customHeight="1" x14ac:dyDescent="0.35"/>
    <row r="1049" ht="10" customHeight="1" x14ac:dyDescent="0.35"/>
    <row r="1050" ht="10" customHeight="1" x14ac:dyDescent="0.35"/>
    <row r="1051" ht="10" customHeight="1" x14ac:dyDescent="0.35"/>
    <row r="1052" ht="10" customHeight="1" x14ac:dyDescent="0.35"/>
    <row r="1053" ht="10" customHeight="1" x14ac:dyDescent="0.35"/>
    <row r="1054" ht="10" customHeight="1" x14ac:dyDescent="0.35"/>
    <row r="1055" ht="10" customHeight="1" x14ac:dyDescent="0.35"/>
    <row r="1056" ht="10" customHeight="1" x14ac:dyDescent="0.35"/>
    <row r="1057" ht="10" customHeight="1" x14ac:dyDescent="0.35"/>
  </sheetData>
  <sheetProtection algorithmName="SHA-512" hashValue="xHgkBXAf6xs8VvhIEiv7YQbcGgXwaLom+i/evlE6V25oNOU9Rqwp6M1DUQRgsxuRgbribsfbdA9Dz//QSbfJTg==" saltValue="c0IcmJPj6s3FWg69zUCAFQ==" spinCount="100000" sheet="1" objects="1" scenarios="1"/>
  <mergeCells count="496">
    <mergeCell ref="AJ390:AK390"/>
    <mergeCell ref="AJ21:AK21"/>
    <mergeCell ref="AJ62:AK62"/>
    <mergeCell ref="AJ103:AK103"/>
    <mergeCell ref="AJ144:AK144"/>
    <mergeCell ref="AJ185:AK185"/>
    <mergeCell ref="AJ226:AK226"/>
    <mergeCell ref="AJ267:AK267"/>
    <mergeCell ref="AJ308:AK308"/>
    <mergeCell ref="AJ349:AK349"/>
    <mergeCell ref="AF390:AH390"/>
    <mergeCell ref="M349:R349"/>
    <mergeCell ref="S349:X349"/>
    <mergeCell ref="Y349:AD349"/>
    <mergeCell ref="AF349:AH349"/>
    <mergeCell ref="AC350:AD350"/>
    <mergeCell ref="S308:X308"/>
    <mergeCell ref="Y308:AD308"/>
    <mergeCell ref="AF308:AH308"/>
    <mergeCell ref="S309:T309"/>
    <mergeCell ref="U309:V309"/>
    <mergeCell ref="W309:X309"/>
    <mergeCell ref="Y309:Z309"/>
    <mergeCell ref="M309:N309"/>
    <mergeCell ref="O309:P309"/>
    <mergeCell ref="Q309:R309"/>
    <mergeCell ref="AA309:AB309"/>
    <mergeCell ref="AC309:AD309"/>
    <mergeCell ref="AF419:AG419"/>
    <mergeCell ref="AF424:AG424"/>
    <mergeCell ref="AC391:AD391"/>
    <mergeCell ref="B407:H407"/>
    <mergeCell ref="B408:H408"/>
    <mergeCell ref="D411:J411"/>
    <mergeCell ref="D412:J412"/>
    <mergeCell ref="D413:J413"/>
    <mergeCell ref="D414:J414"/>
    <mergeCell ref="D393:F393"/>
    <mergeCell ref="B399:H399"/>
    <mergeCell ref="B400:H400"/>
    <mergeCell ref="B401:H401"/>
    <mergeCell ref="B402:H402"/>
    <mergeCell ref="B403:H403"/>
    <mergeCell ref="B404:H404"/>
    <mergeCell ref="B405:H405"/>
    <mergeCell ref="B406:H406"/>
    <mergeCell ref="B391:I391"/>
    <mergeCell ref="M391:N391"/>
    <mergeCell ref="O391:P391"/>
    <mergeCell ref="Q391:R391"/>
    <mergeCell ref="S391:T391"/>
    <mergeCell ref="U391:V391"/>
    <mergeCell ref="W391:X391"/>
    <mergeCell ref="Y391:Z391"/>
    <mergeCell ref="AA391:AB391"/>
    <mergeCell ref="D383:F383"/>
    <mergeCell ref="D386:E387"/>
    <mergeCell ref="H386:I387"/>
    <mergeCell ref="B388:I388"/>
    <mergeCell ref="B390:I390"/>
    <mergeCell ref="M390:R390"/>
    <mergeCell ref="S390:X390"/>
    <mergeCell ref="Y390:AD390"/>
    <mergeCell ref="B350:I350"/>
    <mergeCell ref="M350:N350"/>
    <mergeCell ref="O350:P350"/>
    <mergeCell ref="Q350:R350"/>
    <mergeCell ref="S350:T350"/>
    <mergeCell ref="U350:V350"/>
    <mergeCell ref="W350:X350"/>
    <mergeCell ref="Y350:Z350"/>
    <mergeCell ref="AA350:AB350"/>
    <mergeCell ref="D337:J337"/>
    <mergeCell ref="D339:J339"/>
    <mergeCell ref="B320:H320"/>
    <mergeCell ref="B321:H321"/>
    <mergeCell ref="B322:H322"/>
    <mergeCell ref="B323:H323"/>
    <mergeCell ref="B324:H324"/>
    <mergeCell ref="B325:H325"/>
    <mergeCell ref="B326:H326"/>
    <mergeCell ref="D332:J332"/>
    <mergeCell ref="D336:J336"/>
    <mergeCell ref="H304:I305"/>
    <mergeCell ref="D270:F270"/>
    <mergeCell ref="B276:H276"/>
    <mergeCell ref="B277:H277"/>
    <mergeCell ref="B278:H278"/>
    <mergeCell ref="M308:R308"/>
    <mergeCell ref="S267:X267"/>
    <mergeCell ref="Y267:AD267"/>
    <mergeCell ref="AF267:AH267"/>
    <mergeCell ref="B268:I268"/>
    <mergeCell ref="M268:N268"/>
    <mergeCell ref="O268:P268"/>
    <mergeCell ref="Q268:R268"/>
    <mergeCell ref="S268:T268"/>
    <mergeCell ref="U268:V268"/>
    <mergeCell ref="W268:X268"/>
    <mergeCell ref="Y268:Z268"/>
    <mergeCell ref="AA268:AB268"/>
    <mergeCell ref="AC268:AD268"/>
    <mergeCell ref="D256:J256"/>
    <mergeCell ref="D257:J257"/>
    <mergeCell ref="D258:J258"/>
    <mergeCell ref="D260:F260"/>
    <mergeCell ref="D263:E264"/>
    <mergeCell ref="H263:I264"/>
    <mergeCell ref="B265:I265"/>
    <mergeCell ref="B267:I267"/>
    <mergeCell ref="M267:R267"/>
    <mergeCell ref="S226:X226"/>
    <mergeCell ref="Y226:AD226"/>
    <mergeCell ref="AF226:AH226"/>
    <mergeCell ref="B227:I227"/>
    <mergeCell ref="M227:N227"/>
    <mergeCell ref="O227:P227"/>
    <mergeCell ref="Q227:R227"/>
    <mergeCell ref="S227:T227"/>
    <mergeCell ref="U227:V227"/>
    <mergeCell ref="W227:X227"/>
    <mergeCell ref="Y227:Z227"/>
    <mergeCell ref="AA227:AB227"/>
    <mergeCell ref="AC227:AD227"/>
    <mergeCell ref="S185:X185"/>
    <mergeCell ref="Y185:AD185"/>
    <mergeCell ref="AF185:AH185"/>
    <mergeCell ref="B186:I186"/>
    <mergeCell ref="M186:N186"/>
    <mergeCell ref="O186:P186"/>
    <mergeCell ref="Q186:R186"/>
    <mergeCell ref="S186:T186"/>
    <mergeCell ref="U186:V186"/>
    <mergeCell ref="W186:X186"/>
    <mergeCell ref="Y186:Z186"/>
    <mergeCell ref="AA186:AB186"/>
    <mergeCell ref="AC186:AD186"/>
    <mergeCell ref="S144:X144"/>
    <mergeCell ref="Y144:AD144"/>
    <mergeCell ref="AF144:AH144"/>
    <mergeCell ref="B145:I145"/>
    <mergeCell ref="M145:N145"/>
    <mergeCell ref="O145:P145"/>
    <mergeCell ref="Q145:R145"/>
    <mergeCell ref="S145:T145"/>
    <mergeCell ref="U145:V145"/>
    <mergeCell ref="W145:X145"/>
    <mergeCell ref="Y145:Z145"/>
    <mergeCell ref="AA145:AB145"/>
    <mergeCell ref="AC145:AD145"/>
    <mergeCell ref="B144:I144"/>
    <mergeCell ref="D131:J131"/>
    <mergeCell ref="D132:J132"/>
    <mergeCell ref="D133:J133"/>
    <mergeCell ref="D134:J134"/>
    <mergeCell ref="D135:J135"/>
    <mergeCell ref="D137:F137"/>
    <mergeCell ref="D140:E141"/>
    <mergeCell ref="H140:I141"/>
    <mergeCell ref="B142:I142"/>
    <mergeCell ref="S103:X103"/>
    <mergeCell ref="Y103:AD103"/>
    <mergeCell ref="AF103:AH103"/>
    <mergeCell ref="B104:I104"/>
    <mergeCell ref="M104:N104"/>
    <mergeCell ref="O104:P104"/>
    <mergeCell ref="Q104:R104"/>
    <mergeCell ref="S104:T104"/>
    <mergeCell ref="U104:V104"/>
    <mergeCell ref="W104:X104"/>
    <mergeCell ref="Y104:Z104"/>
    <mergeCell ref="AA104:AB104"/>
    <mergeCell ref="AC104:AD104"/>
    <mergeCell ref="B103:I103"/>
    <mergeCell ref="M62:R62"/>
    <mergeCell ref="S62:X62"/>
    <mergeCell ref="Y62:AD62"/>
    <mergeCell ref="AF62:AH62"/>
    <mergeCell ref="B63:I63"/>
    <mergeCell ref="M63:N63"/>
    <mergeCell ref="O63:P63"/>
    <mergeCell ref="Q63:R63"/>
    <mergeCell ref="S63:T63"/>
    <mergeCell ref="U63:V63"/>
    <mergeCell ref="W63:X63"/>
    <mergeCell ref="Y63:Z63"/>
    <mergeCell ref="AA63:AB63"/>
    <mergeCell ref="AC63:AD63"/>
    <mergeCell ref="AF21:AH21"/>
    <mergeCell ref="B30:H30"/>
    <mergeCell ref="B31:H31"/>
    <mergeCell ref="B32:H32"/>
    <mergeCell ref="B33:H33"/>
    <mergeCell ref="B34:H34"/>
    <mergeCell ref="B35:H35"/>
    <mergeCell ref="B36:H36"/>
    <mergeCell ref="Y21:AD21"/>
    <mergeCell ref="M21:R21"/>
    <mergeCell ref="S21:X21"/>
    <mergeCell ref="M24:R24"/>
    <mergeCell ref="Y420:Z420"/>
    <mergeCell ref="Y421:Z421"/>
    <mergeCell ref="Y422:Z422"/>
    <mergeCell ref="Y423:Z423"/>
    <mergeCell ref="AA420:AB420"/>
    <mergeCell ref="AA421:AB421"/>
    <mergeCell ref="AA422:AB422"/>
    <mergeCell ref="AA423:AB423"/>
    <mergeCell ref="AC420:AD420"/>
    <mergeCell ref="AC421:AD421"/>
    <mergeCell ref="AC422:AD422"/>
    <mergeCell ref="AC423:AD423"/>
    <mergeCell ref="S420:T420"/>
    <mergeCell ref="S421:T421"/>
    <mergeCell ref="S422:T422"/>
    <mergeCell ref="S423:T423"/>
    <mergeCell ref="U420:V420"/>
    <mergeCell ref="U421:V421"/>
    <mergeCell ref="U422:V422"/>
    <mergeCell ref="U423:V423"/>
    <mergeCell ref="W420:X420"/>
    <mergeCell ref="W421:X421"/>
    <mergeCell ref="W422:X422"/>
    <mergeCell ref="W423:X423"/>
    <mergeCell ref="M420:N420"/>
    <mergeCell ref="M421:N421"/>
    <mergeCell ref="M422:N422"/>
    <mergeCell ref="M423:N423"/>
    <mergeCell ref="O420:P420"/>
    <mergeCell ref="O421:P421"/>
    <mergeCell ref="O422:P422"/>
    <mergeCell ref="O423:P423"/>
    <mergeCell ref="Q420:R420"/>
    <mergeCell ref="Q421:R421"/>
    <mergeCell ref="Q422:R422"/>
    <mergeCell ref="Q423:R423"/>
    <mergeCell ref="D50:J50"/>
    <mergeCell ref="D51:J51"/>
    <mergeCell ref="D52:J52"/>
    <mergeCell ref="M419:R419"/>
    <mergeCell ref="S419:X419"/>
    <mergeCell ref="Y419:AD419"/>
    <mergeCell ref="M22:N22"/>
    <mergeCell ref="O22:P22"/>
    <mergeCell ref="Q22:R22"/>
    <mergeCell ref="S22:T22"/>
    <mergeCell ref="U22:V22"/>
    <mergeCell ref="W22:X22"/>
    <mergeCell ref="Y22:Z22"/>
    <mergeCell ref="AA22:AB22"/>
    <mergeCell ref="AC22:AD22"/>
    <mergeCell ref="B37:H37"/>
    <mergeCell ref="B38:H38"/>
    <mergeCell ref="B39:H39"/>
    <mergeCell ref="D49:J49"/>
    <mergeCell ref="D53:J53"/>
    <mergeCell ref="D55:F55"/>
    <mergeCell ref="D58:E59"/>
    <mergeCell ref="D44:J44"/>
    <mergeCell ref="D45:J45"/>
    <mergeCell ref="D14:F14"/>
    <mergeCell ref="B19:I19"/>
    <mergeCell ref="D9:J9"/>
    <mergeCell ref="D10:J10"/>
    <mergeCell ref="D12:J12"/>
    <mergeCell ref="D24:F24"/>
    <mergeCell ref="D42:J42"/>
    <mergeCell ref="D43:J43"/>
    <mergeCell ref="B4:J4"/>
    <mergeCell ref="D8:J8"/>
    <mergeCell ref="B21:I21"/>
    <mergeCell ref="B22:I22"/>
    <mergeCell ref="H17:I18"/>
    <mergeCell ref="D17:E18"/>
    <mergeCell ref="D11:J11"/>
    <mergeCell ref="B29:H29"/>
    <mergeCell ref="H58:I59"/>
    <mergeCell ref="B60:I60"/>
    <mergeCell ref="B62:I62"/>
    <mergeCell ref="D65:F65"/>
    <mergeCell ref="B71:H71"/>
    <mergeCell ref="B72:H72"/>
    <mergeCell ref="B73:H73"/>
    <mergeCell ref="B74:H74"/>
    <mergeCell ref="B75:H75"/>
    <mergeCell ref="B70:H70"/>
    <mergeCell ref="B76:H76"/>
    <mergeCell ref="B77:H77"/>
    <mergeCell ref="B78:H78"/>
    <mergeCell ref="D93:J93"/>
    <mergeCell ref="D94:J94"/>
    <mergeCell ref="D96:F96"/>
    <mergeCell ref="D99:E100"/>
    <mergeCell ref="H99:I100"/>
    <mergeCell ref="B101:I101"/>
    <mergeCell ref="B79:H79"/>
    <mergeCell ref="B80:H80"/>
    <mergeCell ref="D83:J83"/>
    <mergeCell ref="D84:J84"/>
    <mergeCell ref="D85:J85"/>
    <mergeCell ref="D86:J86"/>
    <mergeCell ref="D90:J90"/>
    <mergeCell ref="D91:J91"/>
    <mergeCell ref="D92:J92"/>
    <mergeCell ref="D106:F106"/>
    <mergeCell ref="D126:J126"/>
    <mergeCell ref="D127:J127"/>
    <mergeCell ref="B112:H112"/>
    <mergeCell ref="B113:H113"/>
    <mergeCell ref="B114:H114"/>
    <mergeCell ref="B115:H115"/>
    <mergeCell ref="B116:H116"/>
    <mergeCell ref="B117:H117"/>
    <mergeCell ref="B118:H118"/>
    <mergeCell ref="B119:H119"/>
    <mergeCell ref="B120:H120"/>
    <mergeCell ref="B121:H121"/>
    <mergeCell ref="D124:J124"/>
    <mergeCell ref="D125:J125"/>
    <mergeCell ref="B111:H111"/>
    <mergeCell ref="D147:F147"/>
    <mergeCell ref="B153:H153"/>
    <mergeCell ref="B154:H154"/>
    <mergeCell ref="B155:H155"/>
    <mergeCell ref="B156:H156"/>
    <mergeCell ref="B157:H157"/>
    <mergeCell ref="B158:H158"/>
    <mergeCell ref="D170:J170"/>
    <mergeCell ref="D172:J172"/>
    <mergeCell ref="B159:H159"/>
    <mergeCell ref="B160:H160"/>
    <mergeCell ref="B161:H161"/>
    <mergeCell ref="B162:H162"/>
    <mergeCell ref="D165:J165"/>
    <mergeCell ref="D166:J166"/>
    <mergeCell ref="D167:J167"/>
    <mergeCell ref="D168:J168"/>
    <mergeCell ref="B152:H152"/>
    <mergeCell ref="D173:J173"/>
    <mergeCell ref="D174:J174"/>
    <mergeCell ref="D175:J175"/>
    <mergeCell ref="D176:J176"/>
    <mergeCell ref="B185:I185"/>
    <mergeCell ref="D188:F188"/>
    <mergeCell ref="B194:H194"/>
    <mergeCell ref="B195:H195"/>
    <mergeCell ref="B196:H196"/>
    <mergeCell ref="D178:F178"/>
    <mergeCell ref="D181:E182"/>
    <mergeCell ref="H181:I182"/>
    <mergeCell ref="B183:I183"/>
    <mergeCell ref="B193:H193"/>
    <mergeCell ref="B234:H234"/>
    <mergeCell ref="B197:H197"/>
    <mergeCell ref="B198:H198"/>
    <mergeCell ref="B199:H199"/>
    <mergeCell ref="B200:H200"/>
    <mergeCell ref="B201:H201"/>
    <mergeCell ref="B202:H202"/>
    <mergeCell ref="B203:H203"/>
    <mergeCell ref="D206:J206"/>
    <mergeCell ref="D222:E223"/>
    <mergeCell ref="H222:I223"/>
    <mergeCell ref="D207:J207"/>
    <mergeCell ref="D208:J208"/>
    <mergeCell ref="D209:J209"/>
    <mergeCell ref="D213:J213"/>
    <mergeCell ref="D214:J214"/>
    <mergeCell ref="D215:J215"/>
    <mergeCell ref="D216:J216"/>
    <mergeCell ref="D217:J217"/>
    <mergeCell ref="D219:F219"/>
    <mergeCell ref="B224:I224"/>
    <mergeCell ref="B226:I226"/>
    <mergeCell ref="D229:F229"/>
    <mergeCell ref="D254:J254"/>
    <mergeCell ref="D255:J255"/>
    <mergeCell ref="D247:J247"/>
    <mergeCell ref="D248:J248"/>
    <mergeCell ref="B235:H235"/>
    <mergeCell ref="B236:H236"/>
    <mergeCell ref="B237:H237"/>
    <mergeCell ref="B238:H238"/>
    <mergeCell ref="B239:H239"/>
    <mergeCell ref="B240:H240"/>
    <mergeCell ref="B241:H241"/>
    <mergeCell ref="B242:H242"/>
    <mergeCell ref="B243:H243"/>
    <mergeCell ref="B244:H244"/>
    <mergeCell ref="D249:J249"/>
    <mergeCell ref="D250:J250"/>
    <mergeCell ref="D416:J416"/>
    <mergeCell ref="D380:J380"/>
    <mergeCell ref="D381:J381"/>
    <mergeCell ref="D372:J372"/>
    <mergeCell ref="D373:J373"/>
    <mergeCell ref="D375:J375"/>
    <mergeCell ref="B347:I347"/>
    <mergeCell ref="B349:I349"/>
    <mergeCell ref="D352:F352"/>
    <mergeCell ref="B358:H358"/>
    <mergeCell ref="B359:H359"/>
    <mergeCell ref="B360:H360"/>
    <mergeCell ref="B361:H361"/>
    <mergeCell ref="B362:H362"/>
    <mergeCell ref="B363:H363"/>
    <mergeCell ref="B364:H364"/>
    <mergeCell ref="B365:H365"/>
    <mergeCell ref="B366:H366"/>
    <mergeCell ref="B367:H367"/>
    <mergeCell ref="D370:J370"/>
    <mergeCell ref="D371:J371"/>
    <mergeCell ref="D377:J377"/>
    <mergeCell ref="D378:J378"/>
    <mergeCell ref="D379:J379"/>
    <mergeCell ref="AM21:AM22"/>
    <mergeCell ref="AO21:AO22"/>
    <mergeCell ref="AM62:AM63"/>
    <mergeCell ref="AO62:AO63"/>
    <mergeCell ref="AM103:AM104"/>
    <mergeCell ref="AO103:AO104"/>
    <mergeCell ref="AM144:AM145"/>
    <mergeCell ref="AO144:AO145"/>
    <mergeCell ref="AM185:AM186"/>
    <mergeCell ref="AO185:AO186"/>
    <mergeCell ref="AF429:AG429"/>
    <mergeCell ref="B275:H275"/>
    <mergeCell ref="B316:H316"/>
    <mergeCell ref="B357:H357"/>
    <mergeCell ref="B398:H398"/>
    <mergeCell ref="B279:H279"/>
    <mergeCell ref="B280:H280"/>
    <mergeCell ref="B281:H281"/>
    <mergeCell ref="B282:H282"/>
    <mergeCell ref="B283:H283"/>
    <mergeCell ref="B284:H284"/>
    <mergeCell ref="B285:H285"/>
    <mergeCell ref="D296:J296"/>
    <mergeCell ref="D297:J297"/>
    <mergeCell ref="M426:N426"/>
    <mergeCell ref="M427:N427"/>
    <mergeCell ref="O426:P426"/>
    <mergeCell ref="O427:P427"/>
    <mergeCell ref="Q426:R426"/>
    <mergeCell ref="Q427:R427"/>
    <mergeCell ref="S426:T426"/>
    <mergeCell ref="S427:T427"/>
    <mergeCell ref="U426:V426"/>
    <mergeCell ref="U427:V427"/>
    <mergeCell ref="AM226:AM227"/>
    <mergeCell ref="AO226:AO227"/>
    <mergeCell ref="AM267:AM268"/>
    <mergeCell ref="AO267:AO268"/>
    <mergeCell ref="AM308:AM309"/>
    <mergeCell ref="AO308:AO309"/>
    <mergeCell ref="AM349:AM350"/>
    <mergeCell ref="AO349:AO350"/>
    <mergeCell ref="AM390:AM391"/>
    <mergeCell ref="AO390:AO391"/>
    <mergeCell ref="D345:E346"/>
    <mergeCell ref="H345:I346"/>
    <mergeCell ref="D301:F301"/>
    <mergeCell ref="D304:E305"/>
    <mergeCell ref="D338:J338"/>
    <mergeCell ref="D298:J298"/>
    <mergeCell ref="D299:J299"/>
    <mergeCell ref="D288:J288"/>
    <mergeCell ref="D289:J289"/>
    <mergeCell ref="D340:J340"/>
    <mergeCell ref="D342:F342"/>
    <mergeCell ref="B306:I306"/>
    <mergeCell ref="B308:I308"/>
    <mergeCell ref="D311:F311"/>
    <mergeCell ref="D329:J329"/>
    <mergeCell ref="D330:J330"/>
    <mergeCell ref="D331:J331"/>
    <mergeCell ref="B317:H317"/>
    <mergeCell ref="B318:H318"/>
    <mergeCell ref="B319:H319"/>
    <mergeCell ref="B309:I309"/>
    <mergeCell ref="D290:J290"/>
    <mergeCell ref="D291:J291"/>
    <mergeCell ref="D295:J295"/>
    <mergeCell ref="M65:R65"/>
    <mergeCell ref="M106:R106"/>
    <mergeCell ref="M147:R147"/>
    <mergeCell ref="M188:R188"/>
    <mergeCell ref="M229:R229"/>
    <mergeCell ref="M270:R270"/>
    <mergeCell ref="M311:R311"/>
    <mergeCell ref="M352:R352"/>
    <mergeCell ref="M393:R393"/>
    <mergeCell ref="M103:R103"/>
    <mergeCell ref="M144:R144"/>
    <mergeCell ref="M185:R185"/>
    <mergeCell ref="M226:R226"/>
  </mergeCells>
  <dataValidations count="10">
    <dataValidation type="list" allowBlank="1" showInputMessage="1" showErrorMessage="1" sqref="J21:J22 J226:J227 J349:J350 J62:J63 J308:J309 J103:J104 J144:J145 J267:J268 J185:J186 J390:J391" xr:uid="{00000000-0002-0000-0600-000000000000}">
      <formula1>Entscheid</formula1>
    </dataValidation>
    <dataValidation type="list" allowBlank="1" showInputMessage="1" showErrorMessage="1" sqref="B25:B27 B353:B355 B271:B273 B66:B68 B88 B107:B109 B394:B396 B312:B314 B189:B191 B293 B230:B232 B148:B150" xr:uid="{00000000-0002-0000-0600-000001000000}">
      <formula1>Projektrollen</formula1>
    </dataValidation>
    <dataValidation type="decimal" allowBlank="1" showInputMessage="1" showErrorMessage="1" error="Nur Werte von 0% bis 100% zugelassen!" sqref="H293 H88" xr:uid="{00000000-0002-0000-0600-000002000000}">
      <formula1>0</formula1>
      <formula2>1</formula2>
    </dataValidation>
    <dataValidation type="whole" allowBlank="1" showInputMessage="1" showErrorMessage="1" error="Bitte einen Wert 1-4 eingeben!" sqref="J30:J39 J71:J80 J112:J121 J153:J162 J194:J203 J235:J244 J276:J285 J317:J326 J358:J367 J399:J408" xr:uid="{00000000-0002-0000-0600-000003000000}">
      <formula1>1</formula1>
      <formula2>4</formula2>
    </dataValidation>
    <dataValidation type="list" allowBlank="1" showInputMessage="1" showErrorMessage="1" sqref="D11:J11 D52:J52 D93:J93 D134:J134 D175:J175 D216:J216 D257:J257 D298:J298 D339:J339 D380:J380" xr:uid="{00000000-0002-0000-0600-000005000000}">
      <formula1>Projektarten</formula1>
    </dataValidation>
    <dataValidation type="whole" allowBlank="1" showInputMessage="1" showErrorMessage="1" error="Bitte nur ganze Zahlen eingeben!" sqref="H352" xr:uid="{FE3DFCFB-15E5-4EDA-8229-F3A2F778B810}">
      <formula1>0</formula1>
      <formula2>999999999999999</formula2>
    </dataValidation>
    <dataValidation type="whole" operator="greaterThan" allowBlank="1" showInputMessage="1" showErrorMessage="1" error="Bitte nur ganze Zahlen eingeben!" prompt="Geben Sie die für das Projekt insgesamt geplante Anzahl Personentage ein (ohne Ihren eigenen Aufwand)!" sqref="F17 F58 F99 F140 F181 F222 F263 F304 F345 F386" xr:uid="{ACF92300-D219-4AB9-BC0D-25E392F04BCC}">
      <formula1>0</formula1>
    </dataValidation>
    <dataValidation type="whole" operator="greaterThan" allowBlank="1" showInputMessage="1" showErrorMessage="1" error="Bitte nur ganze Zahlen eingeben!" prompt="Geben Sie die für das Projekt bis zum Zeitpunkt des Einreichens des Rezertifizierungsantrags geleistete Anzahl Personentage ein (ohne Ihren eigenen Aufwand)!" sqref="F18 F59 F100 F141 F182 F223 F264 F305 F346 F387" xr:uid="{AF6E707E-5852-4538-ACF6-975B5AFE9C58}">
      <formula1>0</formula1>
    </dataValidation>
    <dataValidation type="whole" operator="greaterThan" allowBlank="1" showInputMessage="1" showErrorMessage="1" error="Bitte nur ganze Zahlen eingeben!" promptTitle="Cash-out" prompt="Unter Cash-out wird alles verstanden, was über Rechnung bezahlt wird. Falls externes Personal bereits in die Personentage eingerechnet wurde, dann darf dieses nicht mehr eingerechnet werden. Es ist jeweils der Cash-out des eigenen Unternehmens anzugeben." sqref="J17 J58 J99 J140 J181 J222 J263 J304 J345 J386" xr:uid="{D4BD3874-9265-4195-BBF4-90FCE209CEDB}">
      <formula1>0</formula1>
    </dataValidation>
    <dataValidation type="whole" operator="greaterThan" allowBlank="1" showInputMessage="1" showErrorMessage="1" error="Bitte nur ganze Zahlen eingeben!" sqref="J18:J19 H25:H27 J59:J60 H66:H68 J100:J101 H107:H109 J141:J142 H148:H150 J182:J183 H189:H191 J223:J224 H230:H232 J264:J265 H271:H273 J305:J306 H312:H314 J346:J347 H353:H355 J387:J388 H394:H396" xr:uid="{B560AB9B-E5DA-4CAB-A383-EA89A9421FD3}">
      <formula1>0</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A, B und C
Antrag auf Rezertifizierung
Erfahrung im Projektmanagement&amp;R&amp;G</oddHeader>
    <oddFooter>&amp;L&amp;"Verdana,Standard"&amp;9© VZPM&amp;C&amp;"Verdana,Standard"&amp;9&amp;F&amp;R&amp;"Verdana,Standard"&amp;9&amp;A Seite &amp;P/&amp;N</oddFooter>
  </headerFooter>
  <ignoredErrors>
    <ignoredError sqref="J15" unlockedFormula="1"/>
  </ignoredErrors>
  <legacyDrawingHF r:id="rId2"/>
  <extLst>
    <ext xmlns:x14="http://schemas.microsoft.com/office/spreadsheetml/2009/9/main" uri="{CCE6A557-97BC-4b89-ADB6-D9C93CAAB3DF}">
      <x14:dataValidations xmlns:xm="http://schemas.microsoft.com/office/excel/2006/main" count="3">
        <x14:dataValidation type="date" allowBlank="1" showInputMessage="1" showErrorMessage="1" error="Datum liegt ausserhalb der Rezertifizierungsperiode!" xr:uid="{00000000-0002-0000-0600-000009000000}">
          <x14:formula1>
            <xm:f>Pers!$M$9</xm:f>
          </x14:formula1>
          <x14:formula2>
            <xm:f>Pers!$D$9</xm:f>
          </x14:formula2>
          <xm:sqref>F88 D88 F293 D293</xm:sqref>
        </x14:dataValidation>
        <x14:dataValidation type="date" allowBlank="1" showInputMessage="1" showErrorMessage="1" error="Datum liegt ausserhalb des zu betrachtenden Erfahrungszeitraums!" prompt="Es sind nur Datumseingaben ab Beginn des Erfahrungszeitraums möglich, s. Tabellenblatt 'Pers'!" xr:uid="{E105B5D1-2A3E-4BEF-BBD5-D2D5D7E71E3A}">
          <x14:formula1>
            <xm:f>Pers!$D$17</xm:f>
          </x14:formula1>
          <x14:formula2>
            <xm:f>Pers!$D$18</xm:f>
          </x14:formula2>
          <xm:sqref>D25:D27 D66:D68 D107:D109 D148:D150 D189:D191 D230:D232 D271:D273 D312:D314 D353:D355 D394:D396</xm:sqref>
        </x14:dataValidation>
        <x14:dataValidation type="date" allowBlank="1" showInputMessage="1" showErrorMessage="1" error="Datum liegt ausserhalb des zu betrachtenden Erfahrungszeitraums!" prompt="Es sind nur Datumseingaben bis zum Ende des Erfahrungszeitraums möglich, s. Tabellenblatt 'Pers'!" xr:uid="{A99B3CEC-DD61-4C65-93E9-B73A7243F2F3}">
          <x14:formula1>
            <xm:f>Pers!$D$17</xm:f>
          </x14:formula1>
          <x14:formula2>
            <xm:f>Pers!$D$18</xm:f>
          </x14:formula2>
          <xm:sqref>F25:F27 F66:F68 F107:F109 F148:F150 F189:F191 F230:F232 F271:F273 F312:F314 F353:F355 F394:F396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AS888"/>
  <sheetViews>
    <sheetView showGridLines="0" zoomScale="90" zoomScaleNormal="90" workbookViewId="0"/>
  </sheetViews>
  <sheetFormatPr baseColWidth="10" defaultColWidth="11.453125" defaultRowHeight="11.5" x14ac:dyDescent="0.35"/>
  <cols>
    <col min="1" max="1" width="1.7265625" style="4" customWidth="1"/>
    <col min="2" max="2" width="3.7265625" style="4" customWidth="1"/>
    <col min="3" max="5" width="24.7265625" style="4" customWidth="1"/>
    <col min="6" max="6" width="7.7265625" style="4" customWidth="1"/>
    <col min="7" max="12" width="12.7265625" style="4" customWidth="1"/>
    <col min="13" max="13" width="1.7265625" style="5" customWidth="1"/>
    <col min="14" max="14" width="1.7265625" style="27" customWidth="1"/>
    <col min="15" max="19" width="6.7265625" style="23" hidden="1" customWidth="1"/>
    <col min="20" max="20" width="6.7265625" style="5" hidden="1" customWidth="1"/>
    <col min="21" max="38" width="6.7265625" style="4" hidden="1" customWidth="1"/>
    <col min="39" max="39" width="1.7265625" style="4" hidden="1" customWidth="1"/>
    <col min="40" max="41" width="8.7265625" style="4" hidden="1" customWidth="1"/>
    <col min="42" max="42" width="1.7265625" style="4" hidden="1" customWidth="1"/>
    <col min="43" max="43" width="12.7265625" style="4" hidden="1" customWidth="1"/>
    <col min="44" max="44" width="1.7265625" style="4" hidden="1" customWidth="1"/>
    <col min="45" max="45" width="11.453125" style="4" hidden="1" customWidth="1"/>
    <col min="46" max="16384" width="11.453125" style="4"/>
  </cols>
  <sheetData>
    <row r="1" spans="1:41" ht="10" customHeight="1" x14ac:dyDescent="0.35">
      <c r="A1" s="7"/>
      <c r="B1" s="8"/>
      <c r="C1" s="8"/>
      <c r="D1" s="8"/>
      <c r="E1" s="8"/>
      <c r="F1" s="8"/>
      <c r="G1" s="8"/>
      <c r="H1" s="8"/>
      <c r="I1" s="8"/>
      <c r="J1" s="8"/>
      <c r="K1" s="8"/>
      <c r="L1" s="8"/>
      <c r="M1" s="9"/>
      <c r="O1" s="122"/>
      <c r="P1" s="122"/>
      <c r="Q1" s="122"/>
      <c r="R1" s="122"/>
      <c r="S1" s="122"/>
      <c r="T1" s="122"/>
      <c r="U1" s="238"/>
      <c r="V1" s="238"/>
      <c r="W1" s="238"/>
      <c r="X1" s="238"/>
      <c r="Y1" s="238"/>
      <c r="Z1" s="238"/>
      <c r="AA1" s="238"/>
      <c r="AB1" s="238"/>
      <c r="AC1" s="238"/>
      <c r="AD1" s="238"/>
      <c r="AE1" s="238"/>
      <c r="AF1" s="238"/>
      <c r="AG1" s="238"/>
      <c r="AH1" s="238"/>
      <c r="AI1" s="238"/>
      <c r="AJ1" s="238"/>
      <c r="AK1" s="238"/>
      <c r="AL1" s="238"/>
      <c r="AM1" s="238"/>
      <c r="AN1" s="238"/>
      <c r="AO1" s="238"/>
    </row>
    <row r="2" spans="1:41" ht="18" customHeight="1" x14ac:dyDescent="0.35">
      <c r="A2" s="10"/>
      <c r="B2" s="11"/>
      <c r="C2" s="156" t="s">
        <v>215</v>
      </c>
      <c r="D2" s="11"/>
      <c r="E2" s="11"/>
      <c r="F2" s="11"/>
      <c r="G2" s="11"/>
      <c r="H2" s="11"/>
      <c r="I2" s="11"/>
      <c r="J2" s="11"/>
      <c r="K2" s="11"/>
      <c r="L2" s="11"/>
      <c r="M2" s="12"/>
      <c r="O2" s="243"/>
      <c r="P2" s="243"/>
      <c r="Q2" s="243"/>
      <c r="R2" s="243"/>
      <c r="S2" s="243"/>
      <c r="T2" s="242"/>
      <c r="U2" s="238"/>
      <c r="V2" s="238"/>
      <c r="W2" s="238"/>
      <c r="X2" s="238"/>
      <c r="Y2" s="238"/>
      <c r="Z2" s="238"/>
      <c r="AA2" s="238"/>
      <c r="AB2" s="238"/>
      <c r="AC2" s="238"/>
      <c r="AD2" s="238"/>
      <c r="AE2" s="238"/>
      <c r="AF2" s="238"/>
      <c r="AG2" s="238"/>
      <c r="AH2" s="238"/>
      <c r="AI2" s="238"/>
      <c r="AJ2" s="238"/>
      <c r="AK2" s="238"/>
      <c r="AL2" s="238"/>
      <c r="AM2" s="238"/>
      <c r="AN2" s="238"/>
      <c r="AO2" s="238"/>
    </row>
    <row r="3" spans="1:41" ht="10" customHeight="1" x14ac:dyDescent="0.35">
      <c r="A3" s="10"/>
      <c r="B3" s="11"/>
      <c r="C3" s="11"/>
      <c r="D3" s="11"/>
      <c r="E3" s="11"/>
      <c r="F3" s="11"/>
      <c r="G3" s="11"/>
      <c r="H3" s="11"/>
      <c r="I3" s="11"/>
      <c r="J3" s="11"/>
      <c r="K3" s="11"/>
      <c r="L3" s="11"/>
      <c r="M3" s="12"/>
      <c r="O3" s="22"/>
      <c r="P3" s="22"/>
      <c r="Q3" s="22"/>
      <c r="R3" s="22"/>
      <c r="S3" s="22"/>
      <c r="T3" s="22"/>
      <c r="U3" s="238"/>
      <c r="V3" s="238"/>
      <c r="W3" s="238"/>
      <c r="X3" s="238"/>
      <c r="Y3" s="238"/>
      <c r="Z3" s="238"/>
      <c r="AA3" s="238"/>
      <c r="AB3" s="238"/>
      <c r="AC3" s="238"/>
      <c r="AD3" s="238"/>
      <c r="AE3" s="238"/>
      <c r="AF3" s="238"/>
      <c r="AG3" s="238"/>
      <c r="AH3" s="238"/>
      <c r="AI3" s="238"/>
      <c r="AJ3" s="238"/>
      <c r="AK3" s="238"/>
      <c r="AL3" s="238"/>
      <c r="AM3" s="238"/>
      <c r="AN3" s="238"/>
      <c r="AO3" s="238"/>
    </row>
    <row r="4" spans="1:41" ht="28" customHeight="1" x14ac:dyDescent="0.35">
      <c r="A4" s="10"/>
      <c r="B4" s="11"/>
      <c r="C4" s="271" t="s">
        <v>216</v>
      </c>
      <c r="D4" s="271"/>
      <c r="E4" s="271"/>
      <c r="F4" s="271"/>
      <c r="G4" s="271"/>
      <c r="H4" s="271"/>
      <c r="I4" s="271"/>
      <c r="J4" s="271"/>
      <c r="K4" s="271"/>
      <c r="L4" s="271"/>
      <c r="M4" s="12"/>
      <c r="O4" s="22"/>
      <c r="P4" s="22"/>
      <c r="Q4" s="22"/>
      <c r="R4" s="22"/>
      <c r="S4" s="22"/>
      <c r="T4" s="22"/>
      <c r="U4" s="238"/>
      <c r="V4" s="238"/>
      <c r="W4" s="238"/>
      <c r="X4" s="238"/>
      <c r="Y4" s="238"/>
      <c r="Z4" s="238"/>
      <c r="AA4" s="238"/>
      <c r="AB4" s="238"/>
      <c r="AC4" s="238"/>
      <c r="AD4" s="238"/>
      <c r="AE4" s="238"/>
      <c r="AF4" s="238"/>
      <c r="AG4" s="238"/>
      <c r="AH4" s="238"/>
      <c r="AI4" s="238"/>
      <c r="AJ4" s="238"/>
      <c r="AK4" s="238"/>
      <c r="AL4" s="238"/>
      <c r="AM4" s="238"/>
      <c r="AN4" s="238"/>
      <c r="AO4" s="238"/>
    </row>
    <row r="5" spans="1:41" ht="10" customHeight="1" x14ac:dyDescent="0.35">
      <c r="A5" s="14"/>
      <c r="B5" s="15"/>
      <c r="C5" s="15"/>
      <c r="D5" s="15"/>
      <c r="E5" s="15"/>
      <c r="F5" s="15"/>
      <c r="G5" s="15"/>
      <c r="H5" s="15"/>
      <c r="I5" s="15"/>
      <c r="J5" s="15"/>
      <c r="K5" s="15"/>
      <c r="L5" s="15"/>
      <c r="M5" s="16"/>
      <c r="T5" s="242"/>
      <c r="U5" s="238"/>
      <c r="V5" s="238"/>
      <c r="W5" s="238"/>
      <c r="X5" s="238"/>
      <c r="Y5" s="238"/>
      <c r="Z5" s="238"/>
      <c r="AA5" s="238"/>
      <c r="AB5" s="238"/>
      <c r="AC5" s="238"/>
      <c r="AD5" s="238"/>
      <c r="AE5" s="238"/>
      <c r="AF5" s="238"/>
      <c r="AG5" s="238"/>
      <c r="AH5" s="238"/>
      <c r="AI5" s="238"/>
      <c r="AJ5" s="238"/>
      <c r="AK5" s="238"/>
      <c r="AL5" s="238"/>
      <c r="AM5" s="238"/>
      <c r="AN5" s="238"/>
      <c r="AO5" s="238"/>
    </row>
    <row r="6" spans="1:41" ht="10" customHeight="1" x14ac:dyDescent="0.35">
      <c r="A6" s="238"/>
      <c r="B6" s="238"/>
      <c r="C6" s="238"/>
      <c r="D6" s="238"/>
      <c r="E6" s="238"/>
      <c r="F6" s="238"/>
      <c r="G6" s="238"/>
      <c r="H6" s="238"/>
      <c r="I6" s="238"/>
      <c r="J6" s="238"/>
      <c r="K6" s="238"/>
      <c r="L6" s="238"/>
      <c r="M6" s="242"/>
      <c r="T6" s="242"/>
      <c r="U6" s="238"/>
      <c r="V6" s="238"/>
      <c r="W6" s="238"/>
      <c r="X6" s="238"/>
      <c r="Y6" s="238"/>
      <c r="Z6" s="238"/>
      <c r="AA6" s="238"/>
      <c r="AB6" s="238"/>
      <c r="AC6" s="238"/>
      <c r="AD6" s="238"/>
      <c r="AE6" s="238"/>
      <c r="AF6" s="238"/>
      <c r="AG6" s="238"/>
      <c r="AH6" s="238"/>
      <c r="AI6" s="238"/>
      <c r="AJ6" s="238"/>
      <c r="AK6" s="238"/>
      <c r="AL6" s="238"/>
      <c r="AM6" s="238"/>
      <c r="AN6" s="238"/>
      <c r="AO6" s="238"/>
    </row>
    <row r="7" spans="1:41" s="5" customFormat="1" ht="10" customHeight="1" x14ac:dyDescent="0.35">
      <c r="A7" s="7"/>
      <c r="B7" s="8"/>
      <c r="C7" s="8"/>
      <c r="D7" s="8"/>
      <c r="E7" s="8"/>
      <c r="F7" s="8"/>
      <c r="G7" s="8"/>
      <c r="H7" s="8"/>
      <c r="I7" s="8"/>
      <c r="J7" s="8"/>
      <c r="K7" s="8"/>
      <c r="L7" s="8"/>
      <c r="M7" s="9"/>
      <c r="N7" s="27"/>
      <c r="O7" s="23"/>
      <c r="P7" s="23"/>
      <c r="Q7" s="23"/>
      <c r="R7" s="23"/>
      <c r="S7" s="23"/>
      <c r="T7" s="242"/>
      <c r="U7" s="238"/>
      <c r="V7" s="238"/>
      <c r="W7" s="238"/>
      <c r="X7" s="238"/>
      <c r="Y7" s="238"/>
      <c r="Z7" s="238"/>
      <c r="AA7" s="238"/>
      <c r="AB7" s="238"/>
      <c r="AC7" s="238"/>
      <c r="AD7" s="238"/>
      <c r="AE7" s="238"/>
      <c r="AF7" s="238"/>
      <c r="AG7" s="238"/>
      <c r="AH7" s="238"/>
      <c r="AI7" s="238"/>
      <c r="AJ7" s="238"/>
      <c r="AK7" s="238"/>
      <c r="AL7" s="238"/>
      <c r="AM7" s="238"/>
      <c r="AN7" s="238"/>
      <c r="AO7" s="238"/>
    </row>
    <row r="8" spans="1:41" s="5" customFormat="1" ht="18" customHeight="1" x14ac:dyDescent="0.35">
      <c r="A8" s="10"/>
      <c r="B8" s="11"/>
      <c r="C8" s="218" t="s">
        <v>217</v>
      </c>
      <c r="D8" s="218"/>
      <c r="E8" s="331"/>
      <c r="F8" s="331"/>
      <c r="G8" s="331"/>
      <c r="H8" s="331"/>
      <c r="I8" s="331"/>
      <c r="J8" s="331"/>
      <c r="K8" s="331"/>
      <c r="L8" s="331"/>
      <c r="M8" s="12"/>
      <c r="N8" s="27"/>
      <c r="O8" s="23"/>
      <c r="P8" s="23"/>
      <c r="Q8" s="23"/>
      <c r="R8" s="23"/>
      <c r="S8" s="23"/>
      <c r="T8" s="242"/>
      <c r="U8" s="238"/>
      <c r="V8" s="238"/>
      <c r="W8" s="238"/>
      <c r="X8" s="238"/>
      <c r="Y8" s="238"/>
      <c r="Z8" s="238"/>
      <c r="AA8" s="238"/>
      <c r="AB8" s="238"/>
      <c r="AC8" s="238"/>
      <c r="AD8" s="238"/>
      <c r="AE8" s="238"/>
      <c r="AF8" s="238"/>
      <c r="AG8" s="238"/>
      <c r="AH8" s="238"/>
      <c r="AI8" s="238"/>
      <c r="AJ8" s="238"/>
      <c r="AK8" s="238"/>
      <c r="AL8" s="238"/>
      <c r="AM8" s="238"/>
      <c r="AN8" s="238"/>
      <c r="AO8" s="238"/>
    </row>
    <row r="9" spans="1:41" s="5" customFormat="1" ht="18" customHeight="1" x14ac:dyDescent="0.35">
      <c r="A9" s="10"/>
      <c r="B9" s="11"/>
      <c r="C9" s="217" t="s">
        <v>218</v>
      </c>
      <c r="D9" s="217"/>
      <c r="E9" s="358"/>
      <c r="F9" s="358"/>
      <c r="G9" s="358"/>
      <c r="H9" s="358"/>
      <c r="I9" s="358"/>
      <c r="J9" s="358"/>
      <c r="K9" s="358"/>
      <c r="L9" s="358"/>
      <c r="M9" s="12"/>
      <c r="N9" s="27"/>
      <c r="O9" s="23"/>
      <c r="P9" s="23"/>
      <c r="Q9" s="23"/>
      <c r="R9" s="23"/>
      <c r="S9" s="23"/>
      <c r="T9" s="242"/>
      <c r="U9" s="238"/>
      <c r="V9" s="238"/>
      <c r="W9" s="238"/>
      <c r="X9" s="238"/>
      <c r="Y9" s="238"/>
      <c r="Z9" s="238"/>
      <c r="AA9" s="238"/>
      <c r="AB9" s="238"/>
      <c r="AC9" s="238"/>
      <c r="AD9" s="238"/>
      <c r="AE9" s="238"/>
      <c r="AF9" s="238"/>
      <c r="AG9" s="238"/>
      <c r="AH9" s="238"/>
      <c r="AI9" s="238"/>
      <c r="AJ9" s="238"/>
      <c r="AK9" s="238"/>
      <c r="AL9" s="238"/>
      <c r="AM9" s="238"/>
      <c r="AN9" s="238"/>
      <c r="AO9" s="238"/>
    </row>
    <row r="10" spans="1:41" s="5" customFormat="1" ht="18" customHeight="1" x14ac:dyDescent="0.35">
      <c r="A10" s="10"/>
      <c r="B10" s="11"/>
      <c r="C10" s="217" t="s">
        <v>219</v>
      </c>
      <c r="D10" s="217"/>
      <c r="E10" s="358"/>
      <c r="F10" s="358"/>
      <c r="G10" s="358"/>
      <c r="H10" s="358"/>
      <c r="I10" s="358"/>
      <c r="J10" s="358"/>
      <c r="K10" s="358"/>
      <c r="L10" s="358"/>
      <c r="M10" s="12"/>
      <c r="N10" s="27"/>
      <c r="O10" s="23"/>
      <c r="P10" s="23"/>
      <c r="Q10" s="23"/>
      <c r="R10" s="23"/>
      <c r="S10" s="23"/>
      <c r="T10" s="242"/>
      <c r="U10" s="238"/>
      <c r="V10" s="238"/>
      <c r="W10" s="238"/>
      <c r="X10" s="238"/>
      <c r="Y10" s="238"/>
      <c r="Z10" s="238"/>
      <c r="AA10" s="238"/>
      <c r="AB10" s="238"/>
      <c r="AC10" s="238"/>
      <c r="AD10" s="238"/>
      <c r="AE10" s="238"/>
      <c r="AF10" s="238"/>
      <c r="AG10" s="238"/>
      <c r="AH10" s="238"/>
      <c r="AI10" s="238"/>
      <c r="AJ10" s="238"/>
      <c r="AK10" s="238"/>
      <c r="AL10" s="238"/>
      <c r="AM10" s="238"/>
      <c r="AN10" s="238"/>
      <c r="AO10" s="238"/>
    </row>
    <row r="11" spans="1:41" s="5" customFormat="1" ht="60" customHeight="1" x14ac:dyDescent="0.35">
      <c r="A11" s="10"/>
      <c r="B11" s="11"/>
      <c r="C11" s="217" t="s">
        <v>220</v>
      </c>
      <c r="D11" s="217"/>
      <c r="E11" s="358"/>
      <c r="F11" s="358"/>
      <c r="G11" s="358"/>
      <c r="H11" s="358"/>
      <c r="I11" s="358"/>
      <c r="J11" s="358"/>
      <c r="K11" s="358"/>
      <c r="L11" s="358"/>
      <c r="M11" s="12"/>
      <c r="N11" s="27"/>
      <c r="O11" s="23"/>
      <c r="P11" s="23"/>
      <c r="Q11" s="23"/>
      <c r="R11" s="23"/>
      <c r="S11" s="23"/>
      <c r="T11" s="242"/>
      <c r="U11" s="238"/>
      <c r="V11" s="238"/>
      <c r="W11" s="238"/>
      <c r="X11" s="238"/>
      <c r="Y11" s="238"/>
      <c r="Z11" s="238"/>
      <c r="AA11" s="238"/>
      <c r="AB11" s="238"/>
      <c r="AC11" s="238"/>
      <c r="AD11" s="238"/>
      <c r="AE11" s="238"/>
      <c r="AF11" s="238"/>
      <c r="AG11" s="238"/>
      <c r="AH11" s="238"/>
      <c r="AI11" s="238"/>
      <c r="AJ11" s="238"/>
      <c r="AK11" s="238"/>
      <c r="AL11" s="238"/>
      <c r="AM11" s="238"/>
      <c r="AN11" s="238"/>
      <c r="AO11" s="238"/>
    </row>
    <row r="12" spans="1:41" s="5" customFormat="1" ht="10" customHeight="1" x14ac:dyDescent="0.35">
      <c r="A12" s="10"/>
      <c r="B12" s="11"/>
      <c r="C12" s="217"/>
      <c r="D12" s="217"/>
      <c r="E12" s="217"/>
      <c r="F12" s="217"/>
      <c r="G12" s="219"/>
      <c r="H12" s="219"/>
      <c r="I12" s="219"/>
      <c r="J12" s="219"/>
      <c r="K12" s="219"/>
      <c r="L12" s="219"/>
      <c r="M12" s="12"/>
      <c r="N12" s="27"/>
      <c r="O12" s="23"/>
      <c r="P12" s="23"/>
      <c r="Q12" s="23"/>
      <c r="R12" s="23"/>
      <c r="S12" s="23"/>
      <c r="T12" s="242"/>
      <c r="U12" s="238"/>
      <c r="V12" s="238"/>
      <c r="W12" s="238"/>
      <c r="X12" s="238"/>
      <c r="Y12" s="238"/>
      <c r="Z12" s="238"/>
      <c r="AA12" s="238"/>
      <c r="AB12" s="238"/>
      <c r="AC12" s="238"/>
      <c r="AD12" s="238"/>
      <c r="AE12" s="238"/>
      <c r="AF12" s="238"/>
      <c r="AG12" s="238"/>
      <c r="AH12" s="238"/>
      <c r="AI12" s="238"/>
      <c r="AJ12" s="238"/>
      <c r="AK12" s="238"/>
      <c r="AL12" s="238"/>
      <c r="AM12" s="238"/>
      <c r="AN12" s="238"/>
      <c r="AO12" s="238"/>
    </row>
    <row r="13" spans="1:41" s="5" customFormat="1" ht="18" customHeight="1" x14ac:dyDescent="0.35">
      <c r="A13" s="10"/>
      <c r="B13" s="11"/>
      <c r="C13" s="218" t="s">
        <v>221</v>
      </c>
      <c r="D13" s="218"/>
      <c r="E13" s="218"/>
      <c r="F13" s="218"/>
      <c r="G13" s="237"/>
      <c r="H13" s="329" t="s">
        <v>119</v>
      </c>
      <c r="I13" s="329"/>
      <c r="J13" s="329"/>
      <c r="K13" s="246"/>
      <c r="L13" s="246" t="s">
        <v>80</v>
      </c>
      <c r="M13" s="12"/>
      <c r="N13" s="27"/>
      <c r="O13" s="23"/>
      <c r="P13" s="23"/>
      <c r="Q13" s="23"/>
      <c r="R13" s="23"/>
      <c r="S13" s="23"/>
      <c r="T13" s="242"/>
      <c r="U13" s="238"/>
      <c r="V13" s="238"/>
      <c r="W13" s="238"/>
      <c r="X13" s="238"/>
      <c r="Y13" s="238"/>
      <c r="Z13" s="238"/>
      <c r="AA13" s="242"/>
      <c r="AB13" s="242"/>
      <c r="AC13" s="242"/>
      <c r="AD13" s="201"/>
      <c r="AE13" s="201"/>
      <c r="AF13" s="238"/>
      <c r="AG13" s="238"/>
      <c r="AH13" s="238"/>
      <c r="AI13" s="238"/>
      <c r="AJ13" s="238"/>
      <c r="AK13" s="238"/>
      <c r="AL13" s="238"/>
      <c r="AM13" s="238"/>
      <c r="AN13" s="238"/>
      <c r="AO13" s="238"/>
    </row>
    <row r="14" spans="1:41" s="5" customFormat="1" ht="18" customHeight="1" x14ac:dyDescent="0.35">
      <c r="A14" s="10"/>
      <c r="B14" s="11"/>
      <c r="C14" s="217" t="s">
        <v>222</v>
      </c>
      <c r="D14" s="229"/>
      <c r="E14" s="229"/>
      <c r="F14" s="229"/>
      <c r="G14" s="230" t="s">
        <v>121</v>
      </c>
      <c r="H14" s="106"/>
      <c r="I14" s="139" t="s">
        <v>125</v>
      </c>
      <c r="J14" s="106"/>
      <c r="K14" s="18"/>
      <c r="L14" s="133">
        <f>ROUND(((J14-H14)/30.4),0)</f>
        <v>0</v>
      </c>
      <c r="M14" s="12"/>
      <c r="N14" s="27"/>
      <c r="O14" s="23"/>
      <c r="P14" s="23"/>
      <c r="Q14" s="23"/>
      <c r="R14" s="110"/>
      <c r="S14" s="110"/>
      <c r="T14" s="111"/>
      <c r="U14" s="111"/>
      <c r="V14" s="111"/>
      <c r="W14" s="111"/>
      <c r="X14" s="111"/>
      <c r="Y14" s="111"/>
      <c r="Z14" s="111"/>
      <c r="AA14" s="111"/>
      <c r="AB14" s="111"/>
      <c r="AC14" s="111"/>
      <c r="AD14" s="205"/>
      <c r="AE14" s="205"/>
      <c r="AF14" s="111"/>
      <c r="AG14" s="111"/>
      <c r="AH14" s="111"/>
      <c r="AI14" s="111"/>
      <c r="AJ14" s="111"/>
      <c r="AK14" s="111"/>
      <c r="AL14" s="111"/>
      <c r="AM14" s="111"/>
      <c r="AN14" s="238"/>
      <c r="AO14" s="238"/>
    </row>
    <row r="15" spans="1:41" s="5" customFormat="1" ht="10" customHeight="1" x14ac:dyDescent="0.35">
      <c r="A15" s="10"/>
      <c r="B15" s="11"/>
      <c r="C15" s="217"/>
      <c r="D15" s="229"/>
      <c r="E15" s="229"/>
      <c r="F15" s="229"/>
      <c r="G15" s="138"/>
      <c r="H15" s="236"/>
      <c r="I15" s="138"/>
      <c r="J15" s="219"/>
      <c r="K15" s="18"/>
      <c r="L15" s="18"/>
      <c r="M15" s="12"/>
      <c r="N15" s="27"/>
      <c r="O15" s="23"/>
      <c r="P15" s="23"/>
      <c r="Q15" s="23"/>
      <c r="R15" s="110"/>
      <c r="S15" s="110"/>
      <c r="T15" s="111"/>
      <c r="U15" s="111"/>
      <c r="V15" s="111"/>
      <c r="W15" s="111"/>
      <c r="X15" s="111"/>
      <c r="Y15" s="111"/>
      <c r="Z15" s="111"/>
      <c r="AA15" s="111"/>
      <c r="AB15" s="111"/>
      <c r="AC15" s="111"/>
      <c r="AD15" s="205"/>
      <c r="AE15" s="205"/>
      <c r="AF15" s="111"/>
      <c r="AG15" s="111"/>
      <c r="AH15" s="111"/>
      <c r="AI15" s="111"/>
      <c r="AJ15" s="111"/>
      <c r="AK15" s="111"/>
      <c r="AL15" s="111"/>
      <c r="AM15" s="111"/>
      <c r="AN15" s="238"/>
      <c r="AO15" s="238"/>
    </row>
    <row r="16" spans="1:41" s="5" customFormat="1" ht="18" customHeight="1" x14ac:dyDescent="0.35">
      <c r="A16" s="10"/>
      <c r="B16" s="11"/>
      <c r="C16" s="217"/>
      <c r="D16" s="229"/>
      <c r="E16" s="229"/>
      <c r="F16" s="229"/>
      <c r="G16" s="352" t="s">
        <v>174</v>
      </c>
      <c r="H16" s="353"/>
      <c r="I16" s="352" t="s">
        <v>172</v>
      </c>
      <c r="J16" s="353"/>
      <c r="K16" s="352" t="s">
        <v>223</v>
      </c>
      <c r="L16" s="353"/>
      <c r="M16" s="12"/>
      <c r="N16" s="27"/>
      <c r="O16" s="23"/>
      <c r="P16" s="23"/>
      <c r="Q16" s="23"/>
      <c r="R16" s="110"/>
      <c r="S16" s="110"/>
      <c r="T16" s="111"/>
      <c r="U16" s="111"/>
      <c r="V16" s="111"/>
      <c r="W16" s="111"/>
      <c r="X16" s="111"/>
      <c r="Y16" s="111"/>
      <c r="Z16" s="111"/>
      <c r="AA16" s="111"/>
      <c r="AB16" s="111"/>
      <c r="AC16" s="111"/>
      <c r="AD16" s="205"/>
      <c r="AE16" s="205"/>
      <c r="AF16" s="111"/>
      <c r="AG16" s="111"/>
      <c r="AH16" s="111"/>
      <c r="AI16" s="111"/>
      <c r="AJ16" s="111"/>
      <c r="AK16" s="111"/>
      <c r="AL16" s="111"/>
      <c r="AM16" s="111"/>
      <c r="AN16" s="238"/>
      <c r="AO16" s="238"/>
    </row>
    <row r="17" spans="1:45" s="5" customFormat="1" ht="18" customHeight="1" x14ac:dyDescent="0.35">
      <c r="A17" s="10"/>
      <c r="B17" s="11"/>
      <c r="C17" s="217"/>
      <c r="D17" s="229"/>
      <c r="E17" s="229"/>
      <c r="F17" s="229"/>
      <c r="G17" s="134" t="s">
        <v>224</v>
      </c>
      <c r="H17" s="134" t="s">
        <v>225</v>
      </c>
      <c r="I17" s="134" t="s">
        <v>226</v>
      </c>
      <c r="J17" s="134" t="s">
        <v>227</v>
      </c>
      <c r="K17" s="134" t="s">
        <v>226</v>
      </c>
      <c r="L17" s="134" t="s">
        <v>227</v>
      </c>
      <c r="M17" s="12"/>
      <c r="N17" s="27"/>
      <c r="O17" s="23"/>
      <c r="P17" s="23"/>
      <c r="Q17" s="23"/>
      <c r="R17" s="110"/>
      <c r="S17" s="110"/>
      <c r="T17" s="111"/>
      <c r="U17" s="111"/>
      <c r="V17" s="111"/>
      <c r="W17" s="111"/>
      <c r="X17" s="111"/>
      <c r="Y17" s="111"/>
      <c r="Z17" s="111"/>
      <c r="AA17" s="111"/>
      <c r="AB17" s="111"/>
      <c r="AC17" s="111"/>
      <c r="AD17" s="205"/>
      <c r="AE17" s="205"/>
      <c r="AF17" s="111"/>
      <c r="AG17" s="111"/>
      <c r="AH17" s="111"/>
      <c r="AI17" s="111"/>
      <c r="AJ17" s="111"/>
      <c r="AK17" s="111"/>
      <c r="AL17" s="111"/>
      <c r="AM17" s="111"/>
      <c r="AN17" s="238"/>
      <c r="AO17" s="238"/>
      <c r="AP17" s="242"/>
      <c r="AQ17" s="242"/>
      <c r="AR17" s="242"/>
      <c r="AS17" s="242"/>
    </row>
    <row r="18" spans="1:45" s="5" customFormat="1" ht="18" customHeight="1" x14ac:dyDescent="0.35">
      <c r="A18" s="10"/>
      <c r="B18" s="11"/>
      <c r="C18" s="217" t="s">
        <v>228</v>
      </c>
      <c r="D18" s="229"/>
      <c r="E18" s="229"/>
      <c r="F18" s="229"/>
      <c r="G18" s="20"/>
      <c r="H18" s="20"/>
      <c r="I18" s="133">
        <f>I78</f>
        <v>0</v>
      </c>
      <c r="J18" s="133">
        <f>J78</f>
        <v>0</v>
      </c>
      <c r="K18" s="133">
        <f>K78</f>
        <v>0</v>
      </c>
      <c r="L18" s="133">
        <f>L78</f>
        <v>0</v>
      </c>
      <c r="M18" s="12"/>
      <c r="N18" s="27"/>
      <c r="O18" s="337" t="s">
        <v>229</v>
      </c>
      <c r="P18" s="338"/>
      <c r="Q18" s="337" t="s">
        <v>230</v>
      </c>
      <c r="R18" s="338"/>
      <c r="S18" s="337" t="s">
        <v>80</v>
      </c>
      <c r="T18" s="338"/>
      <c r="U18" s="323" t="s">
        <v>231</v>
      </c>
      <c r="V18" s="323"/>
      <c r="W18" s="111"/>
      <c r="X18" s="111"/>
      <c r="Y18" s="111"/>
      <c r="Z18" s="111"/>
      <c r="AA18" s="111"/>
      <c r="AB18" s="111"/>
      <c r="AC18" s="111"/>
      <c r="AD18" s="205"/>
      <c r="AE18" s="205"/>
      <c r="AF18" s="111"/>
      <c r="AG18" s="111"/>
      <c r="AH18" s="111"/>
      <c r="AI18" s="111"/>
      <c r="AJ18" s="111"/>
      <c r="AK18" s="111"/>
      <c r="AL18" s="111"/>
      <c r="AM18" s="111"/>
      <c r="AN18" s="238"/>
      <c r="AO18" s="238"/>
      <c r="AP18" s="242"/>
      <c r="AQ18" s="242"/>
      <c r="AR18" s="242"/>
      <c r="AS18" s="242"/>
    </row>
    <row r="19" spans="1:45" s="5" customFormat="1" ht="18" customHeight="1" x14ac:dyDescent="0.35">
      <c r="A19" s="10"/>
      <c r="B19" s="11"/>
      <c r="C19" s="217" t="s">
        <v>232</v>
      </c>
      <c r="D19" s="229"/>
      <c r="E19" s="229"/>
      <c r="F19" s="229"/>
      <c r="G19" s="138"/>
      <c r="H19" s="246"/>
      <c r="I19" s="138"/>
      <c r="J19" s="246"/>
      <c r="K19" s="133">
        <f>IF(U19=0,0,(K18/S19)*12)</f>
        <v>0</v>
      </c>
      <c r="L19" s="133">
        <f>IF(U19=0,0,(L18/S19)*12)</f>
        <v>0</v>
      </c>
      <c r="M19" s="12"/>
      <c r="N19" s="27"/>
      <c r="O19" s="365">
        <f>MIN(G47:G77)</f>
        <v>0</v>
      </c>
      <c r="P19" s="366"/>
      <c r="Q19" s="365">
        <f>MAX(H47:H77)</f>
        <v>0</v>
      </c>
      <c r="R19" s="366"/>
      <c r="S19" s="341">
        <f>DATEDIF(O19,Q19,"m")+1</f>
        <v>1</v>
      </c>
      <c r="T19" s="342"/>
      <c r="U19" s="323">
        <f>COUNTA(G47:G77)</f>
        <v>0</v>
      </c>
      <c r="V19" s="323"/>
      <c r="W19" s="111"/>
      <c r="X19" s="111"/>
      <c r="Y19" s="111"/>
      <c r="Z19" s="111"/>
      <c r="AA19" s="111"/>
      <c r="AB19" s="111"/>
      <c r="AC19" s="111"/>
      <c r="AD19" s="205"/>
      <c r="AE19" s="205"/>
      <c r="AF19" s="111"/>
      <c r="AG19" s="111"/>
      <c r="AH19" s="111"/>
      <c r="AI19" s="111"/>
      <c r="AJ19" s="111"/>
      <c r="AK19" s="111"/>
      <c r="AL19" s="111"/>
      <c r="AM19" s="111"/>
      <c r="AN19" s="238"/>
      <c r="AO19" s="238"/>
      <c r="AP19" s="242"/>
      <c r="AQ19" s="242"/>
      <c r="AR19" s="242"/>
      <c r="AS19" s="242"/>
    </row>
    <row r="20" spans="1:45" s="5" customFormat="1" ht="10" customHeight="1" x14ac:dyDescent="0.35">
      <c r="A20" s="10"/>
      <c r="B20" s="11"/>
      <c r="C20" s="229"/>
      <c r="D20" s="229"/>
      <c r="E20" s="229"/>
      <c r="F20" s="229"/>
      <c r="G20" s="229"/>
      <c r="H20" s="229"/>
      <c r="I20" s="229"/>
      <c r="J20" s="229"/>
      <c r="K20" s="229"/>
      <c r="L20" s="229"/>
      <c r="M20" s="12"/>
      <c r="N20" s="27"/>
      <c r="O20" s="23"/>
      <c r="P20" s="23"/>
      <c r="Q20" s="23"/>
      <c r="R20" s="23"/>
      <c r="S20" s="23"/>
      <c r="T20" s="242"/>
      <c r="U20" s="238"/>
      <c r="V20" s="238"/>
      <c r="W20" s="238"/>
      <c r="X20" s="238"/>
      <c r="Y20" s="238"/>
      <c r="Z20" s="238"/>
      <c r="AA20" s="242"/>
      <c r="AB20" s="242"/>
      <c r="AC20" s="242"/>
      <c r="AD20" s="201"/>
      <c r="AE20" s="201"/>
      <c r="AF20" s="238"/>
      <c r="AG20" s="238"/>
      <c r="AH20" s="238"/>
      <c r="AI20" s="238"/>
      <c r="AJ20" s="238"/>
      <c r="AK20" s="238"/>
      <c r="AL20" s="238"/>
      <c r="AM20" s="238"/>
      <c r="AN20" s="238"/>
      <c r="AO20" s="238"/>
      <c r="AP20" s="242"/>
      <c r="AQ20" s="242"/>
      <c r="AR20" s="242"/>
      <c r="AS20" s="242"/>
    </row>
    <row r="21" spans="1:45" s="5" customFormat="1" ht="18" customHeight="1" x14ac:dyDescent="0.35">
      <c r="A21" s="10"/>
      <c r="B21" s="11"/>
      <c r="C21" s="217" t="s">
        <v>233</v>
      </c>
      <c r="D21" s="229"/>
      <c r="E21" s="229"/>
      <c r="F21" s="229"/>
      <c r="G21" s="229"/>
      <c r="H21" s="229"/>
      <c r="I21" s="304"/>
      <c r="J21" s="304"/>
      <c r="K21" s="305"/>
      <c r="L21" s="133">
        <f>SUMPRODUCT((E48:E77&lt;&gt;"")/COUNTIF(E48:E77,E48:E77&amp;""))</f>
        <v>0</v>
      </c>
      <c r="M21" s="12"/>
      <c r="N21" s="27"/>
      <c r="O21" s="23"/>
      <c r="P21" s="23"/>
      <c r="Q21" s="23"/>
      <c r="R21" s="23"/>
      <c r="S21" s="23"/>
      <c r="T21" s="242"/>
      <c r="U21" s="238"/>
      <c r="V21" s="238"/>
      <c r="W21" s="238"/>
      <c r="X21" s="238"/>
      <c r="Y21" s="238"/>
      <c r="Z21" s="238"/>
      <c r="AA21" s="242"/>
      <c r="AB21" s="242"/>
      <c r="AC21" s="242"/>
      <c r="AD21" s="201"/>
      <c r="AE21" s="201"/>
      <c r="AF21" s="238"/>
      <c r="AG21" s="238"/>
      <c r="AH21" s="238"/>
      <c r="AI21" s="238"/>
      <c r="AJ21" s="238"/>
      <c r="AK21" s="238"/>
      <c r="AL21" s="238"/>
      <c r="AM21" s="238"/>
      <c r="AN21" s="238"/>
      <c r="AO21" s="238"/>
      <c r="AP21" s="242"/>
      <c r="AQ21" s="242"/>
      <c r="AR21" s="242"/>
      <c r="AS21" s="242"/>
    </row>
    <row r="22" spans="1:45" s="5" customFormat="1" ht="18" customHeight="1" x14ac:dyDescent="0.35">
      <c r="A22" s="10"/>
      <c r="B22" s="11"/>
      <c r="C22" s="217" t="s">
        <v>234</v>
      </c>
      <c r="D22" s="217"/>
      <c r="E22" s="217"/>
      <c r="F22" s="217"/>
      <c r="G22" s="141"/>
      <c r="H22" s="371" t="s">
        <v>235</v>
      </c>
      <c r="I22" s="304"/>
      <c r="J22" s="304"/>
      <c r="K22" s="305"/>
      <c r="L22" s="133">
        <f>F78</f>
        <v>0</v>
      </c>
      <c r="M22" s="12"/>
      <c r="N22" s="27"/>
      <c r="O22" s="337" t="s">
        <v>236</v>
      </c>
      <c r="P22" s="347"/>
      <c r="Q22" s="347"/>
      <c r="R22" s="338"/>
      <c r="S22" s="337" t="s">
        <v>237</v>
      </c>
      <c r="T22" s="347"/>
      <c r="U22" s="347"/>
      <c r="V22" s="338"/>
      <c r="W22" s="337" t="s">
        <v>238</v>
      </c>
      <c r="X22" s="347"/>
      <c r="Y22" s="347"/>
      <c r="Z22" s="338"/>
      <c r="AA22" s="337" t="s">
        <v>239</v>
      </c>
      <c r="AB22" s="347"/>
      <c r="AC22" s="347"/>
      <c r="AD22" s="338"/>
      <c r="AE22" s="323" t="s">
        <v>240</v>
      </c>
      <c r="AF22" s="323"/>
      <c r="AG22" s="323"/>
      <c r="AH22" s="323"/>
      <c r="AI22" s="337" t="s">
        <v>241</v>
      </c>
      <c r="AJ22" s="347"/>
      <c r="AK22" s="347"/>
      <c r="AL22" s="338"/>
      <c r="AM22" s="116"/>
      <c r="AN22" s="323" t="s">
        <v>175</v>
      </c>
      <c r="AO22" s="323"/>
      <c r="AP22" s="242"/>
      <c r="AQ22" s="332" t="s">
        <v>177</v>
      </c>
      <c r="AR22" s="242"/>
      <c r="AS22" s="332" t="s">
        <v>178</v>
      </c>
    </row>
    <row r="23" spans="1:45" s="5" customFormat="1" ht="18" customHeight="1" x14ac:dyDescent="0.35">
      <c r="A23" s="10"/>
      <c r="B23" s="11"/>
      <c r="C23" s="268" t="s">
        <v>242</v>
      </c>
      <c r="D23" s="268"/>
      <c r="E23" s="268"/>
      <c r="F23" s="268"/>
      <c r="G23" s="217"/>
      <c r="H23" s="217"/>
      <c r="I23" s="217"/>
      <c r="J23" s="217"/>
      <c r="K23" s="217"/>
      <c r="L23" s="20"/>
      <c r="M23" s="12"/>
      <c r="N23" s="27"/>
      <c r="O23" s="336" t="s">
        <v>82</v>
      </c>
      <c r="P23" s="336"/>
      <c r="Q23" s="336" t="s">
        <v>81</v>
      </c>
      <c r="R23" s="336"/>
      <c r="S23" s="323" t="s">
        <v>82</v>
      </c>
      <c r="T23" s="323"/>
      <c r="U23" s="323" t="s">
        <v>81</v>
      </c>
      <c r="V23" s="323"/>
      <c r="W23" s="323" t="s">
        <v>82</v>
      </c>
      <c r="X23" s="323"/>
      <c r="Y23" s="323" t="s">
        <v>81</v>
      </c>
      <c r="Z23" s="323"/>
      <c r="AA23" s="323" t="s">
        <v>82</v>
      </c>
      <c r="AB23" s="323"/>
      <c r="AC23" s="348" t="s">
        <v>81</v>
      </c>
      <c r="AD23" s="348"/>
      <c r="AE23" s="323" t="s">
        <v>82</v>
      </c>
      <c r="AF23" s="323"/>
      <c r="AG23" s="323" t="s">
        <v>81</v>
      </c>
      <c r="AH23" s="323"/>
      <c r="AI23" s="323" t="s">
        <v>82</v>
      </c>
      <c r="AJ23" s="323"/>
      <c r="AK23" s="323" t="s">
        <v>81</v>
      </c>
      <c r="AL23" s="323"/>
      <c r="AM23" s="116"/>
      <c r="AN23" s="234" t="s">
        <v>82</v>
      </c>
      <c r="AO23" s="234" t="s">
        <v>81</v>
      </c>
      <c r="AP23" s="242"/>
      <c r="AQ23" s="333"/>
      <c r="AR23" s="242"/>
      <c r="AS23" s="333"/>
    </row>
    <row r="24" spans="1:45" s="5" customFormat="1" ht="10" customHeight="1" x14ac:dyDescent="0.35">
      <c r="A24" s="10"/>
      <c r="B24" s="11"/>
      <c r="C24" s="11"/>
      <c r="D24" s="11"/>
      <c r="E24" s="11"/>
      <c r="F24" s="11"/>
      <c r="G24" s="11"/>
      <c r="H24" s="11"/>
      <c r="I24" s="11"/>
      <c r="J24" s="11"/>
      <c r="K24" s="11"/>
      <c r="L24" s="11"/>
      <c r="M24" s="12"/>
      <c r="N24" s="27"/>
      <c r="O24" s="23"/>
      <c r="P24" s="23"/>
      <c r="Q24" s="23"/>
      <c r="R24" s="23"/>
      <c r="S24" s="23"/>
      <c r="T24" s="242"/>
      <c r="U24" s="242"/>
      <c r="V24" s="242"/>
      <c r="W24" s="242"/>
      <c r="X24" s="242"/>
      <c r="Y24" s="242"/>
      <c r="Z24" s="242"/>
      <c r="AA24" s="242"/>
      <c r="AB24" s="242"/>
      <c r="AC24" s="242"/>
      <c r="AD24" s="206"/>
      <c r="AE24" s="206"/>
      <c r="AF24" s="242"/>
      <c r="AG24" s="242"/>
      <c r="AH24" s="242"/>
      <c r="AI24" s="242"/>
      <c r="AJ24" s="242"/>
      <c r="AK24" s="242"/>
      <c r="AL24" s="242"/>
      <c r="AM24" s="242"/>
      <c r="AN24" s="238"/>
      <c r="AO24" s="242"/>
      <c r="AP24" s="242"/>
      <c r="AQ24" s="242"/>
      <c r="AR24" s="242"/>
      <c r="AS24" s="242"/>
    </row>
    <row r="25" spans="1:45" s="5" customFormat="1" ht="18" customHeight="1" x14ac:dyDescent="0.35">
      <c r="A25" s="10"/>
      <c r="B25" s="11"/>
      <c r="C25" s="218" t="s">
        <v>243</v>
      </c>
      <c r="D25" s="218"/>
      <c r="E25" s="218"/>
      <c r="F25" s="218"/>
      <c r="G25" s="329" t="s">
        <v>119</v>
      </c>
      <c r="H25" s="329"/>
      <c r="I25" s="329"/>
      <c r="J25" s="11"/>
      <c r="K25" s="19" t="s">
        <v>69</v>
      </c>
      <c r="L25" s="17" t="s">
        <v>181</v>
      </c>
      <c r="M25" s="12"/>
      <c r="N25" s="27"/>
      <c r="O25" s="104"/>
      <c r="P25" s="104"/>
      <c r="Q25" s="104"/>
      <c r="R25" s="104"/>
      <c r="S25" s="104"/>
      <c r="T25" s="27"/>
      <c r="U25" s="115"/>
      <c r="V25" s="115"/>
      <c r="W25" s="115"/>
      <c r="X25" s="115"/>
      <c r="Y25" s="115"/>
      <c r="Z25" s="115"/>
      <c r="AA25" s="27"/>
      <c r="AB25" s="27"/>
      <c r="AC25" s="27"/>
      <c r="AD25" s="207"/>
      <c r="AE25" s="207"/>
      <c r="AF25" s="27"/>
      <c r="AG25" s="27"/>
      <c r="AH25" s="27"/>
      <c r="AI25" s="27"/>
      <c r="AJ25" s="27"/>
      <c r="AK25" s="27"/>
      <c r="AL25" s="27"/>
      <c r="AM25" s="242"/>
      <c r="AN25" s="238"/>
      <c r="AO25" s="242"/>
      <c r="AP25" s="242"/>
      <c r="AQ25" s="242"/>
      <c r="AR25" s="242"/>
      <c r="AS25" s="242"/>
    </row>
    <row r="26" spans="1:45" s="5" customFormat="1" ht="18" customHeight="1" x14ac:dyDescent="0.35">
      <c r="A26" s="10"/>
      <c r="B26" s="137"/>
      <c r="C26" s="359"/>
      <c r="D26" s="360"/>
      <c r="E26" s="229"/>
      <c r="F26" s="229" t="s">
        <v>121</v>
      </c>
      <c r="G26" s="106"/>
      <c r="H26" s="235" t="s">
        <v>125</v>
      </c>
      <c r="I26" s="106"/>
      <c r="J26" s="235"/>
      <c r="K26" s="20"/>
      <c r="L26" s="133" t="str">
        <f>IFERROR(ROUND(K26/((I26-G26)/30.4),0),"")</f>
        <v/>
      </c>
      <c r="M26" s="12"/>
      <c r="N26" s="27"/>
      <c r="O26" s="114">
        <f>((($L19-$O$251)/($O$250-$O$251))*0.5+1)</f>
        <v>0.25</v>
      </c>
      <c r="P26" s="118">
        <f>IF($O26&gt;1.5,1.5,IF($O26&lt;0.5,0,$O26))</f>
        <v>0</v>
      </c>
      <c r="Q26" s="114">
        <f>((($L19-$Q$251)/($Q$250-$Q$251))*0.5+1)</f>
        <v>0</v>
      </c>
      <c r="R26" s="118">
        <f>IF($Q26&gt;1.5,1.5,IF($Q26&lt;0.5,0,$Q26))</f>
        <v>0</v>
      </c>
      <c r="S26" s="114">
        <f>((($K26-$S$251)/($S$250-$S$251))*0.5+1)</f>
        <v>-0.75</v>
      </c>
      <c r="T26" s="118">
        <f>IF($S26&gt;1.5,1.5,IF($S26&lt;0.5,0,$S26))</f>
        <v>0</v>
      </c>
      <c r="U26" s="114">
        <f>((($K26-$U$251)/($U$250-$U$251))*0.5+1)</f>
        <v>-1.4</v>
      </c>
      <c r="V26" s="118">
        <f>IF($U26&gt;1.5,1.5,IF($U26&lt;0.5,0,$U26))</f>
        <v>0</v>
      </c>
      <c r="W26" s="114">
        <f>((($G18-$W$251)/($W$250-$W$251))*0.5+1)</f>
        <v>0.25</v>
      </c>
      <c r="X26" s="118">
        <f>IF($W26&gt;1.5,1.5,IF($W26&lt;0.5,0,$W26))</f>
        <v>0</v>
      </c>
      <c r="Y26" s="114">
        <f>((($G18-$Y$251)/($Y$250-$Y$251))*0.5+1)</f>
        <v>0.125</v>
      </c>
      <c r="Z26" s="118">
        <f>IF($Y26&gt;1.5,1.5,IF($Y26&lt;0.5,0,$Y26))</f>
        <v>0</v>
      </c>
      <c r="AA26" s="114">
        <f>((($H18-$AA$251)/($AA$250-$AA$251))*0.5+1)</f>
        <v>0</v>
      </c>
      <c r="AB26" s="118">
        <f>IF($AA26&gt;1.5,1.5,IF($AA26&lt;0.5,0,$AA26))</f>
        <v>0</v>
      </c>
      <c r="AC26" s="114">
        <f>((($H18-$AC$251)/($AC$250-$AC$251))*0.5+1)</f>
        <v>-0.5</v>
      </c>
      <c r="AD26" s="118">
        <f>IF($AC26&gt;1.5,1.5,IF($AC26&lt;0.5,0,$AC26))</f>
        <v>0</v>
      </c>
      <c r="AE26" s="114">
        <f>((($L21-$AE$251)/($AE$250-$AE$251))*0.5+1)</f>
        <v>0</v>
      </c>
      <c r="AF26" s="118">
        <f>IF($AE26&gt;1.5,1.5,IF($AE26&lt;0.5,0,$AE26))</f>
        <v>0</v>
      </c>
      <c r="AG26" s="114">
        <f>((($L21-$AF$251)/($AF$250-$AF$251))*0.5+1)</f>
        <v>-0.5</v>
      </c>
      <c r="AH26" s="118">
        <f>IF($AG26&gt;1.5,1.5,IF($AG26&lt;0.5,0,$AG26))</f>
        <v>0</v>
      </c>
      <c r="AI26" s="114">
        <f>((($T47-$AG$251)/($AG$250-$AG$251))*0.5+1)</f>
        <v>0.16666666666666663</v>
      </c>
      <c r="AJ26" s="118">
        <f>IF($AI26&gt;1.5,1.5,IF($AI26&lt;0.5,0,$AI26))</f>
        <v>0</v>
      </c>
      <c r="AK26" s="114">
        <f>((($V47-$AI$251)/($AI$250-$AI$251))*0.5+1)</f>
        <v>0</v>
      </c>
      <c r="AL26" s="118">
        <f>IF($AK26&gt;1.5,1.5,IF($AK26&lt;0.5,0,$AK26))</f>
        <v>0</v>
      </c>
      <c r="AM26" s="117"/>
      <c r="AN26" s="119">
        <f>IF(AND($C26="Programmleiter*in",PRODUCT(P26,T26,X26,AB26,AF26,AJ26)&gt;=1,$L$30&gt;=$AO$250),1,0)</f>
        <v>0</v>
      </c>
      <c r="AO26" s="119">
        <f>IF(AND($C26="Programmleiter*in",PRODUCT(R26,V26,Z26,AD26,AH26,AL26)&gt;=1,$L$30&gt;=$AO$249),1,0)</f>
        <v>0</v>
      </c>
      <c r="AP26" s="242"/>
      <c r="AQ26" s="234">
        <f>IF(AND(OR(J18&gt;=O$257,L18&gt;=Q$257),K26&gt;=S$257,G18+H18&gt;=U$257,AS26&gt;=W$257,L30&gt;=Y$257,R47&gt;=AA$257),1,0)</f>
        <v>0</v>
      </c>
      <c r="AR26" s="242"/>
      <c r="AS26" s="240">
        <f>IF(I26="",0,DATEDIF(G26,I26,"m")+1)</f>
        <v>0</v>
      </c>
    </row>
    <row r="27" spans="1:45" s="5" customFormat="1" ht="18" customHeight="1" x14ac:dyDescent="0.35">
      <c r="A27" s="10"/>
      <c r="B27" s="137"/>
      <c r="C27" s="359"/>
      <c r="D27" s="360"/>
      <c r="E27" s="229"/>
      <c r="F27" s="229" t="s">
        <v>121</v>
      </c>
      <c r="G27" s="106"/>
      <c r="H27" s="235" t="s">
        <v>125</v>
      </c>
      <c r="I27" s="106"/>
      <c r="J27" s="235"/>
      <c r="K27" s="20"/>
      <c r="L27" s="133" t="str">
        <f t="shared" ref="L27:L28" si="0">IFERROR(ROUND(K27/((I27-G27)/30.4),0),"")</f>
        <v/>
      </c>
      <c r="M27" s="12"/>
      <c r="N27" s="27"/>
      <c r="O27" s="114">
        <f>((($L19-$O$251)/($O$250-$O$251))*0.5+1)</f>
        <v>0.25</v>
      </c>
      <c r="P27" s="118">
        <f t="shared" ref="P27:P28" si="1">IF($O27&gt;1.5,1.5,IF($O27&lt;0.5,0,$O27))</f>
        <v>0</v>
      </c>
      <c r="Q27" s="114">
        <f>((($L19-$Q$251)/($Q$250-$Q$251))*0.5+1)</f>
        <v>0</v>
      </c>
      <c r="R27" s="118">
        <f t="shared" ref="R27:R28" si="2">IF($Q27&gt;1.5,1.5,IF($Q27&lt;0.5,0,$Q27))</f>
        <v>0</v>
      </c>
      <c r="S27" s="114">
        <f>((($K27-$S$251)/($S$250-$S$251))*0.5+1)</f>
        <v>-0.75</v>
      </c>
      <c r="T27" s="118">
        <f t="shared" ref="T27:T28" si="3">IF($S27&gt;1.5,1.5,IF($S27&lt;0.5,0,$S27))</f>
        <v>0</v>
      </c>
      <c r="U27" s="114">
        <f>((($K27-$U$251)/($U$250-$U$251))*0.5+1)</f>
        <v>-1.4</v>
      </c>
      <c r="V27" s="118">
        <f t="shared" ref="V27:V28" si="4">IF($U27&gt;1.5,1.5,IF($U27&lt;0.5,0,$U27))</f>
        <v>0</v>
      </c>
      <c r="W27" s="114">
        <f>((($G18-$W$251)/($W$250-$W$251))*0.5+1)</f>
        <v>0.25</v>
      </c>
      <c r="X27" s="118">
        <f t="shared" ref="X27:X28" si="5">IF($W27&gt;1.5,1.5,IF($W27&lt;0.5,0,$W27))</f>
        <v>0</v>
      </c>
      <c r="Y27" s="114">
        <f>((($G18-$Y$251)/($Y$250-$Y$251))*0.5+1)</f>
        <v>0.125</v>
      </c>
      <c r="Z27" s="118">
        <f t="shared" ref="Z27:Z28" si="6">IF($Y27&gt;1.5,1.5,IF($Y27&lt;0.5,0,$Y27))</f>
        <v>0</v>
      </c>
      <c r="AA27" s="114">
        <f>((($H18-$AA$251)/($AA$250-$AA$251))*0.5+1)</f>
        <v>0</v>
      </c>
      <c r="AB27" s="118">
        <f t="shared" ref="AB27:AB28" si="7">IF($AA27&gt;1.5,1.5,IF($AA27&lt;0.5,0,$AA27))</f>
        <v>0</v>
      </c>
      <c r="AC27" s="114">
        <f>((($H18-$AC$251)/($AC$250-$AC$251))*0.5+1)</f>
        <v>-0.5</v>
      </c>
      <c r="AD27" s="118">
        <f t="shared" ref="AD27:AD28" si="8">IF($AC27&gt;1.5,1.5,IF($AC27&lt;0.5,0,$AC27))</f>
        <v>0</v>
      </c>
      <c r="AE27" s="114">
        <f>((($L21-$AE$251)/($AE$250-$AE$251))*0.5+1)</f>
        <v>0</v>
      </c>
      <c r="AF27" s="118">
        <f t="shared" ref="AF27:AF28" si="9">IF($AE27&gt;1.5,1.5,IF($AE27&lt;0.5,0,$AE27))</f>
        <v>0</v>
      </c>
      <c r="AG27" s="114">
        <f>((($L21-$AF$251)/($AF$250-$AF$251))*0.5+1)</f>
        <v>-0.5</v>
      </c>
      <c r="AH27" s="118">
        <f>IF($AG27&gt;1.5,1.5,IF($AG27&lt;0.5,0,$AG27))</f>
        <v>0</v>
      </c>
      <c r="AI27" s="114">
        <f>((($T47-$AG$251)/($AG$250-$AG$251))*0.5+1)</f>
        <v>0.16666666666666663</v>
      </c>
      <c r="AJ27" s="118">
        <f>IF($AI27&gt;1.5,1.5,IF($AI27&lt;0.5,0,$AI27))</f>
        <v>0</v>
      </c>
      <c r="AK27" s="114">
        <f>((($V47-$AI$251)/($AI$250-$AI$251))*0.5+1)</f>
        <v>0</v>
      </c>
      <c r="AL27" s="118">
        <f>IF($AK27&gt;1.5,1.5,IF($AK27&lt;0.5,0,$AK27))</f>
        <v>0</v>
      </c>
      <c r="AM27" s="117"/>
      <c r="AN27" s="119">
        <f>IF(AND($C27="Programmleiter*in",PRODUCT(P27,T27,X27,AB27,AF27,AJ27)&gt;=1,$L$30&gt;=$AO$250),1,0)</f>
        <v>0</v>
      </c>
      <c r="AO27" s="119">
        <f>IF(AND($C27="Programmleiter*in",PRODUCT(R27,V27,Z27,AD27,AH27,AL27)&gt;=1,$L$30&gt;=$AO$249),1,0)</f>
        <v>0</v>
      </c>
      <c r="AP27" s="242"/>
      <c r="AQ27" s="234">
        <f>IF(AND(OR(J18&gt;=O$257,L18&gt;=Q$257),K27&gt;=S$257,G18+H18&gt;=U$257,AS27&gt;=W$257,L30&gt;=Y$257,R47&gt;=AA$257),1,0)</f>
        <v>0</v>
      </c>
      <c r="AR27" s="242"/>
      <c r="AS27" s="240">
        <f t="shared" ref="AS27:AS28" si="10">IF(I27="",0,DATEDIF(G27,I27,"m")+1)</f>
        <v>0</v>
      </c>
    </row>
    <row r="28" spans="1:45" s="5" customFormat="1" ht="18" customHeight="1" x14ac:dyDescent="0.35">
      <c r="A28" s="10"/>
      <c r="B28" s="137"/>
      <c r="C28" s="361"/>
      <c r="D28" s="361"/>
      <c r="E28" s="229"/>
      <c r="F28" s="229" t="s">
        <v>121</v>
      </c>
      <c r="G28" s="106"/>
      <c r="H28" s="235" t="s">
        <v>125</v>
      </c>
      <c r="I28" s="106"/>
      <c r="J28" s="235"/>
      <c r="K28" s="20"/>
      <c r="L28" s="133" t="str">
        <f t="shared" si="0"/>
        <v/>
      </c>
      <c r="M28" s="12"/>
      <c r="N28" s="27"/>
      <c r="O28" s="114">
        <f>((($L19-$O$251)/($O$250-$O$251))*0.5+1)</f>
        <v>0.25</v>
      </c>
      <c r="P28" s="118">
        <f t="shared" si="1"/>
        <v>0</v>
      </c>
      <c r="Q28" s="114">
        <f>((($L19-$Q$251)/($Q$250-$Q$251))*0.5+1)</f>
        <v>0</v>
      </c>
      <c r="R28" s="118">
        <f t="shared" si="2"/>
        <v>0</v>
      </c>
      <c r="S28" s="114">
        <f>((($K28-$S$251)/($S$250-$S$251))*0.5+1)</f>
        <v>-0.75</v>
      </c>
      <c r="T28" s="118">
        <f t="shared" si="3"/>
        <v>0</v>
      </c>
      <c r="U28" s="114">
        <f>((($K28-$U$251)/($U$250-$U$251))*0.5+1)</f>
        <v>-1.4</v>
      </c>
      <c r="V28" s="118">
        <f t="shared" si="4"/>
        <v>0</v>
      </c>
      <c r="W28" s="114">
        <f>((($G18-$W$251)/($W$250-$W$251))*0.5+1)</f>
        <v>0.25</v>
      </c>
      <c r="X28" s="118">
        <f t="shared" si="5"/>
        <v>0</v>
      </c>
      <c r="Y28" s="114">
        <f>((($G18-$Y$251)/($Y$250-$Y$251))*0.5+1)</f>
        <v>0.125</v>
      </c>
      <c r="Z28" s="118">
        <f t="shared" si="6"/>
        <v>0</v>
      </c>
      <c r="AA28" s="114">
        <f>((($H18-$AA$251)/($AA$250-$AA$251))*0.5+1)</f>
        <v>0</v>
      </c>
      <c r="AB28" s="118">
        <f t="shared" si="7"/>
        <v>0</v>
      </c>
      <c r="AC28" s="114">
        <f>((($H18-$AC$251)/($AC$250-$AC$251))*0.5+1)</f>
        <v>-0.5</v>
      </c>
      <c r="AD28" s="118">
        <f t="shared" si="8"/>
        <v>0</v>
      </c>
      <c r="AE28" s="114">
        <f>((($L21-$AE$251)/($AE$250-$AE$251))*0.5+1)</f>
        <v>0</v>
      </c>
      <c r="AF28" s="118">
        <f t="shared" si="9"/>
        <v>0</v>
      </c>
      <c r="AG28" s="114">
        <f>((($L21-$AF$251)/($AF$250-$AF$251))*0.5+1)</f>
        <v>-0.5</v>
      </c>
      <c r="AH28" s="118">
        <f>IF($AG28&gt;1.5,1.5,IF($AG28&lt;0.5,0,$AG28))</f>
        <v>0</v>
      </c>
      <c r="AI28" s="114">
        <f>((($T47-$AG$251)/($AG$250-$AG$251))*0.5+1)</f>
        <v>0.16666666666666663</v>
      </c>
      <c r="AJ28" s="118">
        <f>IF($AI28&gt;1.5,1.5,IF($AI28&lt;0.5,0,$AI28))</f>
        <v>0</v>
      </c>
      <c r="AK28" s="114">
        <f>((($V47-$AI$251)/($AI$250-$AI$251))*0.5+1)</f>
        <v>0</v>
      </c>
      <c r="AL28" s="118">
        <f>IF($AK28&gt;1.5,1.5,IF($AK28&lt;0.5,0,$AK28))</f>
        <v>0</v>
      </c>
      <c r="AM28" s="117"/>
      <c r="AN28" s="119">
        <f>IF(AND($C28="Programmleiter*in",PRODUCT(P28,T28,X28,AB28,AF28,AJ28)&gt;=1,$L$30&gt;=$AO$250),1,0)</f>
        <v>0</v>
      </c>
      <c r="AO28" s="119">
        <f>IF(AND($C28="Programmleiter*in",PRODUCT(R28,V28,Z28,AD28,AH28,AL28)&gt;=1,$L$30&gt;=$AO$249),1,0)</f>
        <v>0</v>
      </c>
      <c r="AP28" s="242"/>
      <c r="AQ28" s="234">
        <f>IF(AND(OR(J18&gt;=O$257,L18&gt;=Q$257),K28&gt;=S$257,G18+H18&gt;=U$257,AS28&gt;=W$257,L30&gt;=Y$257,R47&gt;=AA$257),1,0)</f>
        <v>0</v>
      </c>
      <c r="AR28" s="242"/>
      <c r="AS28" s="240">
        <f t="shared" si="10"/>
        <v>0</v>
      </c>
    </row>
    <row r="29" spans="1:45" s="5" customFormat="1" ht="10" customHeight="1" x14ac:dyDescent="0.35">
      <c r="A29" s="10"/>
      <c r="B29" s="11"/>
      <c r="C29" s="217"/>
      <c r="D29" s="217"/>
      <c r="E29" s="217"/>
      <c r="F29" s="217"/>
      <c r="G29" s="132"/>
      <c r="H29" s="219"/>
      <c r="I29" s="219"/>
      <c r="J29" s="219"/>
      <c r="K29" s="219"/>
      <c r="L29" s="219"/>
      <c r="M29" s="12"/>
      <c r="N29" s="27"/>
      <c r="O29" s="23"/>
      <c r="P29" s="23"/>
      <c r="Q29" s="23"/>
      <c r="R29" s="23"/>
      <c r="S29" s="23"/>
      <c r="T29" s="242"/>
      <c r="U29" s="238"/>
      <c r="V29" s="238"/>
      <c r="W29" s="238"/>
      <c r="X29" s="238"/>
      <c r="Y29" s="238"/>
      <c r="Z29" s="238"/>
      <c r="AA29" s="242"/>
      <c r="AB29" s="242"/>
      <c r="AC29" s="242"/>
      <c r="AD29" s="201"/>
      <c r="AE29" s="201"/>
      <c r="AF29" s="238"/>
      <c r="AG29" s="238"/>
      <c r="AH29" s="238"/>
      <c r="AI29" s="238"/>
      <c r="AJ29" s="238"/>
      <c r="AK29" s="238"/>
      <c r="AL29" s="238"/>
      <c r="AM29" s="238"/>
      <c r="AN29" s="238"/>
      <c r="AO29" s="238"/>
      <c r="AP29" s="242"/>
      <c r="AQ29" s="242"/>
      <c r="AR29" s="242"/>
      <c r="AS29" s="242"/>
    </row>
    <row r="30" spans="1:45" s="5" customFormat="1" ht="18" customHeight="1" x14ac:dyDescent="0.35">
      <c r="A30" s="10"/>
      <c r="B30" s="11"/>
      <c r="C30" s="270" t="s">
        <v>244</v>
      </c>
      <c r="D30" s="270"/>
      <c r="E30" s="270"/>
      <c r="F30" s="270"/>
      <c r="G30" s="219"/>
      <c r="H30" s="219"/>
      <c r="I30" s="219"/>
      <c r="J30" s="219"/>
      <c r="K30" s="219"/>
      <c r="L30" s="133">
        <f>SUM(L31:L40)</f>
        <v>0</v>
      </c>
      <c r="M30" s="12"/>
      <c r="N30" s="27"/>
      <c r="O30" s="23"/>
      <c r="P30" s="23"/>
      <c r="Q30" s="23"/>
      <c r="R30" s="23"/>
      <c r="S30" s="23"/>
      <c r="T30" s="242"/>
      <c r="U30" s="238"/>
      <c r="V30" s="238"/>
      <c r="W30" s="238"/>
      <c r="X30" s="238"/>
      <c r="Y30" s="238"/>
      <c r="Z30" s="238"/>
      <c r="AA30" s="242"/>
      <c r="AB30" s="242"/>
      <c r="AC30" s="242"/>
      <c r="AD30" s="201"/>
      <c r="AE30" s="201"/>
      <c r="AF30" s="238"/>
      <c r="AG30" s="238"/>
      <c r="AH30" s="238"/>
      <c r="AI30" s="238"/>
      <c r="AJ30" s="238"/>
      <c r="AK30" s="238"/>
      <c r="AL30" s="238"/>
      <c r="AM30" s="238"/>
      <c r="AN30" s="238"/>
      <c r="AO30" s="238"/>
      <c r="AP30" s="242"/>
      <c r="AQ30" s="242"/>
      <c r="AR30" s="242"/>
      <c r="AS30" s="242"/>
    </row>
    <row r="31" spans="1:45" s="5" customFormat="1" ht="18" customHeight="1" x14ac:dyDescent="0.35">
      <c r="A31" s="10"/>
      <c r="B31" s="11"/>
      <c r="C31" s="268" t="s">
        <v>183</v>
      </c>
      <c r="D31" s="268"/>
      <c r="E31" s="268"/>
      <c r="F31" s="268"/>
      <c r="G31" s="268"/>
      <c r="H31" s="268"/>
      <c r="I31" s="268"/>
      <c r="J31" s="268"/>
      <c r="K31" s="268"/>
      <c r="L31" s="20"/>
      <c r="M31" s="12"/>
      <c r="N31" s="27"/>
      <c r="O31" s="23"/>
      <c r="P31" s="23"/>
      <c r="Q31" s="23"/>
      <c r="R31" s="23"/>
      <c r="S31" s="23"/>
      <c r="T31" s="242"/>
      <c r="U31" s="238"/>
      <c r="V31" s="238"/>
      <c r="W31" s="238"/>
      <c r="X31" s="238"/>
      <c r="Y31" s="238"/>
      <c r="Z31" s="238"/>
      <c r="AA31" s="242"/>
      <c r="AB31" s="242"/>
      <c r="AC31" s="242"/>
      <c r="AD31" s="201"/>
      <c r="AE31" s="201"/>
      <c r="AF31" s="238"/>
      <c r="AG31" s="238"/>
      <c r="AH31" s="238"/>
      <c r="AI31" s="238"/>
      <c r="AJ31" s="238"/>
      <c r="AK31" s="238"/>
      <c r="AL31" s="238"/>
      <c r="AM31" s="238"/>
      <c r="AN31" s="238"/>
      <c r="AO31" s="238"/>
      <c r="AP31" s="242"/>
      <c r="AQ31" s="242"/>
      <c r="AR31" s="242"/>
      <c r="AS31" s="242"/>
    </row>
    <row r="32" spans="1:45" s="5" customFormat="1" ht="18" customHeight="1" x14ac:dyDescent="0.35">
      <c r="A32" s="10"/>
      <c r="B32" s="11"/>
      <c r="C32" s="268" t="s">
        <v>184</v>
      </c>
      <c r="D32" s="268"/>
      <c r="E32" s="268"/>
      <c r="F32" s="268"/>
      <c r="G32" s="268"/>
      <c r="H32" s="268"/>
      <c r="I32" s="268"/>
      <c r="J32" s="268"/>
      <c r="K32" s="268"/>
      <c r="L32" s="20"/>
      <c r="M32" s="12"/>
      <c r="N32" s="27"/>
      <c r="O32" s="23"/>
      <c r="P32" s="23"/>
      <c r="Q32" s="23"/>
      <c r="R32" s="23"/>
      <c r="S32" s="23"/>
      <c r="T32" s="242"/>
      <c r="U32" s="238"/>
      <c r="V32" s="238"/>
      <c r="W32" s="238"/>
      <c r="X32" s="238"/>
      <c r="Y32" s="238"/>
      <c r="Z32" s="238"/>
      <c r="AA32" s="242"/>
      <c r="AB32" s="242"/>
      <c r="AC32" s="242"/>
      <c r="AD32" s="201"/>
      <c r="AE32" s="201"/>
      <c r="AF32" s="238"/>
      <c r="AG32" s="238"/>
      <c r="AH32" s="238"/>
      <c r="AI32" s="238"/>
      <c r="AJ32" s="238"/>
      <c r="AK32" s="238"/>
      <c r="AL32" s="238"/>
      <c r="AM32" s="238"/>
      <c r="AN32" s="238"/>
      <c r="AO32" s="238"/>
      <c r="AP32" s="242"/>
      <c r="AQ32" s="242"/>
      <c r="AR32" s="242"/>
      <c r="AS32" s="242"/>
    </row>
    <row r="33" spans="1:41" s="5" customFormat="1" ht="18" customHeight="1" x14ac:dyDescent="0.35">
      <c r="A33" s="10"/>
      <c r="B33" s="11"/>
      <c r="C33" s="268" t="s">
        <v>185</v>
      </c>
      <c r="D33" s="268"/>
      <c r="E33" s="268"/>
      <c r="F33" s="268"/>
      <c r="G33" s="268"/>
      <c r="H33" s="268"/>
      <c r="I33" s="268"/>
      <c r="J33" s="268"/>
      <c r="K33" s="268"/>
      <c r="L33" s="20"/>
      <c r="M33" s="12"/>
      <c r="N33" s="27"/>
      <c r="O33" s="23"/>
      <c r="P33" s="23"/>
      <c r="Q33" s="23"/>
      <c r="R33" s="23"/>
      <c r="S33" s="23"/>
      <c r="T33" s="242"/>
      <c r="U33" s="238"/>
      <c r="V33" s="238"/>
      <c r="W33" s="238"/>
      <c r="X33" s="238"/>
      <c r="Y33" s="238"/>
      <c r="Z33" s="238"/>
      <c r="AA33" s="242"/>
      <c r="AB33" s="242"/>
      <c r="AC33" s="242"/>
      <c r="AD33" s="201"/>
      <c r="AE33" s="201"/>
      <c r="AF33" s="238"/>
      <c r="AG33" s="238"/>
      <c r="AH33" s="238"/>
      <c r="AI33" s="238"/>
      <c r="AJ33" s="238"/>
      <c r="AK33" s="238"/>
      <c r="AL33" s="238"/>
      <c r="AM33" s="238"/>
      <c r="AN33" s="238"/>
      <c r="AO33" s="238"/>
    </row>
    <row r="34" spans="1:41" s="5" customFormat="1" ht="18" customHeight="1" x14ac:dyDescent="0.35">
      <c r="A34" s="10"/>
      <c r="B34" s="11"/>
      <c r="C34" s="268" t="s">
        <v>186</v>
      </c>
      <c r="D34" s="268"/>
      <c r="E34" s="268"/>
      <c r="F34" s="268"/>
      <c r="G34" s="268"/>
      <c r="H34" s="268"/>
      <c r="I34" s="268"/>
      <c r="J34" s="268"/>
      <c r="K34" s="268"/>
      <c r="L34" s="20"/>
      <c r="M34" s="12"/>
      <c r="N34" s="27"/>
      <c r="O34" s="23"/>
      <c r="P34" s="23"/>
      <c r="Q34" s="23"/>
      <c r="R34" s="23"/>
      <c r="S34" s="23"/>
      <c r="T34" s="242"/>
      <c r="U34" s="238"/>
      <c r="V34" s="238"/>
      <c r="W34" s="238"/>
      <c r="X34" s="238"/>
      <c r="Y34" s="238"/>
      <c r="Z34" s="238"/>
      <c r="AA34" s="242"/>
      <c r="AB34" s="242"/>
      <c r="AC34" s="242"/>
      <c r="AD34" s="201"/>
      <c r="AE34" s="201"/>
      <c r="AF34" s="238"/>
      <c r="AG34" s="238"/>
      <c r="AH34" s="238"/>
      <c r="AI34" s="238"/>
      <c r="AJ34" s="238"/>
      <c r="AK34" s="238"/>
      <c r="AL34" s="238"/>
      <c r="AM34" s="238"/>
      <c r="AN34" s="238"/>
      <c r="AO34" s="238"/>
    </row>
    <row r="35" spans="1:41" s="5" customFormat="1" ht="18" customHeight="1" x14ac:dyDescent="0.35">
      <c r="A35" s="10"/>
      <c r="B35" s="11"/>
      <c r="C35" s="268" t="s">
        <v>187</v>
      </c>
      <c r="D35" s="268"/>
      <c r="E35" s="268"/>
      <c r="F35" s="268"/>
      <c r="G35" s="268"/>
      <c r="H35" s="268"/>
      <c r="I35" s="268"/>
      <c r="J35" s="268"/>
      <c r="K35" s="268"/>
      <c r="L35" s="20"/>
      <c r="M35" s="12"/>
      <c r="N35" s="27"/>
      <c r="O35" s="23"/>
      <c r="P35" s="23"/>
      <c r="Q35" s="23"/>
      <c r="R35" s="23"/>
      <c r="S35" s="23"/>
      <c r="T35" s="242"/>
      <c r="U35" s="238"/>
      <c r="V35" s="238"/>
      <c r="W35" s="238"/>
      <c r="X35" s="238"/>
      <c r="Y35" s="238"/>
      <c r="Z35" s="238"/>
      <c r="AA35" s="242"/>
      <c r="AB35" s="242"/>
      <c r="AC35" s="242"/>
      <c r="AD35" s="201"/>
      <c r="AE35" s="201"/>
      <c r="AF35" s="238"/>
      <c r="AG35" s="238"/>
      <c r="AH35" s="238"/>
      <c r="AI35" s="238"/>
      <c r="AJ35" s="238"/>
      <c r="AK35" s="238"/>
      <c r="AL35" s="238"/>
      <c r="AM35" s="238"/>
      <c r="AN35" s="238"/>
      <c r="AO35" s="238"/>
    </row>
    <row r="36" spans="1:41" s="5" customFormat="1" ht="18" customHeight="1" x14ac:dyDescent="0.35">
      <c r="A36" s="10"/>
      <c r="B36" s="11"/>
      <c r="C36" s="268" t="s">
        <v>188</v>
      </c>
      <c r="D36" s="268"/>
      <c r="E36" s="268"/>
      <c r="F36" s="268"/>
      <c r="G36" s="268"/>
      <c r="H36" s="268"/>
      <c r="I36" s="268"/>
      <c r="J36" s="268"/>
      <c r="K36" s="268"/>
      <c r="L36" s="20"/>
      <c r="M36" s="12"/>
      <c r="N36" s="27"/>
      <c r="O36" s="23"/>
      <c r="P36" s="23"/>
      <c r="Q36" s="23"/>
      <c r="R36" s="23"/>
      <c r="S36" s="23"/>
      <c r="T36" s="242"/>
      <c r="U36" s="238"/>
      <c r="V36" s="238"/>
      <c r="W36" s="238"/>
      <c r="X36" s="238"/>
      <c r="Y36" s="238"/>
      <c r="Z36" s="238"/>
      <c r="AA36" s="242"/>
      <c r="AB36" s="242"/>
      <c r="AC36" s="242"/>
      <c r="AD36" s="201"/>
      <c r="AE36" s="201"/>
      <c r="AF36" s="238"/>
      <c r="AG36" s="238"/>
      <c r="AH36" s="238"/>
      <c r="AI36" s="238"/>
      <c r="AJ36" s="238"/>
      <c r="AK36" s="238"/>
      <c r="AL36" s="238"/>
      <c r="AM36" s="238"/>
      <c r="AN36" s="238"/>
      <c r="AO36" s="238"/>
    </row>
    <row r="37" spans="1:41" s="5" customFormat="1" ht="18" customHeight="1" x14ac:dyDescent="0.35">
      <c r="A37" s="10"/>
      <c r="B37" s="11"/>
      <c r="C37" s="268" t="s">
        <v>189</v>
      </c>
      <c r="D37" s="268"/>
      <c r="E37" s="268"/>
      <c r="F37" s="268"/>
      <c r="G37" s="268"/>
      <c r="H37" s="268"/>
      <c r="I37" s="268"/>
      <c r="J37" s="268"/>
      <c r="K37" s="268"/>
      <c r="L37" s="20"/>
      <c r="M37" s="12"/>
      <c r="N37" s="27"/>
      <c r="O37" s="23"/>
      <c r="P37" s="23"/>
      <c r="Q37" s="23"/>
      <c r="R37" s="23"/>
      <c r="S37" s="23"/>
      <c r="T37" s="242"/>
      <c r="U37" s="238"/>
      <c r="V37" s="238"/>
      <c r="W37" s="238"/>
      <c r="X37" s="238"/>
      <c r="Y37" s="238"/>
      <c r="Z37" s="238"/>
      <c r="AA37" s="242"/>
      <c r="AB37" s="242"/>
      <c r="AC37" s="242"/>
      <c r="AD37" s="201"/>
      <c r="AE37" s="201"/>
      <c r="AF37" s="238"/>
      <c r="AG37" s="238"/>
      <c r="AH37" s="238"/>
      <c r="AI37" s="238"/>
      <c r="AJ37" s="238"/>
      <c r="AK37" s="238"/>
      <c r="AL37" s="238"/>
      <c r="AM37" s="238"/>
      <c r="AN37" s="238"/>
      <c r="AO37" s="238"/>
    </row>
    <row r="38" spans="1:41" s="5" customFormat="1" ht="18" customHeight="1" x14ac:dyDescent="0.35">
      <c r="A38" s="10"/>
      <c r="B38" s="11"/>
      <c r="C38" s="268" t="s">
        <v>190</v>
      </c>
      <c r="D38" s="268"/>
      <c r="E38" s="268"/>
      <c r="F38" s="268"/>
      <c r="G38" s="268"/>
      <c r="H38" s="268"/>
      <c r="I38" s="268"/>
      <c r="J38" s="268"/>
      <c r="K38" s="268"/>
      <c r="L38" s="20"/>
      <c r="M38" s="12"/>
      <c r="N38" s="27"/>
      <c r="O38" s="23"/>
      <c r="P38" s="23"/>
      <c r="Q38" s="23"/>
      <c r="R38" s="23"/>
      <c r="S38" s="23"/>
      <c r="T38" s="242"/>
      <c r="U38" s="238"/>
      <c r="V38" s="238"/>
      <c r="W38" s="238"/>
      <c r="X38" s="238"/>
      <c r="Y38" s="238"/>
      <c r="Z38" s="238"/>
      <c r="AA38" s="242"/>
      <c r="AB38" s="242"/>
      <c r="AC38" s="242"/>
      <c r="AD38" s="201"/>
      <c r="AE38" s="201"/>
      <c r="AF38" s="238"/>
      <c r="AG38" s="238"/>
      <c r="AH38" s="238"/>
      <c r="AI38" s="238"/>
      <c r="AJ38" s="238"/>
      <c r="AK38" s="238"/>
      <c r="AL38" s="238"/>
      <c r="AM38" s="238"/>
      <c r="AN38" s="238"/>
      <c r="AO38" s="238"/>
    </row>
    <row r="39" spans="1:41" s="5" customFormat="1" ht="18" customHeight="1" x14ac:dyDescent="0.35">
      <c r="A39" s="10"/>
      <c r="B39" s="11"/>
      <c r="C39" s="268" t="s">
        <v>191</v>
      </c>
      <c r="D39" s="268"/>
      <c r="E39" s="268"/>
      <c r="F39" s="268"/>
      <c r="G39" s="268"/>
      <c r="H39" s="268"/>
      <c r="I39" s="268"/>
      <c r="J39" s="268"/>
      <c r="K39" s="268"/>
      <c r="L39" s="20"/>
      <c r="M39" s="12"/>
      <c r="N39" s="27"/>
      <c r="O39" s="23"/>
      <c r="P39" s="23"/>
      <c r="Q39" s="23"/>
      <c r="R39" s="23"/>
      <c r="S39" s="23"/>
      <c r="T39" s="242"/>
      <c r="U39" s="238"/>
      <c r="V39" s="238"/>
      <c r="W39" s="238"/>
      <c r="X39" s="238"/>
      <c r="Y39" s="238"/>
      <c r="Z39" s="238"/>
      <c r="AA39" s="242"/>
      <c r="AB39" s="242"/>
      <c r="AC39" s="242"/>
      <c r="AD39" s="201"/>
      <c r="AE39" s="201"/>
      <c r="AF39" s="238"/>
      <c r="AG39" s="238"/>
      <c r="AH39" s="238"/>
      <c r="AI39" s="238"/>
      <c r="AJ39" s="238"/>
      <c r="AK39" s="238"/>
      <c r="AL39" s="238"/>
      <c r="AM39" s="238"/>
      <c r="AN39" s="238"/>
      <c r="AO39" s="238"/>
    </row>
    <row r="40" spans="1:41" s="5" customFormat="1" ht="18" customHeight="1" x14ac:dyDescent="0.35">
      <c r="A40" s="10"/>
      <c r="B40" s="11"/>
      <c r="C40" s="268" t="s">
        <v>192</v>
      </c>
      <c r="D40" s="268"/>
      <c r="E40" s="268"/>
      <c r="F40" s="268"/>
      <c r="G40" s="268"/>
      <c r="H40" s="268"/>
      <c r="I40" s="268"/>
      <c r="J40" s="268"/>
      <c r="K40" s="268"/>
      <c r="L40" s="20"/>
      <c r="M40" s="12"/>
      <c r="N40" s="27"/>
      <c r="O40" s="23"/>
      <c r="P40" s="23"/>
      <c r="Q40" s="23"/>
      <c r="R40" s="23"/>
      <c r="S40" s="23"/>
      <c r="T40" s="242"/>
      <c r="U40" s="238"/>
      <c r="V40" s="238"/>
      <c r="W40" s="238"/>
      <c r="X40" s="238"/>
      <c r="Y40" s="238"/>
      <c r="Z40" s="238"/>
      <c r="AA40" s="242"/>
      <c r="AB40" s="242"/>
      <c r="AC40" s="242"/>
      <c r="AD40" s="201"/>
      <c r="AE40" s="201"/>
      <c r="AF40" s="238"/>
      <c r="AG40" s="238"/>
      <c r="AH40" s="238"/>
      <c r="AI40" s="238"/>
      <c r="AJ40" s="238"/>
      <c r="AK40" s="238"/>
      <c r="AL40" s="238"/>
      <c r="AM40" s="238"/>
      <c r="AN40" s="238"/>
      <c r="AO40" s="238"/>
    </row>
    <row r="41" spans="1:41" s="5" customFormat="1" ht="10" customHeight="1" x14ac:dyDescent="0.35">
      <c r="A41" s="10"/>
      <c r="B41" s="11"/>
      <c r="C41" s="217"/>
      <c r="D41" s="217"/>
      <c r="E41" s="217"/>
      <c r="F41" s="217"/>
      <c r="G41" s="219"/>
      <c r="H41" s="219"/>
      <c r="I41" s="219"/>
      <c r="J41" s="219"/>
      <c r="K41" s="219"/>
      <c r="L41" s="219"/>
      <c r="M41" s="12"/>
      <c r="N41" s="27"/>
      <c r="O41" s="357"/>
      <c r="P41" s="357"/>
      <c r="Q41" s="357"/>
      <c r="R41" s="23"/>
      <c r="S41" s="23"/>
      <c r="T41" s="242"/>
      <c r="U41" s="238"/>
      <c r="V41" s="238"/>
      <c r="W41" s="238"/>
      <c r="X41" s="238"/>
      <c r="Y41" s="238"/>
      <c r="Z41" s="238"/>
      <c r="AA41" s="242"/>
      <c r="AB41" s="242"/>
      <c r="AC41" s="242"/>
      <c r="AD41" s="201"/>
      <c r="AE41" s="201"/>
      <c r="AF41" s="238"/>
      <c r="AG41" s="238"/>
      <c r="AH41" s="238"/>
      <c r="AI41" s="238"/>
      <c r="AJ41" s="238"/>
      <c r="AK41" s="238"/>
      <c r="AL41" s="238"/>
      <c r="AM41" s="238"/>
      <c r="AN41" s="238"/>
      <c r="AO41" s="238"/>
    </row>
    <row r="42" spans="1:41" s="5" customFormat="1" ht="18" customHeight="1" x14ac:dyDescent="0.35">
      <c r="A42" s="10"/>
      <c r="B42" s="11"/>
      <c r="C42" s="218" t="s">
        <v>245</v>
      </c>
      <c r="D42" s="217"/>
      <c r="E42" s="217"/>
      <c r="F42" s="217"/>
      <c r="G42" s="219"/>
      <c r="H42" s="219"/>
      <c r="I42" s="219"/>
      <c r="J42" s="219"/>
      <c r="K42" s="219"/>
      <c r="L42" s="219"/>
      <c r="M42" s="12"/>
      <c r="N42" s="27"/>
      <c r="O42" s="243"/>
      <c r="P42" s="243"/>
      <c r="Q42" s="243"/>
      <c r="R42" s="23"/>
      <c r="S42" s="23"/>
      <c r="T42" s="242"/>
      <c r="U42" s="238"/>
      <c r="V42" s="238"/>
      <c r="W42" s="238"/>
      <c r="X42" s="238"/>
      <c r="Y42" s="238"/>
      <c r="Z42" s="238"/>
      <c r="AA42" s="242"/>
      <c r="AB42" s="242"/>
      <c r="AC42" s="242"/>
      <c r="AD42" s="201"/>
      <c r="AE42" s="201"/>
      <c r="AF42" s="238"/>
      <c r="AG42" s="238"/>
      <c r="AH42" s="238"/>
      <c r="AI42" s="238"/>
      <c r="AJ42" s="238"/>
      <c r="AK42" s="238"/>
      <c r="AL42" s="238"/>
      <c r="AM42" s="238"/>
      <c r="AN42" s="238"/>
      <c r="AO42" s="238"/>
    </row>
    <row r="43" spans="1:41" s="5" customFormat="1" ht="36" customHeight="1" x14ac:dyDescent="0.35">
      <c r="A43" s="10"/>
      <c r="B43" s="11"/>
      <c r="C43" s="370" t="s">
        <v>246</v>
      </c>
      <c r="D43" s="370"/>
      <c r="E43" s="370"/>
      <c r="F43" s="370"/>
      <c r="G43" s="370"/>
      <c r="H43" s="370"/>
      <c r="I43" s="370"/>
      <c r="J43" s="370"/>
      <c r="K43" s="370"/>
      <c r="L43" s="370"/>
      <c r="M43" s="12"/>
      <c r="N43" s="27"/>
      <c r="O43" s="243"/>
      <c r="P43" s="243"/>
      <c r="Q43" s="243"/>
      <c r="R43" s="23"/>
      <c r="S43" s="23"/>
      <c r="T43" s="242"/>
      <c r="U43" s="238"/>
      <c r="V43" s="238"/>
      <c r="W43" s="238"/>
      <c r="X43" s="238"/>
      <c r="Y43" s="238"/>
      <c r="Z43" s="238"/>
      <c r="AA43" s="242"/>
      <c r="AB43" s="242"/>
      <c r="AC43" s="242"/>
      <c r="AD43" s="201"/>
      <c r="AE43" s="201"/>
      <c r="AF43" s="238"/>
      <c r="AG43" s="238"/>
      <c r="AH43" s="238"/>
      <c r="AI43" s="238"/>
      <c r="AJ43" s="238"/>
      <c r="AK43" s="238"/>
      <c r="AL43" s="238"/>
      <c r="AM43" s="238"/>
      <c r="AN43" s="238"/>
      <c r="AO43" s="238"/>
    </row>
    <row r="44" spans="1:41" s="5" customFormat="1" ht="10" customHeight="1" x14ac:dyDescent="0.35">
      <c r="A44" s="10"/>
      <c r="B44" s="11"/>
      <c r="C44" s="218"/>
      <c r="D44" s="217"/>
      <c r="E44" s="217"/>
      <c r="F44" s="217"/>
      <c r="G44" s="219"/>
      <c r="H44" s="219"/>
      <c r="I44" s="219"/>
      <c r="J44" s="219"/>
      <c r="K44" s="219"/>
      <c r="L44" s="219"/>
      <c r="M44" s="12"/>
      <c r="N44" s="27"/>
      <c r="O44" s="243"/>
      <c r="P44" s="243"/>
      <c r="Q44" s="243"/>
      <c r="R44" s="23"/>
      <c r="S44" s="23"/>
      <c r="T44" s="242"/>
      <c r="U44" s="238"/>
      <c r="V44" s="238"/>
      <c r="W44" s="238"/>
      <c r="X44" s="238"/>
      <c r="Y44" s="238"/>
      <c r="Z44" s="238"/>
      <c r="AA44" s="242"/>
      <c r="AB44" s="242"/>
      <c r="AC44" s="242"/>
      <c r="AD44" s="201"/>
      <c r="AE44" s="201"/>
      <c r="AF44" s="238"/>
      <c r="AG44" s="238"/>
      <c r="AH44" s="238"/>
      <c r="AI44" s="238"/>
      <c r="AJ44" s="238"/>
      <c r="AK44" s="238"/>
      <c r="AL44" s="238"/>
      <c r="AM44" s="238"/>
      <c r="AN44" s="238"/>
      <c r="AO44" s="238"/>
    </row>
    <row r="45" spans="1:41" s="5" customFormat="1" ht="18" customHeight="1" x14ac:dyDescent="0.35">
      <c r="A45" s="10"/>
      <c r="B45" s="350" t="s">
        <v>247</v>
      </c>
      <c r="C45" s="350" t="s">
        <v>160</v>
      </c>
      <c r="D45" s="350" t="s">
        <v>163</v>
      </c>
      <c r="E45" s="350" t="s">
        <v>162</v>
      </c>
      <c r="F45" s="369" t="s">
        <v>248</v>
      </c>
      <c r="G45" s="352" t="s">
        <v>214</v>
      </c>
      <c r="H45" s="353"/>
      <c r="I45" s="352" t="s">
        <v>172</v>
      </c>
      <c r="J45" s="353"/>
      <c r="K45" s="352" t="s">
        <v>223</v>
      </c>
      <c r="L45" s="353"/>
      <c r="M45" s="12"/>
      <c r="N45" s="27"/>
      <c r="O45" s="242"/>
      <c r="P45" s="242"/>
      <c r="Q45" s="242"/>
      <c r="R45" s="323" t="s">
        <v>249</v>
      </c>
      <c r="S45" s="323"/>
      <c r="T45" s="323"/>
      <c r="U45" s="323"/>
      <c r="V45" s="323"/>
      <c r="W45" s="323"/>
      <c r="X45" s="238"/>
      <c r="Y45" s="238"/>
      <c r="Z45" s="238"/>
      <c r="AA45" s="242"/>
      <c r="AB45" s="242"/>
      <c r="AC45" s="242"/>
      <c r="AD45" s="201"/>
      <c r="AE45" s="201"/>
      <c r="AF45" s="238"/>
      <c r="AG45" s="238"/>
      <c r="AH45" s="238"/>
      <c r="AI45" s="238"/>
      <c r="AJ45" s="238"/>
      <c r="AK45" s="238"/>
      <c r="AL45" s="238"/>
      <c r="AM45" s="238"/>
      <c r="AN45" s="238"/>
      <c r="AO45" s="238"/>
    </row>
    <row r="46" spans="1:41" s="5" customFormat="1" ht="18" customHeight="1" x14ac:dyDescent="0.35">
      <c r="A46" s="10"/>
      <c r="B46" s="351"/>
      <c r="C46" s="351"/>
      <c r="D46" s="351"/>
      <c r="E46" s="351"/>
      <c r="F46" s="351"/>
      <c r="G46" s="134" t="s">
        <v>250</v>
      </c>
      <c r="H46" s="134" t="s">
        <v>251</v>
      </c>
      <c r="I46" s="134" t="s">
        <v>226</v>
      </c>
      <c r="J46" s="134" t="s">
        <v>227</v>
      </c>
      <c r="K46" s="134" t="s">
        <v>226</v>
      </c>
      <c r="L46" s="134" t="s">
        <v>227</v>
      </c>
      <c r="M46" s="12"/>
      <c r="N46" s="27"/>
      <c r="O46" s="242"/>
      <c r="P46" s="242"/>
      <c r="Q46" s="242"/>
      <c r="R46" s="323" t="s">
        <v>252</v>
      </c>
      <c r="S46" s="323"/>
      <c r="T46" s="323" t="s">
        <v>253</v>
      </c>
      <c r="U46" s="323"/>
      <c r="V46" s="323" t="s">
        <v>254</v>
      </c>
      <c r="W46" s="323"/>
      <c r="X46" s="238"/>
      <c r="Y46" s="238"/>
      <c r="Z46" s="238"/>
      <c r="AA46" s="242"/>
      <c r="AB46" s="242"/>
      <c r="AC46" s="242"/>
      <c r="AD46" s="201"/>
      <c r="AE46" s="201"/>
      <c r="AF46" s="238"/>
      <c r="AG46" s="238"/>
      <c r="AH46" s="238"/>
      <c r="AI46" s="238"/>
      <c r="AJ46" s="238"/>
      <c r="AK46" s="238"/>
      <c r="AL46" s="238"/>
      <c r="AM46" s="238"/>
      <c r="AN46" s="238"/>
      <c r="AO46" s="238"/>
    </row>
    <row r="47" spans="1:41" s="5" customFormat="1" ht="18" customHeight="1" x14ac:dyDescent="0.35">
      <c r="A47" s="10"/>
      <c r="B47" s="16"/>
      <c r="C47" s="354" t="s">
        <v>255</v>
      </c>
      <c r="D47" s="355"/>
      <c r="E47" s="356"/>
      <c r="F47" s="143"/>
      <c r="G47" s="106"/>
      <c r="H47" s="106"/>
      <c r="I47" s="20"/>
      <c r="J47" s="20"/>
      <c r="K47" s="20"/>
      <c r="L47" s="20"/>
      <c r="M47" s="12"/>
      <c r="N47" s="27"/>
      <c r="O47" s="27"/>
      <c r="P47" s="27"/>
      <c r="Q47" s="27"/>
      <c r="R47" s="345">
        <f>COUNTIF($P48:PJ77,"&gt;=1")</f>
        <v>0</v>
      </c>
      <c r="S47" s="345"/>
      <c r="T47" s="345">
        <f>COUNTIF($P48:$P77,"&gt;=250")</f>
        <v>0</v>
      </c>
      <c r="U47" s="345"/>
      <c r="V47" s="345">
        <f>COUNTIF($P48:$P77,"&gt;=700")</f>
        <v>0</v>
      </c>
      <c r="W47" s="345"/>
      <c r="X47" s="238"/>
      <c r="Y47" s="238"/>
      <c r="Z47" s="238"/>
      <c r="AA47" s="242"/>
      <c r="AB47" s="242"/>
      <c r="AC47" s="242"/>
      <c r="AD47" s="201"/>
      <c r="AE47" s="201"/>
      <c r="AF47" s="238"/>
      <c r="AG47" s="238"/>
      <c r="AH47" s="238"/>
      <c r="AI47" s="238"/>
      <c r="AJ47" s="238"/>
      <c r="AK47" s="238"/>
      <c r="AL47" s="238"/>
      <c r="AM47" s="238"/>
      <c r="AN47" s="238"/>
      <c r="AO47" s="238"/>
    </row>
    <row r="48" spans="1:41" s="5" customFormat="1" ht="28" customHeight="1" x14ac:dyDescent="0.35">
      <c r="A48" s="10"/>
      <c r="B48" s="227">
        <v>1</v>
      </c>
      <c r="C48" s="244"/>
      <c r="D48" s="244"/>
      <c r="E48" s="244"/>
      <c r="F48" s="141"/>
      <c r="G48" s="106"/>
      <c r="H48" s="106"/>
      <c r="I48" s="20"/>
      <c r="J48" s="20"/>
      <c r="K48" s="20"/>
      <c r="L48" s="20"/>
      <c r="M48" s="12"/>
      <c r="N48" s="27"/>
      <c r="O48" s="241"/>
      <c r="P48" s="322">
        <f>IF(I48&gt;=J48,I48,J48)</f>
        <v>0</v>
      </c>
      <c r="Q48" s="322"/>
      <c r="R48" s="346"/>
      <c r="S48" s="346"/>
      <c r="T48" s="242"/>
      <c r="U48" s="238"/>
      <c r="V48" s="238"/>
      <c r="W48" s="238"/>
      <c r="X48" s="238"/>
      <c r="Y48" s="238"/>
      <c r="Z48" s="238"/>
      <c r="AA48" s="242"/>
      <c r="AB48" s="242"/>
      <c r="AC48" s="242"/>
      <c r="AD48" s="201"/>
      <c r="AE48" s="201"/>
      <c r="AF48" s="238"/>
      <c r="AG48" s="238"/>
      <c r="AH48" s="238"/>
      <c r="AI48" s="238"/>
      <c r="AJ48" s="238"/>
      <c r="AK48" s="238"/>
      <c r="AL48" s="238"/>
      <c r="AM48" s="238"/>
      <c r="AN48" s="238"/>
      <c r="AO48" s="238"/>
    </row>
    <row r="49" spans="1:41" s="5" customFormat="1" ht="28" customHeight="1" x14ac:dyDescent="0.35">
      <c r="A49" s="10"/>
      <c r="B49" s="227">
        <v>2</v>
      </c>
      <c r="C49" s="244"/>
      <c r="D49" s="244"/>
      <c r="E49" s="244"/>
      <c r="F49" s="141"/>
      <c r="G49" s="106"/>
      <c r="H49" s="106"/>
      <c r="I49" s="20"/>
      <c r="J49" s="20"/>
      <c r="K49" s="20"/>
      <c r="L49" s="20"/>
      <c r="M49" s="12"/>
      <c r="N49" s="27"/>
      <c r="O49" s="241"/>
      <c r="P49" s="322">
        <f t="shared" ref="P49:P77" si="11">IF(I49&gt;=J49,I49,J49)</f>
        <v>0</v>
      </c>
      <c r="Q49" s="322"/>
      <c r="R49" s="346"/>
      <c r="S49" s="346"/>
      <c r="T49" s="242"/>
      <c r="U49" s="238"/>
      <c r="V49" s="238"/>
      <c r="W49" s="238"/>
      <c r="X49" s="238"/>
      <c r="Y49" s="238"/>
      <c r="Z49" s="238"/>
      <c r="AA49" s="242"/>
      <c r="AB49" s="242"/>
      <c r="AC49" s="242"/>
      <c r="AD49" s="201"/>
      <c r="AE49" s="201"/>
      <c r="AF49" s="238"/>
      <c r="AG49" s="238"/>
      <c r="AH49" s="238"/>
      <c r="AI49" s="238"/>
      <c r="AJ49" s="238"/>
      <c r="AK49" s="238"/>
      <c r="AL49" s="238"/>
      <c r="AM49" s="238"/>
      <c r="AN49" s="238"/>
      <c r="AO49" s="238"/>
    </row>
    <row r="50" spans="1:41" s="5" customFormat="1" ht="28" customHeight="1" x14ac:dyDescent="0.35">
      <c r="A50" s="10"/>
      <c r="B50" s="227">
        <v>3</v>
      </c>
      <c r="C50" s="244"/>
      <c r="D50" s="244"/>
      <c r="E50" s="244"/>
      <c r="F50" s="141"/>
      <c r="G50" s="106"/>
      <c r="H50" s="106"/>
      <c r="I50" s="20"/>
      <c r="J50" s="20"/>
      <c r="K50" s="20"/>
      <c r="L50" s="20"/>
      <c r="M50" s="12"/>
      <c r="N50" s="27"/>
      <c r="O50" s="241"/>
      <c r="P50" s="322">
        <f t="shared" si="11"/>
        <v>0</v>
      </c>
      <c r="Q50" s="322"/>
      <c r="R50" s="346"/>
      <c r="S50" s="346"/>
      <c r="T50" s="242"/>
      <c r="U50" s="238"/>
      <c r="V50" s="238"/>
      <c r="W50" s="238"/>
      <c r="X50" s="238"/>
      <c r="Y50" s="238"/>
      <c r="Z50" s="238"/>
      <c r="AA50" s="242"/>
      <c r="AB50" s="242"/>
      <c r="AC50" s="242"/>
      <c r="AD50" s="201"/>
      <c r="AE50" s="201"/>
      <c r="AF50" s="238"/>
      <c r="AG50" s="238"/>
      <c r="AH50" s="238"/>
      <c r="AI50" s="238"/>
      <c r="AJ50" s="238"/>
      <c r="AK50" s="238"/>
      <c r="AL50" s="238"/>
      <c r="AM50" s="238"/>
      <c r="AN50" s="238"/>
      <c r="AO50" s="238"/>
    </row>
    <row r="51" spans="1:41" s="5" customFormat="1" ht="28" customHeight="1" x14ac:dyDescent="0.35">
      <c r="A51" s="10"/>
      <c r="B51" s="227">
        <v>4</v>
      </c>
      <c r="C51" s="244"/>
      <c r="D51" s="244"/>
      <c r="E51" s="244"/>
      <c r="F51" s="141"/>
      <c r="G51" s="106"/>
      <c r="H51" s="106"/>
      <c r="I51" s="20"/>
      <c r="J51" s="20"/>
      <c r="K51" s="20"/>
      <c r="L51" s="20"/>
      <c r="M51" s="12"/>
      <c r="N51" s="27"/>
      <c r="O51" s="241"/>
      <c r="P51" s="322">
        <f t="shared" si="11"/>
        <v>0</v>
      </c>
      <c r="Q51" s="322"/>
      <c r="R51" s="346"/>
      <c r="S51" s="346"/>
      <c r="T51" s="242"/>
      <c r="U51" s="238"/>
      <c r="V51" s="238"/>
      <c r="W51" s="238"/>
      <c r="X51" s="238"/>
      <c r="Y51" s="238"/>
      <c r="Z51" s="238"/>
      <c r="AA51" s="242"/>
      <c r="AB51" s="242"/>
      <c r="AC51" s="242"/>
      <c r="AD51" s="201"/>
      <c r="AE51" s="201"/>
      <c r="AF51" s="238"/>
      <c r="AG51" s="238"/>
      <c r="AH51" s="238"/>
      <c r="AI51" s="238"/>
      <c r="AJ51" s="238"/>
      <c r="AK51" s="238"/>
      <c r="AL51" s="238"/>
      <c r="AM51" s="238"/>
      <c r="AN51" s="238"/>
      <c r="AO51" s="238"/>
    </row>
    <row r="52" spans="1:41" s="5" customFormat="1" ht="28" customHeight="1" x14ac:dyDescent="0.35">
      <c r="A52" s="10"/>
      <c r="B52" s="227">
        <v>5</v>
      </c>
      <c r="C52" s="244"/>
      <c r="D52" s="244"/>
      <c r="E52" s="244"/>
      <c r="F52" s="141"/>
      <c r="G52" s="106"/>
      <c r="H52" s="106"/>
      <c r="I52" s="20"/>
      <c r="J52" s="20"/>
      <c r="K52" s="20"/>
      <c r="L52" s="20"/>
      <c r="M52" s="12"/>
      <c r="N52" s="27"/>
      <c r="O52" s="241"/>
      <c r="P52" s="322">
        <f t="shared" si="11"/>
        <v>0</v>
      </c>
      <c r="Q52" s="322"/>
      <c r="R52" s="346"/>
      <c r="S52" s="346"/>
      <c r="T52" s="242"/>
      <c r="U52" s="238"/>
      <c r="V52" s="238"/>
      <c r="W52" s="238"/>
      <c r="X52" s="238"/>
      <c r="Y52" s="238"/>
      <c r="Z52" s="238"/>
      <c r="AA52" s="242"/>
      <c r="AB52" s="242"/>
      <c r="AC52" s="242"/>
      <c r="AD52" s="201"/>
      <c r="AE52" s="201"/>
      <c r="AF52" s="238"/>
      <c r="AG52" s="238"/>
      <c r="AH52" s="238"/>
      <c r="AI52" s="238"/>
      <c r="AJ52" s="238"/>
      <c r="AK52" s="238"/>
      <c r="AL52" s="238"/>
      <c r="AM52" s="238"/>
      <c r="AN52" s="238"/>
      <c r="AO52" s="238"/>
    </row>
    <row r="53" spans="1:41" s="5" customFormat="1" ht="28" customHeight="1" x14ac:dyDescent="0.35">
      <c r="A53" s="10"/>
      <c r="B53" s="227">
        <v>6</v>
      </c>
      <c r="C53" s="244"/>
      <c r="D53" s="244"/>
      <c r="E53" s="244"/>
      <c r="F53" s="141"/>
      <c r="G53" s="106"/>
      <c r="H53" s="106"/>
      <c r="I53" s="20"/>
      <c r="J53" s="20"/>
      <c r="K53" s="20"/>
      <c r="L53" s="20"/>
      <c r="M53" s="12"/>
      <c r="N53" s="27"/>
      <c r="O53" s="241"/>
      <c r="P53" s="322">
        <f t="shared" si="11"/>
        <v>0</v>
      </c>
      <c r="Q53" s="322"/>
      <c r="R53" s="346"/>
      <c r="S53" s="346"/>
      <c r="T53" s="242"/>
      <c r="U53" s="238"/>
      <c r="V53" s="238"/>
      <c r="W53" s="238"/>
      <c r="X53" s="238"/>
      <c r="Y53" s="238"/>
      <c r="Z53" s="238"/>
      <c r="AA53" s="242"/>
      <c r="AB53" s="242"/>
      <c r="AC53" s="242"/>
      <c r="AD53" s="201"/>
      <c r="AE53" s="201"/>
      <c r="AF53" s="238"/>
      <c r="AG53" s="238"/>
      <c r="AH53" s="238"/>
      <c r="AI53" s="238"/>
      <c r="AJ53" s="238"/>
      <c r="AK53" s="238"/>
      <c r="AL53" s="238"/>
      <c r="AM53" s="238"/>
      <c r="AN53" s="238"/>
      <c r="AO53" s="238"/>
    </row>
    <row r="54" spans="1:41" s="5" customFormat="1" ht="28" customHeight="1" x14ac:dyDescent="0.35">
      <c r="A54" s="10"/>
      <c r="B54" s="227">
        <v>7</v>
      </c>
      <c r="C54" s="244"/>
      <c r="D54" s="244"/>
      <c r="E54" s="244"/>
      <c r="F54" s="141"/>
      <c r="G54" s="106"/>
      <c r="H54" s="106"/>
      <c r="I54" s="20"/>
      <c r="J54" s="20"/>
      <c r="K54" s="20"/>
      <c r="L54" s="20"/>
      <c r="M54" s="12"/>
      <c r="N54" s="27"/>
      <c r="O54" s="241"/>
      <c r="P54" s="322">
        <f t="shared" si="11"/>
        <v>0</v>
      </c>
      <c r="Q54" s="322"/>
      <c r="R54" s="346"/>
      <c r="S54" s="346"/>
      <c r="T54" s="242"/>
      <c r="U54" s="238"/>
      <c r="V54" s="238"/>
      <c r="W54" s="238"/>
      <c r="X54" s="238"/>
      <c r="Y54" s="238"/>
      <c r="Z54" s="238"/>
      <c r="AA54" s="242"/>
      <c r="AB54" s="242"/>
      <c r="AC54" s="242"/>
      <c r="AD54" s="201"/>
      <c r="AE54" s="201"/>
      <c r="AF54" s="238"/>
      <c r="AG54" s="238"/>
      <c r="AH54" s="238"/>
      <c r="AI54" s="238"/>
      <c r="AJ54" s="238"/>
      <c r="AK54" s="238"/>
      <c r="AL54" s="238"/>
      <c r="AM54" s="238"/>
      <c r="AN54" s="238"/>
      <c r="AO54" s="238"/>
    </row>
    <row r="55" spans="1:41" s="5" customFormat="1" ht="28" customHeight="1" x14ac:dyDescent="0.35">
      <c r="A55" s="10"/>
      <c r="B55" s="227">
        <v>8</v>
      </c>
      <c r="C55" s="244"/>
      <c r="D55" s="244"/>
      <c r="E55" s="244"/>
      <c r="F55" s="141"/>
      <c r="G55" s="106"/>
      <c r="H55" s="106"/>
      <c r="I55" s="20"/>
      <c r="J55" s="20"/>
      <c r="K55" s="20"/>
      <c r="L55" s="20"/>
      <c r="M55" s="12"/>
      <c r="N55" s="27"/>
      <c r="O55" s="241"/>
      <c r="P55" s="322">
        <f t="shared" si="11"/>
        <v>0</v>
      </c>
      <c r="Q55" s="322"/>
      <c r="R55" s="346"/>
      <c r="S55" s="346"/>
      <c r="T55" s="242"/>
      <c r="U55" s="238"/>
      <c r="V55" s="238"/>
      <c r="W55" s="238"/>
      <c r="X55" s="238"/>
      <c r="Y55" s="238"/>
      <c r="Z55" s="238"/>
      <c r="AA55" s="242"/>
      <c r="AB55" s="242"/>
      <c r="AC55" s="242"/>
      <c r="AD55" s="201"/>
      <c r="AE55" s="201"/>
      <c r="AF55" s="238"/>
      <c r="AG55" s="238"/>
      <c r="AH55" s="238"/>
      <c r="AI55" s="238"/>
      <c r="AJ55" s="238"/>
      <c r="AK55" s="238"/>
      <c r="AL55" s="238"/>
      <c r="AM55" s="238"/>
      <c r="AN55" s="238"/>
      <c r="AO55" s="238"/>
    </row>
    <row r="56" spans="1:41" s="5" customFormat="1" ht="28" customHeight="1" x14ac:dyDescent="0.35">
      <c r="A56" s="10"/>
      <c r="B56" s="227">
        <v>9</v>
      </c>
      <c r="C56" s="244"/>
      <c r="D56" s="244"/>
      <c r="E56" s="244"/>
      <c r="F56" s="141"/>
      <c r="G56" s="106"/>
      <c r="H56" s="106"/>
      <c r="I56" s="20"/>
      <c r="J56" s="20"/>
      <c r="K56" s="20"/>
      <c r="L56" s="20"/>
      <c r="M56" s="12"/>
      <c r="N56" s="27"/>
      <c r="O56" s="241"/>
      <c r="P56" s="322">
        <f t="shared" si="11"/>
        <v>0</v>
      </c>
      <c r="Q56" s="322"/>
      <c r="R56" s="346"/>
      <c r="S56" s="346"/>
      <c r="T56" s="242"/>
      <c r="U56" s="238"/>
      <c r="V56" s="238"/>
      <c r="W56" s="238"/>
      <c r="X56" s="238"/>
      <c r="Y56" s="238"/>
      <c r="Z56" s="238"/>
      <c r="AA56" s="242"/>
      <c r="AB56" s="242"/>
      <c r="AC56" s="242"/>
      <c r="AD56" s="201"/>
      <c r="AE56" s="201"/>
      <c r="AF56" s="238"/>
      <c r="AG56" s="238"/>
      <c r="AH56" s="238"/>
      <c r="AI56" s="238"/>
      <c r="AJ56" s="238"/>
      <c r="AK56" s="238"/>
      <c r="AL56" s="238"/>
      <c r="AM56" s="238"/>
      <c r="AN56" s="238"/>
      <c r="AO56" s="238"/>
    </row>
    <row r="57" spans="1:41" s="5" customFormat="1" ht="28" customHeight="1" x14ac:dyDescent="0.35">
      <c r="A57" s="10"/>
      <c r="B57" s="227">
        <v>10</v>
      </c>
      <c r="C57" s="244"/>
      <c r="D57" s="244"/>
      <c r="E57" s="244"/>
      <c r="F57" s="141"/>
      <c r="G57" s="106"/>
      <c r="H57" s="106"/>
      <c r="I57" s="20"/>
      <c r="J57" s="20"/>
      <c r="K57" s="20"/>
      <c r="L57" s="20"/>
      <c r="M57" s="12"/>
      <c r="N57" s="27"/>
      <c r="O57" s="241"/>
      <c r="P57" s="322">
        <f t="shared" si="11"/>
        <v>0</v>
      </c>
      <c r="Q57" s="322"/>
      <c r="R57" s="346"/>
      <c r="S57" s="346"/>
      <c r="T57" s="242"/>
      <c r="U57" s="238"/>
      <c r="V57" s="238"/>
      <c r="W57" s="238"/>
      <c r="X57" s="238"/>
      <c r="Y57" s="238"/>
      <c r="Z57" s="238"/>
      <c r="AA57" s="242"/>
      <c r="AB57" s="242"/>
      <c r="AC57" s="242"/>
      <c r="AD57" s="201"/>
      <c r="AE57" s="201"/>
      <c r="AF57" s="238"/>
      <c r="AG57" s="238"/>
      <c r="AH57" s="238"/>
      <c r="AI57" s="238"/>
      <c r="AJ57" s="238"/>
      <c r="AK57" s="238"/>
      <c r="AL57" s="238"/>
      <c r="AM57" s="238"/>
      <c r="AN57" s="238"/>
      <c r="AO57" s="238"/>
    </row>
    <row r="58" spans="1:41" s="5" customFormat="1" ht="28" customHeight="1" x14ac:dyDescent="0.35">
      <c r="A58" s="10"/>
      <c r="B58" s="227">
        <v>11</v>
      </c>
      <c r="C58" s="244"/>
      <c r="D58" s="244"/>
      <c r="E58" s="244"/>
      <c r="F58" s="141"/>
      <c r="G58" s="106"/>
      <c r="H58" s="106"/>
      <c r="I58" s="20"/>
      <c r="J58" s="20"/>
      <c r="K58" s="20"/>
      <c r="L58" s="20"/>
      <c r="M58" s="12"/>
      <c r="N58" s="27"/>
      <c r="O58" s="241"/>
      <c r="P58" s="322">
        <f t="shared" si="11"/>
        <v>0</v>
      </c>
      <c r="Q58" s="322"/>
      <c r="R58" s="346"/>
      <c r="S58" s="346"/>
      <c r="T58" s="242"/>
      <c r="U58" s="238"/>
      <c r="V58" s="238"/>
      <c r="W58" s="238"/>
      <c r="X58" s="238"/>
      <c r="Y58" s="238"/>
      <c r="Z58" s="238"/>
      <c r="AA58" s="242"/>
      <c r="AB58" s="242"/>
      <c r="AC58" s="242"/>
      <c r="AD58" s="201"/>
      <c r="AE58" s="201"/>
      <c r="AF58" s="238"/>
      <c r="AG58" s="238"/>
      <c r="AH58" s="238"/>
      <c r="AI58" s="238"/>
      <c r="AJ58" s="238"/>
      <c r="AK58" s="238"/>
      <c r="AL58" s="238"/>
      <c r="AM58" s="238"/>
      <c r="AN58" s="238"/>
      <c r="AO58" s="238"/>
    </row>
    <row r="59" spans="1:41" s="5" customFormat="1" ht="28" customHeight="1" x14ac:dyDescent="0.35">
      <c r="A59" s="10"/>
      <c r="B59" s="227">
        <v>12</v>
      </c>
      <c r="C59" s="244"/>
      <c r="D59" s="244"/>
      <c r="E59" s="244"/>
      <c r="F59" s="141"/>
      <c r="G59" s="106"/>
      <c r="H59" s="106"/>
      <c r="I59" s="20"/>
      <c r="J59" s="20"/>
      <c r="K59" s="20"/>
      <c r="L59" s="20"/>
      <c r="M59" s="12"/>
      <c r="N59" s="27"/>
      <c r="O59" s="241"/>
      <c r="P59" s="322">
        <f t="shared" si="11"/>
        <v>0</v>
      </c>
      <c r="Q59" s="322"/>
      <c r="R59" s="346"/>
      <c r="S59" s="346"/>
      <c r="T59" s="242"/>
      <c r="U59" s="238"/>
      <c r="V59" s="238"/>
      <c r="W59" s="238"/>
      <c r="X59" s="238"/>
      <c r="Y59" s="238"/>
      <c r="Z59" s="238"/>
      <c r="AA59" s="242"/>
      <c r="AB59" s="242"/>
      <c r="AC59" s="242"/>
      <c r="AD59" s="201"/>
      <c r="AE59" s="201"/>
      <c r="AF59" s="238"/>
      <c r="AG59" s="238"/>
      <c r="AH59" s="238"/>
      <c r="AI59" s="238"/>
      <c r="AJ59" s="238"/>
      <c r="AK59" s="238"/>
      <c r="AL59" s="238"/>
      <c r="AM59" s="238"/>
      <c r="AN59" s="238"/>
      <c r="AO59" s="238"/>
    </row>
    <row r="60" spans="1:41" s="5" customFormat="1" ht="28" customHeight="1" x14ac:dyDescent="0.35">
      <c r="A60" s="10"/>
      <c r="B60" s="227">
        <v>13</v>
      </c>
      <c r="C60" s="244"/>
      <c r="D60" s="244"/>
      <c r="E60" s="244"/>
      <c r="F60" s="141"/>
      <c r="G60" s="106"/>
      <c r="H60" s="106"/>
      <c r="I60" s="20"/>
      <c r="J60" s="20"/>
      <c r="K60" s="20"/>
      <c r="L60" s="20"/>
      <c r="M60" s="12"/>
      <c r="N60" s="27"/>
      <c r="O60" s="241"/>
      <c r="P60" s="322">
        <f t="shared" si="11"/>
        <v>0</v>
      </c>
      <c r="Q60" s="322"/>
      <c r="R60" s="346"/>
      <c r="S60" s="346"/>
      <c r="T60" s="242"/>
      <c r="U60" s="238"/>
      <c r="V60" s="238"/>
      <c r="W60" s="238"/>
      <c r="X60" s="238"/>
      <c r="Y60" s="238"/>
      <c r="Z60" s="238"/>
      <c r="AA60" s="242"/>
      <c r="AB60" s="242"/>
      <c r="AC60" s="242"/>
      <c r="AD60" s="201"/>
      <c r="AE60" s="201"/>
      <c r="AF60" s="238"/>
      <c r="AG60" s="238"/>
      <c r="AH60" s="238"/>
      <c r="AI60" s="238"/>
      <c r="AJ60" s="238"/>
      <c r="AK60" s="238"/>
      <c r="AL60" s="238"/>
      <c r="AM60" s="238"/>
      <c r="AN60" s="238"/>
      <c r="AO60" s="238"/>
    </row>
    <row r="61" spans="1:41" s="5" customFormat="1" ht="28" customHeight="1" x14ac:dyDescent="0.35">
      <c r="A61" s="10"/>
      <c r="B61" s="227">
        <v>14</v>
      </c>
      <c r="C61" s="244"/>
      <c r="D61" s="244"/>
      <c r="E61" s="244"/>
      <c r="F61" s="141"/>
      <c r="G61" s="106"/>
      <c r="H61" s="106"/>
      <c r="I61" s="20"/>
      <c r="J61" s="20"/>
      <c r="K61" s="20"/>
      <c r="L61" s="20"/>
      <c r="M61" s="12"/>
      <c r="N61" s="27"/>
      <c r="O61" s="241"/>
      <c r="P61" s="322">
        <f t="shared" si="11"/>
        <v>0</v>
      </c>
      <c r="Q61" s="322"/>
      <c r="R61" s="346"/>
      <c r="S61" s="346"/>
      <c r="T61" s="242"/>
      <c r="U61" s="238"/>
      <c r="V61" s="238"/>
      <c r="W61" s="238"/>
      <c r="X61" s="238"/>
      <c r="Y61" s="238"/>
      <c r="Z61" s="238"/>
      <c r="AA61" s="242"/>
      <c r="AB61" s="242"/>
      <c r="AC61" s="242"/>
      <c r="AD61" s="201"/>
      <c r="AE61" s="201"/>
      <c r="AF61" s="238"/>
      <c r="AG61" s="238"/>
      <c r="AH61" s="238"/>
      <c r="AI61" s="238"/>
      <c r="AJ61" s="238"/>
      <c r="AK61" s="238"/>
      <c r="AL61" s="238"/>
      <c r="AM61" s="238"/>
      <c r="AN61" s="238"/>
      <c r="AO61" s="238"/>
    </row>
    <row r="62" spans="1:41" s="5" customFormat="1" ht="28" customHeight="1" x14ac:dyDescent="0.35">
      <c r="A62" s="10"/>
      <c r="B62" s="227">
        <v>15</v>
      </c>
      <c r="C62" s="244"/>
      <c r="D62" s="244"/>
      <c r="E62" s="244"/>
      <c r="F62" s="141"/>
      <c r="G62" s="106"/>
      <c r="H62" s="106"/>
      <c r="I62" s="20"/>
      <c r="J62" s="20"/>
      <c r="K62" s="20"/>
      <c r="L62" s="20"/>
      <c r="M62" s="12"/>
      <c r="N62" s="27"/>
      <c r="O62" s="241"/>
      <c r="P62" s="322">
        <f t="shared" si="11"/>
        <v>0</v>
      </c>
      <c r="Q62" s="322"/>
      <c r="R62" s="346"/>
      <c r="S62" s="346"/>
      <c r="T62" s="242"/>
      <c r="U62" s="238"/>
      <c r="V62" s="238"/>
      <c r="W62" s="238"/>
      <c r="X62" s="238"/>
      <c r="Y62" s="238"/>
      <c r="Z62" s="238"/>
      <c r="AA62" s="242"/>
      <c r="AB62" s="242"/>
      <c r="AC62" s="242"/>
      <c r="AD62" s="201"/>
      <c r="AE62" s="201"/>
      <c r="AF62" s="238"/>
      <c r="AG62" s="238"/>
      <c r="AH62" s="238"/>
      <c r="AI62" s="238"/>
      <c r="AJ62" s="238"/>
      <c r="AK62" s="238"/>
      <c r="AL62" s="238"/>
      <c r="AM62" s="238"/>
      <c r="AN62" s="238"/>
      <c r="AO62" s="238"/>
    </row>
    <row r="63" spans="1:41" s="5" customFormat="1" ht="28" customHeight="1" x14ac:dyDescent="0.35">
      <c r="A63" s="10"/>
      <c r="B63" s="227">
        <v>16</v>
      </c>
      <c r="C63" s="244"/>
      <c r="D63" s="244"/>
      <c r="E63" s="244"/>
      <c r="F63" s="141"/>
      <c r="G63" s="106"/>
      <c r="H63" s="106"/>
      <c r="I63" s="20"/>
      <c r="J63" s="20"/>
      <c r="K63" s="20"/>
      <c r="L63" s="20"/>
      <c r="M63" s="12"/>
      <c r="N63" s="27"/>
      <c r="O63" s="241"/>
      <c r="P63" s="322">
        <f t="shared" si="11"/>
        <v>0</v>
      </c>
      <c r="Q63" s="322"/>
      <c r="R63" s="346"/>
      <c r="S63" s="346"/>
      <c r="T63" s="242"/>
      <c r="U63" s="238"/>
      <c r="V63" s="238"/>
      <c r="W63" s="238"/>
      <c r="X63" s="238"/>
      <c r="Y63" s="238"/>
      <c r="Z63" s="238"/>
      <c r="AA63" s="242"/>
      <c r="AB63" s="242"/>
      <c r="AC63" s="242"/>
      <c r="AD63" s="201"/>
      <c r="AE63" s="201"/>
      <c r="AF63" s="238"/>
      <c r="AG63" s="238"/>
      <c r="AH63" s="238"/>
      <c r="AI63" s="238"/>
      <c r="AJ63" s="238"/>
      <c r="AK63" s="238"/>
      <c r="AL63" s="238"/>
      <c r="AM63" s="238"/>
      <c r="AN63" s="238"/>
      <c r="AO63" s="238"/>
    </row>
    <row r="64" spans="1:41" s="5" customFormat="1" ht="28" customHeight="1" x14ac:dyDescent="0.35">
      <c r="A64" s="10"/>
      <c r="B64" s="227">
        <v>17</v>
      </c>
      <c r="C64" s="244"/>
      <c r="D64" s="244"/>
      <c r="E64" s="244"/>
      <c r="F64" s="141"/>
      <c r="G64" s="106"/>
      <c r="H64" s="106"/>
      <c r="I64" s="20"/>
      <c r="J64" s="20"/>
      <c r="K64" s="20"/>
      <c r="L64" s="20"/>
      <c r="M64" s="12"/>
      <c r="N64" s="27"/>
      <c r="O64" s="241"/>
      <c r="P64" s="322">
        <f t="shared" si="11"/>
        <v>0</v>
      </c>
      <c r="Q64" s="322"/>
      <c r="R64" s="346"/>
      <c r="S64" s="346"/>
      <c r="T64" s="242"/>
      <c r="U64" s="238"/>
      <c r="V64" s="238"/>
      <c r="W64" s="238"/>
      <c r="X64" s="238"/>
      <c r="Y64" s="238"/>
      <c r="Z64" s="238"/>
      <c r="AA64" s="242"/>
      <c r="AB64" s="242"/>
      <c r="AC64" s="242"/>
      <c r="AD64" s="201"/>
      <c r="AE64" s="201"/>
      <c r="AF64" s="238"/>
      <c r="AG64" s="238"/>
      <c r="AH64" s="238"/>
      <c r="AI64" s="238"/>
      <c r="AJ64" s="238"/>
      <c r="AK64" s="238"/>
      <c r="AL64" s="238"/>
      <c r="AM64" s="238"/>
      <c r="AN64" s="238"/>
      <c r="AO64" s="238"/>
    </row>
    <row r="65" spans="1:41" s="5" customFormat="1" ht="28" customHeight="1" x14ac:dyDescent="0.35">
      <c r="A65" s="10"/>
      <c r="B65" s="227">
        <v>18</v>
      </c>
      <c r="C65" s="244"/>
      <c r="D65" s="244"/>
      <c r="E65" s="244"/>
      <c r="F65" s="141"/>
      <c r="G65" s="106"/>
      <c r="H65" s="106"/>
      <c r="I65" s="20"/>
      <c r="J65" s="20"/>
      <c r="K65" s="20"/>
      <c r="L65" s="20"/>
      <c r="M65" s="12"/>
      <c r="N65" s="27"/>
      <c r="O65" s="241"/>
      <c r="P65" s="322">
        <f t="shared" si="11"/>
        <v>0</v>
      </c>
      <c r="Q65" s="322"/>
      <c r="R65" s="346"/>
      <c r="S65" s="346"/>
      <c r="T65" s="242"/>
      <c r="U65" s="238"/>
      <c r="V65" s="238"/>
      <c r="W65" s="238"/>
      <c r="X65" s="238"/>
      <c r="Y65" s="238"/>
      <c r="Z65" s="238"/>
      <c r="AA65" s="242"/>
      <c r="AB65" s="242"/>
      <c r="AC65" s="242"/>
      <c r="AD65" s="201"/>
      <c r="AE65" s="201"/>
      <c r="AF65" s="238"/>
      <c r="AG65" s="238"/>
      <c r="AH65" s="238"/>
      <c r="AI65" s="238"/>
      <c r="AJ65" s="238"/>
      <c r="AK65" s="238"/>
      <c r="AL65" s="238"/>
      <c r="AM65" s="238"/>
      <c r="AN65" s="238"/>
      <c r="AO65" s="238"/>
    </row>
    <row r="66" spans="1:41" s="5" customFormat="1" ht="28" customHeight="1" x14ac:dyDescent="0.35">
      <c r="A66" s="10"/>
      <c r="B66" s="227">
        <v>19</v>
      </c>
      <c r="C66" s="244"/>
      <c r="D66" s="244"/>
      <c r="E66" s="244"/>
      <c r="F66" s="141"/>
      <c r="G66" s="106"/>
      <c r="H66" s="106"/>
      <c r="I66" s="20"/>
      <c r="J66" s="20"/>
      <c r="K66" s="20"/>
      <c r="L66" s="20"/>
      <c r="M66" s="12"/>
      <c r="N66" s="27"/>
      <c r="O66" s="241"/>
      <c r="P66" s="322">
        <f t="shared" si="11"/>
        <v>0</v>
      </c>
      <c r="Q66" s="322"/>
      <c r="R66" s="346"/>
      <c r="S66" s="346"/>
      <c r="T66" s="242"/>
      <c r="U66" s="238"/>
      <c r="V66" s="238"/>
      <c r="W66" s="238"/>
      <c r="X66" s="238"/>
      <c r="Y66" s="238"/>
      <c r="Z66" s="238"/>
      <c r="AA66" s="242"/>
      <c r="AB66" s="242"/>
      <c r="AC66" s="242"/>
      <c r="AD66" s="201"/>
      <c r="AE66" s="201"/>
      <c r="AF66" s="238"/>
      <c r="AG66" s="238"/>
      <c r="AH66" s="238"/>
      <c r="AI66" s="238"/>
      <c r="AJ66" s="238"/>
      <c r="AK66" s="238"/>
      <c r="AL66" s="238"/>
      <c r="AM66" s="238"/>
      <c r="AN66" s="238"/>
      <c r="AO66" s="238"/>
    </row>
    <row r="67" spans="1:41" s="5" customFormat="1" ht="28" customHeight="1" x14ac:dyDescent="0.35">
      <c r="A67" s="10"/>
      <c r="B67" s="227">
        <v>20</v>
      </c>
      <c r="C67" s="244"/>
      <c r="D67" s="244"/>
      <c r="E67" s="244"/>
      <c r="F67" s="141"/>
      <c r="G67" s="106"/>
      <c r="H67" s="106"/>
      <c r="I67" s="20"/>
      <c r="J67" s="20"/>
      <c r="K67" s="20"/>
      <c r="L67" s="20"/>
      <c r="M67" s="12"/>
      <c r="N67" s="27"/>
      <c r="O67" s="241"/>
      <c r="P67" s="322">
        <f t="shared" si="11"/>
        <v>0</v>
      </c>
      <c r="Q67" s="322"/>
      <c r="R67" s="346"/>
      <c r="S67" s="346"/>
      <c r="T67" s="242"/>
      <c r="U67" s="238"/>
      <c r="V67" s="238"/>
      <c r="W67" s="238"/>
      <c r="X67" s="238"/>
      <c r="Y67" s="238"/>
      <c r="Z67" s="238"/>
      <c r="AA67" s="242"/>
      <c r="AB67" s="242"/>
      <c r="AC67" s="242"/>
      <c r="AD67" s="201"/>
      <c r="AE67" s="201"/>
      <c r="AF67" s="238"/>
      <c r="AG67" s="238"/>
      <c r="AH67" s="238"/>
      <c r="AI67" s="238"/>
      <c r="AJ67" s="238"/>
      <c r="AK67" s="238"/>
      <c r="AL67" s="238"/>
      <c r="AM67" s="238"/>
      <c r="AN67" s="238"/>
      <c r="AO67" s="238"/>
    </row>
    <row r="68" spans="1:41" s="5" customFormat="1" ht="28" customHeight="1" x14ac:dyDescent="0.35">
      <c r="A68" s="10"/>
      <c r="B68" s="227">
        <v>21</v>
      </c>
      <c r="C68" s="244"/>
      <c r="D68" s="244"/>
      <c r="E68" s="244"/>
      <c r="F68" s="141"/>
      <c r="G68" s="106"/>
      <c r="H68" s="106"/>
      <c r="I68" s="20"/>
      <c r="J68" s="20"/>
      <c r="K68" s="20"/>
      <c r="L68" s="20"/>
      <c r="M68" s="12"/>
      <c r="N68" s="27"/>
      <c r="O68" s="241"/>
      <c r="P68" s="322">
        <f t="shared" si="11"/>
        <v>0</v>
      </c>
      <c r="Q68" s="322"/>
      <c r="R68" s="346"/>
      <c r="S68" s="346"/>
      <c r="T68" s="242"/>
      <c r="U68" s="238"/>
      <c r="V68" s="238"/>
      <c r="W68" s="238"/>
      <c r="X68" s="238"/>
      <c r="Y68" s="238"/>
      <c r="Z68" s="238"/>
      <c r="AA68" s="242"/>
      <c r="AB68" s="242"/>
      <c r="AC68" s="242"/>
      <c r="AD68" s="201"/>
      <c r="AE68" s="201"/>
      <c r="AF68" s="238"/>
      <c r="AG68" s="238"/>
      <c r="AH68" s="238"/>
      <c r="AI68" s="238"/>
      <c r="AJ68" s="238"/>
      <c r="AK68" s="238"/>
      <c r="AL68" s="238"/>
      <c r="AM68" s="238"/>
      <c r="AN68" s="238"/>
      <c r="AO68" s="238"/>
    </row>
    <row r="69" spans="1:41" s="5" customFormat="1" ht="28" customHeight="1" x14ac:dyDescent="0.35">
      <c r="A69" s="10"/>
      <c r="B69" s="227">
        <v>22</v>
      </c>
      <c r="C69" s="244"/>
      <c r="D69" s="244"/>
      <c r="E69" s="244"/>
      <c r="F69" s="141"/>
      <c r="G69" s="106"/>
      <c r="H69" s="106"/>
      <c r="I69" s="20"/>
      <c r="J69" s="20"/>
      <c r="K69" s="20"/>
      <c r="L69" s="20"/>
      <c r="M69" s="12"/>
      <c r="N69" s="27"/>
      <c r="O69" s="241"/>
      <c r="P69" s="322">
        <f t="shared" si="11"/>
        <v>0</v>
      </c>
      <c r="Q69" s="322"/>
      <c r="R69" s="346"/>
      <c r="S69" s="346"/>
      <c r="T69" s="242"/>
      <c r="U69" s="238"/>
      <c r="V69" s="238"/>
      <c r="W69" s="238"/>
      <c r="X69" s="238"/>
      <c r="Y69" s="238"/>
      <c r="Z69" s="238"/>
      <c r="AA69" s="242"/>
      <c r="AB69" s="242"/>
      <c r="AC69" s="242"/>
      <c r="AD69" s="201"/>
      <c r="AE69" s="201"/>
      <c r="AF69" s="238"/>
      <c r="AG69" s="238"/>
      <c r="AH69" s="238"/>
      <c r="AI69" s="238"/>
      <c r="AJ69" s="238"/>
      <c r="AK69" s="238"/>
      <c r="AL69" s="238"/>
      <c r="AM69" s="238"/>
      <c r="AN69" s="238"/>
      <c r="AO69" s="238"/>
    </row>
    <row r="70" spans="1:41" s="5" customFormat="1" ht="28" customHeight="1" x14ac:dyDescent="0.35">
      <c r="A70" s="10"/>
      <c r="B70" s="227">
        <v>23</v>
      </c>
      <c r="C70" s="244"/>
      <c r="D70" s="244"/>
      <c r="E70" s="244"/>
      <c r="F70" s="141"/>
      <c r="G70" s="106"/>
      <c r="H70" s="106"/>
      <c r="I70" s="20"/>
      <c r="J70" s="20"/>
      <c r="K70" s="20"/>
      <c r="L70" s="20"/>
      <c r="M70" s="12"/>
      <c r="N70" s="27"/>
      <c r="O70" s="241"/>
      <c r="P70" s="322">
        <f t="shared" si="11"/>
        <v>0</v>
      </c>
      <c r="Q70" s="322"/>
      <c r="R70" s="346"/>
      <c r="S70" s="346"/>
      <c r="T70" s="242"/>
      <c r="U70" s="238"/>
      <c r="V70" s="238"/>
      <c r="W70" s="238"/>
      <c r="X70" s="238"/>
      <c r="Y70" s="238"/>
      <c r="Z70" s="238"/>
      <c r="AA70" s="242"/>
      <c r="AB70" s="242"/>
      <c r="AC70" s="242"/>
      <c r="AD70" s="201"/>
      <c r="AE70" s="201"/>
      <c r="AF70" s="238"/>
      <c r="AG70" s="238"/>
      <c r="AH70" s="238"/>
      <c r="AI70" s="238"/>
      <c r="AJ70" s="238"/>
      <c r="AK70" s="238"/>
      <c r="AL70" s="238"/>
      <c r="AM70" s="238"/>
      <c r="AN70" s="238"/>
      <c r="AO70" s="238"/>
    </row>
    <row r="71" spans="1:41" s="5" customFormat="1" ht="28" customHeight="1" x14ac:dyDescent="0.35">
      <c r="A71" s="10"/>
      <c r="B71" s="227">
        <v>24</v>
      </c>
      <c r="C71" s="244"/>
      <c r="D71" s="244"/>
      <c r="E71" s="244"/>
      <c r="F71" s="141"/>
      <c r="G71" s="106"/>
      <c r="H71" s="106"/>
      <c r="I71" s="20"/>
      <c r="J71" s="20"/>
      <c r="K71" s="20"/>
      <c r="L71" s="20"/>
      <c r="M71" s="12"/>
      <c r="N71" s="27"/>
      <c r="O71" s="241"/>
      <c r="P71" s="322">
        <f t="shared" si="11"/>
        <v>0</v>
      </c>
      <c r="Q71" s="322"/>
      <c r="R71" s="346"/>
      <c r="S71" s="346"/>
      <c r="T71" s="242"/>
      <c r="U71" s="238"/>
      <c r="V71" s="238"/>
      <c r="W71" s="238"/>
      <c r="X71" s="238"/>
      <c r="Y71" s="238"/>
      <c r="Z71" s="238"/>
      <c r="AA71" s="242"/>
      <c r="AB71" s="242"/>
      <c r="AC71" s="242"/>
      <c r="AD71" s="201"/>
      <c r="AE71" s="201"/>
      <c r="AF71" s="238"/>
      <c r="AG71" s="238"/>
      <c r="AH71" s="238"/>
      <c r="AI71" s="238"/>
      <c r="AJ71" s="238"/>
      <c r="AK71" s="238"/>
      <c r="AL71" s="238"/>
      <c r="AM71" s="238"/>
      <c r="AN71" s="238"/>
      <c r="AO71" s="238"/>
    </row>
    <row r="72" spans="1:41" s="5" customFormat="1" ht="28" customHeight="1" x14ac:dyDescent="0.35">
      <c r="A72" s="10"/>
      <c r="B72" s="227">
        <v>25</v>
      </c>
      <c r="C72" s="244"/>
      <c r="D72" s="244"/>
      <c r="E72" s="244"/>
      <c r="F72" s="141"/>
      <c r="G72" s="106"/>
      <c r="H72" s="106"/>
      <c r="I72" s="20"/>
      <c r="J72" s="20"/>
      <c r="K72" s="20"/>
      <c r="L72" s="20"/>
      <c r="M72" s="12"/>
      <c r="N72" s="27"/>
      <c r="O72" s="241"/>
      <c r="P72" s="322">
        <f t="shared" si="11"/>
        <v>0</v>
      </c>
      <c r="Q72" s="322"/>
      <c r="R72" s="346"/>
      <c r="S72" s="346"/>
      <c r="T72" s="242"/>
      <c r="U72" s="238"/>
      <c r="V72" s="238"/>
      <c r="W72" s="238"/>
      <c r="X72" s="238"/>
      <c r="Y72" s="238"/>
      <c r="Z72" s="238"/>
      <c r="AA72" s="242"/>
      <c r="AB72" s="242"/>
      <c r="AC72" s="242"/>
      <c r="AD72" s="201"/>
      <c r="AE72" s="201"/>
      <c r="AF72" s="238"/>
      <c r="AG72" s="238"/>
      <c r="AH72" s="238"/>
      <c r="AI72" s="238"/>
      <c r="AJ72" s="238"/>
      <c r="AK72" s="238"/>
      <c r="AL72" s="238"/>
      <c r="AM72" s="238"/>
      <c r="AN72" s="238"/>
      <c r="AO72" s="238"/>
    </row>
    <row r="73" spans="1:41" s="5" customFormat="1" ht="28" customHeight="1" x14ac:dyDescent="0.35">
      <c r="A73" s="10"/>
      <c r="B73" s="227">
        <v>26</v>
      </c>
      <c r="C73" s="244"/>
      <c r="D73" s="244"/>
      <c r="E73" s="244"/>
      <c r="F73" s="141"/>
      <c r="G73" s="106"/>
      <c r="H73" s="106"/>
      <c r="I73" s="20"/>
      <c r="J73" s="20"/>
      <c r="K73" s="20"/>
      <c r="L73" s="20"/>
      <c r="M73" s="12"/>
      <c r="N73" s="27"/>
      <c r="O73" s="241"/>
      <c r="P73" s="322">
        <f t="shared" si="11"/>
        <v>0</v>
      </c>
      <c r="Q73" s="322"/>
      <c r="R73" s="346"/>
      <c r="S73" s="346"/>
      <c r="T73" s="242"/>
      <c r="U73" s="238"/>
      <c r="V73" s="238"/>
      <c r="W73" s="238"/>
      <c r="X73" s="238"/>
      <c r="Y73" s="238"/>
      <c r="Z73" s="238"/>
      <c r="AA73" s="242"/>
      <c r="AB73" s="242"/>
      <c r="AC73" s="242"/>
      <c r="AD73" s="201"/>
      <c r="AE73" s="201"/>
      <c r="AF73" s="238"/>
      <c r="AG73" s="238"/>
      <c r="AH73" s="238"/>
      <c r="AI73" s="238"/>
      <c r="AJ73" s="238"/>
      <c r="AK73" s="238"/>
      <c r="AL73" s="238"/>
      <c r="AM73" s="238"/>
      <c r="AN73" s="238"/>
      <c r="AO73" s="238"/>
    </row>
    <row r="74" spans="1:41" s="5" customFormat="1" ht="28" customHeight="1" x14ac:dyDescent="0.35">
      <c r="A74" s="10"/>
      <c r="B74" s="227">
        <v>27</v>
      </c>
      <c r="C74" s="244"/>
      <c r="D74" s="244"/>
      <c r="E74" s="244"/>
      <c r="F74" s="141"/>
      <c r="G74" s="106"/>
      <c r="H74" s="106"/>
      <c r="I74" s="20"/>
      <c r="J74" s="20"/>
      <c r="K74" s="20"/>
      <c r="L74" s="20"/>
      <c r="M74" s="12"/>
      <c r="N74" s="27"/>
      <c r="O74" s="241"/>
      <c r="P74" s="322">
        <f t="shared" si="11"/>
        <v>0</v>
      </c>
      <c r="Q74" s="322"/>
      <c r="R74" s="346"/>
      <c r="S74" s="346"/>
      <c r="T74" s="242"/>
      <c r="U74" s="238"/>
      <c r="V74" s="238"/>
      <c r="W74" s="238"/>
      <c r="X74" s="238"/>
      <c r="Y74" s="238"/>
      <c r="Z74" s="238"/>
      <c r="AA74" s="242"/>
      <c r="AB74" s="242"/>
      <c r="AC74" s="242"/>
      <c r="AD74" s="201"/>
      <c r="AE74" s="201"/>
      <c r="AF74" s="238"/>
      <c r="AG74" s="238"/>
      <c r="AH74" s="238"/>
      <c r="AI74" s="238"/>
      <c r="AJ74" s="238"/>
      <c r="AK74" s="238"/>
      <c r="AL74" s="238"/>
      <c r="AM74" s="238"/>
      <c r="AN74" s="238"/>
      <c r="AO74" s="238"/>
    </row>
    <row r="75" spans="1:41" s="5" customFormat="1" ht="28" customHeight="1" x14ac:dyDescent="0.35">
      <c r="A75" s="10"/>
      <c r="B75" s="227">
        <v>28</v>
      </c>
      <c r="C75" s="244"/>
      <c r="D75" s="244"/>
      <c r="E75" s="244"/>
      <c r="F75" s="141"/>
      <c r="G75" s="106"/>
      <c r="H75" s="106"/>
      <c r="I75" s="20"/>
      <c r="J75" s="20"/>
      <c r="K75" s="20"/>
      <c r="L75" s="20"/>
      <c r="M75" s="12"/>
      <c r="N75" s="27"/>
      <c r="O75" s="241"/>
      <c r="P75" s="322">
        <f t="shared" si="11"/>
        <v>0</v>
      </c>
      <c r="Q75" s="322"/>
      <c r="R75" s="346"/>
      <c r="S75" s="346"/>
      <c r="T75" s="242"/>
      <c r="U75" s="238"/>
      <c r="V75" s="238"/>
      <c r="W75" s="238"/>
      <c r="X75" s="238"/>
      <c r="Y75" s="238"/>
      <c r="Z75" s="238"/>
      <c r="AA75" s="242"/>
      <c r="AB75" s="242"/>
      <c r="AC75" s="242"/>
      <c r="AD75" s="201"/>
      <c r="AE75" s="201"/>
      <c r="AF75" s="238"/>
      <c r="AG75" s="238"/>
      <c r="AH75" s="238"/>
      <c r="AI75" s="238"/>
      <c r="AJ75" s="238"/>
      <c r="AK75" s="238"/>
      <c r="AL75" s="238"/>
      <c r="AM75" s="238"/>
      <c r="AN75" s="238"/>
      <c r="AO75" s="238"/>
    </row>
    <row r="76" spans="1:41" s="5" customFormat="1" ht="28" customHeight="1" x14ac:dyDescent="0.35">
      <c r="A76" s="10"/>
      <c r="B76" s="227">
        <v>29</v>
      </c>
      <c r="C76" s="244"/>
      <c r="D76" s="244"/>
      <c r="E76" s="244"/>
      <c r="F76" s="141"/>
      <c r="G76" s="106"/>
      <c r="H76" s="106"/>
      <c r="I76" s="20"/>
      <c r="J76" s="20"/>
      <c r="K76" s="20"/>
      <c r="L76" s="20"/>
      <c r="M76" s="12"/>
      <c r="N76" s="27"/>
      <c r="O76" s="241"/>
      <c r="P76" s="322">
        <f t="shared" si="11"/>
        <v>0</v>
      </c>
      <c r="Q76" s="322"/>
      <c r="R76" s="346"/>
      <c r="S76" s="346"/>
      <c r="T76" s="242"/>
      <c r="U76" s="238"/>
      <c r="V76" s="238"/>
      <c r="W76" s="238"/>
      <c r="X76" s="238"/>
      <c r="Y76" s="238"/>
      <c r="Z76" s="238"/>
      <c r="AA76" s="242"/>
      <c r="AB76" s="242"/>
      <c r="AC76" s="242"/>
      <c r="AD76" s="201"/>
      <c r="AE76" s="201"/>
      <c r="AF76" s="238"/>
      <c r="AG76" s="238"/>
      <c r="AH76" s="238"/>
      <c r="AI76" s="238"/>
      <c r="AJ76" s="238"/>
      <c r="AK76" s="238"/>
      <c r="AL76" s="238"/>
      <c r="AM76" s="238"/>
      <c r="AN76" s="238"/>
      <c r="AO76" s="238"/>
    </row>
    <row r="77" spans="1:41" s="5" customFormat="1" ht="28" customHeight="1" x14ac:dyDescent="0.35">
      <c r="A77" s="10"/>
      <c r="B77" s="227">
        <v>30</v>
      </c>
      <c r="C77" s="244"/>
      <c r="D77" s="244"/>
      <c r="E77" s="244"/>
      <c r="F77" s="141"/>
      <c r="G77" s="106"/>
      <c r="H77" s="106"/>
      <c r="I77" s="20"/>
      <c r="J77" s="20"/>
      <c r="K77" s="20"/>
      <c r="L77" s="20"/>
      <c r="M77" s="12"/>
      <c r="N77" s="27"/>
      <c r="O77" s="241"/>
      <c r="P77" s="322">
        <f t="shared" si="11"/>
        <v>0</v>
      </c>
      <c r="Q77" s="322"/>
      <c r="R77" s="346"/>
      <c r="S77" s="346"/>
      <c r="T77" s="242"/>
      <c r="U77" s="238"/>
      <c r="V77" s="238"/>
      <c r="W77" s="238"/>
      <c r="X77" s="238"/>
      <c r="Y77" s="238"/>
      <c r="Z77" s="238"/>
      <c r="AA77" s="242"/>
      <c r="AB77" s="242"/>
      <c r="AC77" s="242"/>
      <c r="AD77" s="201"/>
      <c r="AE77" s="201"/>
      <c r="AF77" s="238"/>
      <c r="AG77" s="238"/>
      <c r="AH77" s="238"/>
      <c r="AI77" s="238"/>
      <c r="AJ77" s="238"/>
      <c r="AK77" s="238"/>
      <c r="AL77" s="238"/>
      <c r="AM77" s="238"/>
      <c r="AN77" s="238"/>
      <c r="AO77" s="238"/>
    </row>
    <row r="78" spans="1:41" s="5" customFormat="1" ht="18" customHeight="1" x14ac:dyDescent="0.35">
      <c r="A78" s="10"/>
      <c r="B78" s="17"/>
      <c r="C78" s="217"/>
      <c r="D78" s="217"/>
      <c r="E78" s="217"/>
      <c r="F78" s="227">
        <f>COUNTIF(F48:F77,"ja")</f>
        <v>0</v>
      </c>
      <c r="G78" s="367" t="s">
        <v>256</v>
      </c>
      <c r="H78" s="368"/>
      <c r="I78" s="133">
        <f>SUM(I47:I77)</f>
        <v>0</v>
      </c>
      <c r="J78" s="133">
        <f t="shared" ref="J78:L78" si="12">SUM(J47:J77)</f>
        <v>0</v>
      </c>
      <c r="K78" s="133">
        <f t="shared" si="12"/>
        <v>0</v>
      </c>
      <c r="L78" s="133">
        <f t="shared" si="12"/>
        <v>0</v>
      </c>
      <c r="M78" s="12"/>
      <c r="N78" s="27"/>
      <c r="O78" s="243"/>
      <c r="P78" s="346"/>
      <c r="Q78" s="346"/>
      <c r="R78" s="346"/>
      <c r="S78" s="346"/>
      <c r="T78" s="242"/>
      <c r="U78" s="238"/>
      <c r="V78" s="238"/>
      <c r="W78" s="238"/>
      <c r="X78" s="238"/>
      <c r="Y78" s="238"/>
      <c r="Z78" s="238"/>
      <c r="AA78" s="242"/>
      <c r="AB78" s="242"/>
      <c r="AC78" s="242"/>
      <c r="AD78" s="201"/>
      <c r="AE78" s="201"/>
      <c r="AF78" s="238"/>
      <c r="AG78" s="238"/>
      <c r="AH78" s="238"/>
      <c r="AI78" s="238"/>
      <c r="AJ78" s="238"/>
      <c r="AK78" s="238"/>
      <c r="AL78" s="238"/>
      <c r="AM78" s="238"/>
      <c r="AN78" s="238"/>
      <c r="AO78" s="238"/>
    </row>
    <row r="79" spans="1:41" s="5" customFormat="1" ht="10" customHeight="1" x14ac:dyDescent="0.35">
      <c r="A79" s="10"/>
      <c r="B79" s="11"/>
      <c r="C79" s="217"/>
      <c r="D79" s="217"/>
      <c r="E79" s="217"/>
      <c r="F79" s="217"/>
      <c r="G79" s="219"/>
      <c r="H79" s="219"/>
      <c r="I79" s="219"/>
      <c r="J79" s="219"/>
      <c r="K79" s="219"/>
      <c r="L79" s="219"/>
      <c r="M79" s="12"/>
      <c r="N79" s="27"/>
      <c r="O79" s="23"/>
      <c r="P79" s="23"/>
      <c r="Q79" s="23"/>
      <c r="R79" s="23"/>
      <c r="S79" s="23"/>
      <c r="T79" s="242"/>
      <c r="U79" s="238"/>
      <c r="V79" s="238"/>
      <c r="W79" s="238"/>
      <c r="X79" s="238"/>
      <c r="Y79" s="238"/>
      <c r="Z79" s="238"/>
      <c r="AA79" s="242"/>
      <c r="AB79" s="242"/>
      <c r="AC79" s="242"/>
      <c r="AD79" s="201"/>
      <c r="AE79" s="201"/>
      <c r="AF79" s="238"/>
      <c r="AG79" s="238"/>
      <c r="AH79" s="238"/>
      <c r="AI79" s="238"/>
      <c r="AJ79" s="238"/>
      <c r="AK79" s="238"/>
      <c r="AL79" s="238"/>
      <c r="AM79" s="238"/>
      <c r="AN79" s="238"/>
      <c r="AO79" s="238"/>
    </row>
    <row r="80" spans="1:41" s="5" customFormat="1" ht="18" customHeight="1" x14ac:dyDescent="0.35">
      <c r="A80" s="10"/>
      <c r="B80" s="11"/>
      <c r="C80" s="218" t="s">
        <v>193</v>
      </c>
      <c r="D80" s="218"/>
      <c r="E80" s="218"/>
      <c r="F80" s="218"/>
      <c r="G80" s="219"/>
      <c r="H80" s="219"/>
      <c r="I80" s="219"/>
      <c r="J80" s="219"/>
      <c r="K80" s="219"/>
      <c r="L80" s="219"/>
      <c r="M80" s="12"/>
      <c r="N80" s="27"/>
      <c r="O80" s="23"/>
      <c r="P80" s="23"/>
      <c r="Q80" s="23"/>
      <c r="R80" s="23"/>
      <c r="S80" s="23"/>
      <c r="T80" s="242"/>
      <c r="U80" s="238"/>
      <c r="V80" s="238"/>
      <c r="W80" s="238"/>
      <c r="X80" s="238"/>
      <c r="Y80" s="238"/>
      <c r="Z80" s="238"/>
      <c r="AA80" s="242"/>
      <c r="AB80" s="242"/>
      <c r="AC80" s="242"/>
      <c r="AD80" s="201"/>
      <c r="AE80" s="201"/>
      <c r="AF80" s="238"/>
      <c r="AG80" s="238"/>
      <c r="AH80" s="238"/>
      <c r="AI80" s="238"/>
      <c r="AJ80" s="238"/>
      <c r="AK80" s="238"/>
      <c r="AL80" s="238"/>
      <c r="AM80" s="238"/>
      <c r="AN80" s="238"/>
      <c r="AO80" s="238"/>
    </row>
    <row r="81" spans="1:41" s="5" customFormat="1" ht="18" customHeight="1" x14ac:dyDescent="0.35">
      <c r="A81" s="10"/>
      <c r="B81" s="11"/>
      <c r="C81" s="217" t="s">
        <v>194</v>
      </c>
      <c r="D81" s="217"/>
      <c r="E81" s="362"/>
      <c r="F81" s="363"/>
      <c r="G81" s="363"/>
      <c r="H81" s="363"/>
      <c r="I81" s="363"/>
      <c r="J81" s="363"/>
      <c r="K81" s="363"/>
      <c r="L81" s="364"/>
      <c r="M81" s="12"/>
      <c r="N81" s="27"/>
      <c r="O81" s="23"/>
      <c r="P81" s="23"/>
      <c r="Q81" s="23"/>
      <c r="R81" s="23"/>
      <c r="S81" s="23"/>
      <c r="T81" s="242"/>
      <c r="U81" s="238"/>
      <c r="V81" s="238"/>
      <c r="W81" s="238"/>
      <c r="X81" s="238"/>
      <c r="Y81" s="238"/>
      <c r="Z81" s="238"/>
      <c r="AA81" s="242"/>
      <c r="AB81" s="242"/>
      <c r="AC81" s="242"/>
      <c r="AD81" s="201"/>
      <c r="AE81" s="201"/>
      <c r="AF81" s="238"/>
      <c r="AG81" s="238"/>
      <c r="AH81" s="238"/>
      <c r="AI81" s="238"/>
      <c r="AJ81" s="238"/>
      <c r="AK81" s="238"/>
      <c r="AL81" s="238"/>
      <c r="AM81" s="238"/>
      <c r="AN81" s="238"/>
      <c r="AO81" s="238"/>
    </row>
    <row r="82" spans="1:41" s="5" customFormat="1" ht="18" customHeight="1" x14ac:dyDescent="0.35">
      <c r="A82" s="10"/>
      <c r="B82" s="11"/>
      <c r="C82" s="217" t="s">
        <v>257</v>
      </c>
      <c r="D82" s="217"/>
      <c r="E82" s="362"/>
      <c r="F82" s="363"/>
      <c r="G82" s="363"/>
      <c r="H82" s="363"/>
      <c r="I82" s="363"/>
      <c r="J82" s="363"/>
      <c r="K82" s="363"/>
      <c r="L82" s="364"/>
      <c r="M82" s="12"/>
      <c r="N82" s="27"/>
      <c r="O82" s="23"/>
      <c r="P82" s="23"/>
      <c r="Q82" s="23"/>
      <c r="R82" s="23"/>
      <c r="S82" s="23"/>
      <c r="T82" s="242"/>
      <c r="U82" s="238"/>
      <c r="V82" s="238"/>
      <c r="W82" s="238"/>
      <c r="X82" s="238"/>
      <c r="Y82" s="238"/>
      <c r="Z82" s="238"/>
      <c r="AA82" s="242"/>
      <c r="AB82" s="242"/>
      <c r="AC82" s="242"/>
      <c r="AD82" s="201"/>
      <c r="AE82" s="201"/>
      <c r="AF82" s="238"/>
      <c r="AG82" s="238"/>
      <c r="AH82" s="238"/>
      <c r="AI82" s="238"/>
      <c r="AJ82" s="238"/>
      <c r="AK82" s="238"/>
      <c r="AL82" s="238"/>
      <c r="AM82" s="238"/>
      <c r="AN82" s="238"/>
      <c r="AO82" s="238"/>
    </row>
    <row r="83" spans="1:41" s="5" customFormat="1" ht="18" customHeight="1" x14ac:dyDescent="0.35">
      <c r="A83" s="10"/>
      <c r="B83" s="11"/>
      <c r="C83" s="217" t="s">
        <v>196</v>
      </c>
      <c r="D83" s="217"/>
      <c r="E83" s="362"/>
      <c r="F83" s="363"/>
      <c r="G83" s="363"/>
      <c r="H83" s="363"/>
      <c r="I83" s="363"/>
      <c r="J83" s="363"/>
      <c r="K83" s="363"/>
      <c r="L83" s="364"/>
      <c r="M83" s="12"/>
      <c r="N83" s="27"/>
      <c r="O83" s="23"/>
      <c r="P83" s="23"/>
      <c r="Q83" s="23"/>
      <c r="R83" s="23"/>
      <c r="S83" s="23"/>
      <c r="T83" s="242"/>
      <c r="U83" s="238"/>
      <c r="V83" s="238"/>
      <c r="W83" s="238"/>
      <c r="X83" s="238"/>
      <c r="Y83" s="238"/>
      <c r="Z83" s="238"/>
      <c r="AA83" s="242"/>
      <c r="AB83" s="242"/>
      <c r="AC83" s="242"/>
      <c r="AD83" s="201"/>
      <c r="AE83" s="201"/>
      <c r="AF83" s="238"/>
      <c r="AG83" s="238"/>
      <c r="AH83" s="238"/>
      <c r="AI83" s="238"/>
      <c r="AJ83" s="238"/>
      <c r="AK83" s="238"/>
      <c r="AL83" s="238"/>
      <c r="AM83" s="238"/>
      <c r="AN83" s="238"/>
      <c r="AO83" s="238"/>
    </row>
    <row r="84" spans="1:41" s="5" customFormat="1" ht="18" customHeight="1" x14ac:dyDescent="0.35">
      <c r="A84" s="10"/>
      <c r="B84" s="11"/>
      <c r="C84" s="217" t="s">
        <v>48</v>
      </c>
      <c r="D84" s="217"/>
      <c r="E84" s="362"/>
      <c r="F84" s="363"/>
      <c r="G84" s="363"/>
      <c r="H84" s="363"/>
      <c r="I84" s="363"/>
      <c r="J84" s="363"/>
      <c r="K84" s="363"/>
      <c r="L84" s="364"/>
      <c r="M84" s="12"/>
      <c r="N84" s="27"/>
      <c r="O84" s="23"/>
      <c r="P84" s="23"/>
      <c r="Q84" s="23"/>
      <c r="R84" s="23"/>
      <c r="S84" s="23"/>
      <c r="T84" s="242"/>
      <c r="U84" s="238"/>
      <c r="V84" s="238"/>
      <c r="W84" s="238"/>
      <c r="X84" s="238"/>
      <c r="Y84" s="238"/>
      <c r="Z84" s="238"/>
      <c r="AA84" s="242"/>
      <c r="AB84" s="242"/>
      <c r="AC84" s="242"/>
      <c r="AD84" s="201"/>
      <c r="AE84" s="201"/>
      <c r="AF84" s="238"/>
      <c r="AG84" s="238"/>
      <c r="AH84" s="238"/>
      <c r="AI84" s="238"/>
      <c r="AJ84" s="238"/>
      <c r="AK84" s="238"/>
      <c r="AL84" s="238"/>
      <c r="AM84" s="238"/>
      <c r="AN84" s="238"/>
      <c r="AO84" s="238"/>
    </row>
    <row r="85" spans="1:41" s="5" customFormat="1" ht="10" customHeight="1" x14ac:dyDescent="0.35">
      <c r="A85" s="14"/>
      <c r="B85" s="15"/>
      <c r="C85" s="15"/>
      <c r="D85" s="15"/>
      <c r="E85" s="15"/>
      <c r="F85" s="15"/>
      <c r="G85" s="15"/>
      <c r="H85" s="15"/>
      <c r="I85" s="15"/>
      <c r="J85" s="15"/>
      <c r="K85" s="15"/>
      <c r="L85" s="15"/>
      <c r="M85" s="16"/>
      <c r="N85" s="27"/>
      <c r="O85" s="23"/>
      <c r="P85" s="23"/>
      <c r="Q85" s="23"/>
      <c r="R85" s="23"/>
      <c r="S85" s="23"/>
      <c r="T85" s="242"/>
      <c r="U85" s="238"/>
      <c r="V85" s="238"/>
      <c r="W85" s="238"/>
      <c r="X85" s="238"/>
      <c r="Y85" s="238"/>
      <c r="Z85" s="238"/>
      <c r="AA85" s="242"/>
      <c r="AB85" s="242"/>
      <c r="AC85" s="242"/>
      <c r="AD85" s="201"/>
      <c r="AE85" s="201"/>
      <c r="AF85" s="238"/>
      <c r="AG85" s="238"/>
      <c r="AH85" s="238"/>
      <c r="AI85" s="238"/>
      <c r="AJ85" s="238"/>
      <c r="AK85" s="238"/>
      <c r="AL85" s="238"/>
      <c r="AM85" s="238"/>
      <c r="AN85" s="238"/>
      <c r="AO85" s="238"/>
    </row>
    <row r="86" spans="1:41" s="5" customFormat="1" ht="10" customHeight="1" x14ac:dyDescent="0.35">
      <c r="A86" s="238"/>
      <c r="B86" s="238"/>
      <c r="C86" s="238"/>
      <c r="D86" s="238"/>
      <c r="E86" s="238"/>
      <c r="F86" s="238"/>
      <c r="G86" s="238"/>
      <c r="H86" s="238"/>
      <c r="I86" s="238"/>
      <c r="J86" s="238"/>
      <c r="K86" s="238"/>
      <c r="L86" s="238"/>
      <c r="M86" s="242"/>
      <c r="N86" s="27"/>
      <c r="O86" s="23"/>
      <c r="P86" s="23"/>
      <c r="Q86" s="23"/>
      <c r="R86" s="23"/>
      <c r="S86" s="23"/>
      <c r="T86" s="242"/>
      <c r="U86" s="238"/>
      <c r="V86" s="238"/>
      <c r="W86" s="238"/>
      <c r="X86" s="238"/>
      <c r="Y86" s="238"/>
      <c r="Z86" s="238"/>
      <c r="AA86" s="242"/>
      <c r="AB86" s="242"/>
      <c r="AC86" s="242"/>
      <c r="AD86" s="201"/>
      <c r="AE86" s="201"/>
      <c r="AF86" s="238"/>
      <c r="AG86" s="238"/>
      <c r="AH86" s="238"/>
      <c r="AI86" s="238"/>
      <c r="AJ86" s="238"/>
      <c r="AK86" s="238"/>
      <c r="AL86" s="238"/>
      <c r="AM86" s="238"/>
      <c r="AN86" s="238"/>
      <c r="AO86" s="238"/>
    </row>
    <row r="87" spans="1:41" s="5" customFormat="1" ht="10" customHeight="1" x14ac:dyDescent="0.35">
      <c r="A87" s="7"/>
      <c r="B87" s="8"/>
      <c r="C87" s="8"/>
      <c r="D87" s="8"/>
      <c r="E87" s="8"/>
      <c r="F87" s="8"/>
      <c r="G87" s="8"/>
      <c r="H87" s="8"/>
      <c r="I87" s="8"/>
      <c r="J87" s="8"/>
      <c r="K87" s="8"/>
      <c r="L87" s="8"/>
      <c r="M87" s="9"/>
      <c r="N87" s="27"/>
      <c r="O87" s="23"/>
      <c r="P87" s="23"/>
      <c r="Q87" s="23"/>
      <c r="R87" s="23"/>
      <c r="S87" s="23"/>
      <c r="T87" s="242"/>
      <c r="U87" s="238"/>
      <c r="V87" s="238"/>
      <c r="W87" s="238"/>
      <c r="X87" s="238"/>
      <c r="Y87" s="238"/>
      <c r="Z87" s="238"/>
      <c r="AA87" s="238"/>
      <c r="AB87" s="238"/>
      <c r="AC87" s="238"/>
      <c r="AD87" s="238"/>
      <c r="AE87" s="238"/>
      <c r="AF87" s="238"/>
      <c r="AG87" s="238"/>
      <c r="AH87" s="238"/>
      <c r="AI87" s="238"/>
      <c r="AJ87" s="238"/>
      <c r="AK87" s="238"/>
      <c r="AL87" s="238"/>
      <c r="AM87" s="238"/>
      <c r="AN87" s="238"/>
      <c r="AO87" s="238"/>
    </row>
    <row r="88" spans="1:41" s="5" customFormat="1" ht="18" customHeight="1" x14ac:dyDescent="0.35">
      <c r="A88" s="10"/>
      <c r="B88" s="11"/>
      <c r="C88" s="218" t="s">
        <v>258</v>
      </c>
      <c r="D88" s="218"/>
      <c r="E88" s="331"/>
      <c r="F88" s="331"/>
      <c r="G88" s="331"/>
      <c r="H88" s="331"/>
      <c r="I88" s="331"/>
      <c r="J88" s="331"/>
      <c r="K88" s="331"/>
      <c r="L88" s="331"/>
      <c r="M88" s="12"/>
      <c r="N88" s="27"/>
      <c r="O88" s="23"/>
      <c r="P88" s="23"/>
      <c r="Q88" s="23"/>
      <c r="R88" s="23"/>
      <c r="S88" s="23"/>
      <c r="T88" s="242"/>
      <c r="U88" s="238"/>
      <c r="V88" s="238"/>
      <c r="W88" s="238"/>
      <c r="X88" s="238"/>
      <c r="Y88" s="238"/>
      <c r="Z88" s="238"/>
      <c r="AA88" s="238"/>
      <c r="AB88" s="238"/>
      <c r="AC88" s="238"/>
      <c r="AD88" s="238"/>
      <c r="AE88" s="238"/>
      <c r="AF88" s="238"/>
      <c r="AG88" s="238"/>
      <c r="AH88" s="238"/>
      <c r="AI88" s="238"/>
      <c r="AJ88" s="238"/>
      <c r="AK88" s="238"/>
      <c r="AL88" s="238"/>
      <c r="AM88" s="238"/>
      <c r="AN88" s="238"/>
      <c r="AO88" s="238"/>
    </row>
    <row r="89" spans="1:41" s="5" customFormat="1" ht="18" customHeight="1" x14ac:dyDescent="0.35">
      <c r="A89" s="10"/>
      <c r="B89" s="11"/>
      <c r="C89" s="217" t="s">
        <v>218</v>
      </c>
      <c r="D89" s="217"/>
      <c r="E89" s="358"/>
      <c r="F89" s="358"/>
      <c r="G89" s="358"/>
      <c r="H89" s="358"/>
      <c r="I89" s="358"/>
      <c r="J89" s="358"/>
      <c r="K89" s="358"/>
      <c r="L89" s="358"/>
      <c r="M89" s="12"/>
      <c r="N89" s="27"/>
      <c r="O89" s="23"/>
      <c r="P89" s="23"/>
      <c r="Q89" s="23"/>
      <c r="R89" s="23"/>
      <c r="S89" s="23"/>
      <c r="T89" s="242"/>
      <c r="U89" s="238"/>
      <c r="V89" s="238"/>
      <c r="W89" s="238"/>
      <c r="X89" s="238"/>
      <c r="Y89" s="238"/>
      <c r="Z89" s="238"/>
      <c r="AA89" s="238"/>
      <c r="AB89" s="238"/>
      <c r="AC89" s="238"/>
      <c r="AD89" s="238"/>
      <c r="AE89" s="238"/>
      <c r="AF89" s="238"/>
      <c r="AG89" s="238"/>
      <c r="AH89" s="238"/>
      <c r="AI89" s="238"/>
      <c r="AJ89" s="238"/>
      <c r="AK89" s="238"/>
      <c r="AL89" s="238"/>
      <c r="AM89" s="238"/>
      <c r="AN89" s="238"/>
      <c r="AO89" s="238"/>
    </row>
    <row r="90" spans="1:41" s="5" customFormat="1" ht="18" customHeight="1" x14ac:dyDescent="0.35">
      <c r="A90" s="10"/>
      <c r="B90" s="11"/>
      <c r="C90" s="217" t="s">
        <v>219</v>
      </c>
      <c r="D90" s="217"/>
      <c r="E90" s="358"/>
      <c r="F90" s="358"/>
      <c r="G90" s="358"/>
      <c r="H90" s="358"/>
      <c r="I90" s="358"/>
      <c r="J90" s="358"/>
      <c r="K90" s="358"/>
      <c r="L90" s="358"/>
      <c r="M90" s="12"/>
      <c r="N90" s="27"/>
      <c r="O90" s="23"/>
      <c r="P90" s="23"/>
      <c r="Q90" s="23"/>
      <c r="R90" s="23"/>
      <c r="S90" s="23"/>
      <c r="T90" s="242"/>
      <c r="U90" s="238"/>
      <c r="V90" s="238"/>
      <c r="W90" s="238"/>
      <c r="X90" s="238"/>
      <c r="Y90" s="238"/>
      <c r="Z90" s="238"/>
      <c r="AA90" s="238"/>
      <c r="AB90" s="238"/>
      <c r="AC90" s="238"/>
      <c r="AD90" s="238"/>
      <c r="AE90" s="238"/>
      <c r="AF90" s="238"/>
      <c r="AG90" s="238"/>
      <c r="AH90" s="238"/>
      <c r="AI90" s="238"/>
      <c r="AJ90" s="238"/>
      <c r="AK90" s="238"/>
      <c r="AL90" s="238"/>
      <c r="AM90" s="238"/>
      <c r="AN90" s="238"/>
      <c r="AO90" s="238"/>
    </row>
    <row r="91" spans="1:41" s="5" customFormat="1" ht="60" customHeight="1" x14ac:dyDescent="0.35">
      <c r="A91" s="10"/>
      <c r="B91" s="11"/>
      <c r="C91" s="217" t="s">
        <v>220</v>
      </c>
      <c r="D91" s="217"/>
      <c r="E91" s="358"/>
      <c r="F91" s="358"/>
      <c r="G91" s="358"/>
      <c r="H91" s="358"/>
      <c r="I91" s="358"/>
      <c r="J91" s="358"/>
      <c r="K91" s="358"/>
      <c r="L91" s="358"/>
      <c r="M91" s="12"/>
      <c r="N91" s="27"/>
      <c r="O91" s="23"/>
      <c r="P91" s="23"/>
      <c r="Q91" s="23"/>
      <c r="R91" s="23"/>
      <c r="S91" s="23"/>
      <c r="T91" s="242"/>
      <c r="U91" s="238"/>
      <c r="V91" s="238"/>
      <c r="W91" s="238"/>
      <c r="X91" s="238"/>
      <c r="Y91" s="238"/>
      <c r="Z91" s="238"/>
      <c r="AA91" s="238"/>
      <c r="AB91" s="238"/>
      <c r="AC91" s="238"/>
      <c r="AD91" s="238"/>
      <c r="AE91" s="238"/>
      <c r="AF91" s="238"/>
      <c r="AG91" s="238"/>
      <c r="AH91" s="238"/>
      <c r="AI91" s="238"/>
      <c r="AJ91" s="238"/>
      <c r="AK91" s="238"/>
      <c r="AL91" s="238"/>
      <c r="AM91" s="238"/>
      <c r="AN91" s="238"/>
      <c r="AO91" s="238"/>
    </row>
    <row r="92" spans="1:41" s="5" customFormat="1" ht="10" customHeight="1" x14ac:dyDescent="0.35">
      <c r="A92" s="10"/>
      <c r="B92" s="11"/>
      <c r="C92" s="217"/>
      <c r="D92" s="217"/>
      <c r="E92" s="217"/>
      <c r="F92" s="217"/>
      <c r="G92" s="219"/>
      <c r="H92" s="219"/>
      <c r="I92" s="219"/>
      <c r="J92" s="219"/>
      <c r="K92" s="219"/>
      <c r="L92" s="219"/>
      <c r="M92" s="12"/>
      <c r="N92" s="27"/>
      <c r="O92" s="23"/>
      <c r="P92" s="23"/>
      <c r="Q92" s="23"/>
      <c r="R92" s="23"/>
      <c r="S92" s="23"/>
      <c r="T92" s="242"/>
      <c r="U92" s="238"/>
      <c r="V92" s="238"/>
      <c r="W92" s="238"/>
      <c r="X92" s="238"/>
      <c r="Y92" s="238"/>
      <c r="Z92" s="238"/>
      <c r="AA92" s="238"/>
      <c r="AB92" s="238"/>
      <c r="AC92" s="238"/>
      <c r="AD92" s="238"/>
      <c r="AE92" s="238"/>
      <c r="AF92" s="238"/>
      <c r="AG92" s="238"/>
      <c r="AH92" s="238"/>
      <c r="AI92" s="238"/>
      <c r="AJ92" s="238"/>
      <c r="AK92" s="238"/>
      <c r="AL92" s="238"/>
      <c r="AM92" s="238"/>
      <c r="AN92" s="238"/>
      <c r="AO92" s="238"/>
    </row>
    <row r="93" spans="1:41" s="5" customFormat="1" ht="18" customHeight="1" x14ac:dyDescent="0.35">
      <c r="A93" s="10"/>
      <c r="B93" s="11"/>
      <c r="C93" s="218" t="s">
        <v>221</v>
      </c>
      <c r="D93" s="218"/>
      <c r="E93" s="218"/>
      <c r="F93" s="218"/>
      <c r="G93" s="237"/>
      <c r="H93" s="329" t="s">
        <v>119</v>
      </c>
      <c r="I93" s="329"/>
      <c r="J93" s="329"/>
      <c r="K93" s="246"/>
      <c r="L93" s="246" t="s">
        <v>80</v>
      </c>
      <c r="M93" s="12"/>
      <c r="N93" s="27"/>
      <c r="O93" s="23"/>
      <c r="P93" s="23"/>
      <c r="Q93" s="23"/>
      <c r="R93" s="23"/>
      <c r="S93" s="23"/>
      <c r="T93" s="242"/>
      <c r="U93" s="238"/>
      <c r="V93" s="238"/>
      <c r="W93" s="238"/>
      <c r="X93" s="238"/>
      <c r="Y93" s="238"/>
      <c r="Z93" s="238"/>
      <c r="AA93" s="242"/>
      <c r="AB93" s="242"/>
      <c r="AC93" s="242"/>
      <c r="AD93" s="201"/>
      <c r="AE93" s="201"/>
      <c r="AF93" s="238"/>
      <c r="AG93" s="238"/>
      <c r="AH93" s="238"/>
      <c r="AI93" s="238"/>
      <c r="AJ93" s="238"/>
      <c r="AK93" s="238"/>
      <c r="AL93" s="238"/>
      <c r="AM93" s="238"/>
      <c r="AN93" s="238"/>
      <c r="AO93" s="238"/>
    </row>
    <row r="94" spans="1:41" s="5" customFormat="1" ht="18" customHeight="1" x14ac:dyDescent="0.35">
      <c r="A94" s="10"/>
      <c r="B94" s="11"/>
      <c r="C94" s="217" t="s">
        <v>222</v>
      </c>
      <c r="D94" s="229"/>
      <c r="E94" s="229"/>
      <c r="F94" s="229"/>
      <c r="G94" s="230" t="s">
        <v>121</v>
      </c>
      <c r="H94" s="106"/>
      <c r="I94" s="139" t="s">
        <v>125</v>
      </c>
      <c r="J94" s="106"/>
      <c r="K94" s="18"/>
      <c r="L94" s="133">
        <f>ROUND(((J94-H94)/30.4),0)</f>
        <v>0</v>
      </c>
      <c r="M94" s="12"/>
      <c r="N94" s="27"/>
      <c r="O94" s="23"/>
      <c r="P94" s="23"/>
      <c r="Q94" s="23"/>
      <c r="R94" s="110"/>
      <c r="S94" s="110"/>
      <c r="T94" s="111"/>
      <c r="U94" s="111"/>
      <c r="V94" s="111"/>
      <c r="W94" s="111"/>
      <c r="X94" s="111"/>
      <c r="Y94" s="111"/>
      <c r="Z94" s="111"/>
      <c r="AA94" s="111"/>
      <c r="AB94" s="111"/>
      <c r="AC94" s="111"/>
      <c r="AD94" s="205"/>
      <c r="AE94" s="205"/>
      <c r="AF94" s="111"/>
      <c r="AG94" s="111"/>
      <c r="AH94" s="111"/>
      <c r="AI94" s="111"/>
      <c r="AJ94" s="111"/>
      <c r="AK94" s="111"/>
      <c r="AL94" s="111"/>
      <c r="AM94" s="111"/>
      <c r="AN94" s="238"/>
      <c r="AO94" s="238"/>
    </row>
    <row r="95" spans="1:41" s="5" customFormat="1" ht="10" customHeight="1" x14ac:dyDescent="0.35">
      <c r="A95" s="10"/>
      <c r="B95" s="11"/>
      <c r="C95" s="217"/>
      <c r="D95" s="229"/>
      <c r="E95" s="229"/>
      <c r="F95" s="229"/>
      <c r="G95" s="138"/>
      <c r="H95" s="236"/>
      <c r="I95" s="138"/>
      <c r="J95" s="219"/>
      <c r="K95" s="18"/>
      <c r="L95" s="18"/>
      <c r="M95" s="12"/>
      <c r="N95" s="27"/>
      <c r="O95" s="23"/>
      <c r="P95" s="23"/>
      <c r="Q95" s="23"/>
      <c r="R95" s="110"/>
      <c r="S95" s="110"/>
      <c r="T95" s="111"/>
      <c r="U95" s="111"/>
      <c r="V95" s="111"/>
      <c r="W95" s="111"/>
      <c r="X95" s="111"/>
      <c r="Y95" s="111"/>
      <c r="Z95" s="111"/>
      <c r="AA95" s="111"/>
      <c r="AB95" s="111"/>
      <c r="AC95" s="111"/>
      <c r="AD95" s="205"/>
      <c r="AE95" s="205"/>
      <c r="AF95" s="111"/>
      <c r="AG95" s="111"/>
      <c r="AH95" s="111"/>
      <c r="AI95" s="111"/>
      <c r="AJ95" s="111"/>
      <c r="AK95" s="111"/>
      <c r="AL95" s="111"/>
      <c r="AM95" s="111"/>
      <c r="AN95" s="238"/>
      <c r="AO95" s="238"/>
    </row>
    <row r="96" spans="1:41" s="5" customFormat="1" ht="18" customHeight="1" x14ac:dyDescent="0.35">
      <c r="A96" s="10"/>
      <c r="B96" s="11"/>
      <c r="C96" s="217"/>
      <c r="D96" s="229"/>
      <c r="E96" s="229"/>
      <c r="F96" s="229"/>
      <c r="G96" s="352" t="s">
        <v>174</v>
      </c>
      <c r="H96" s="353"/>
      <c r="I96" s="352" t="s">
        <v>172</v>
      </c>
      <c r="J96" s="353"/>
      <c r="K96" s="352" t="s">
        <v>223</v>
      </c>
      <c r="L96" s="353"/>
      <c r="M96" s="12"/>
      <c r="N96" s="27"/>
      <c r="O96" s="23"/>
      <c r="P96" s="23"/>
      <c r="Q96" s="23"/>
      <c r="R96" s="110"/>
      <c r="S96" s="110"/>
      <c r="T96" s="111"/>
      <c r="U96" s="111"/>
      <c r="V96" s="111"/>
      <c r="W96" s="111"/>
      <c r="X96" s="111"/>
      <c r="Y96" s="111"/>
      <c r="Z96" s="111"/>
      <c r="AA96" s="111"/>
      <c r="AB96" s="111"/>
      <c r="AC96" s="111"/>
      <c r="AD96" s="205"/>
      <c r="AE96" s="205"/>
      <c r="AF96" s="111"/>
      <c r="AG96" s="111"/>
      <c r="AH96" s="111"/>
      <c r="AI96" s="111"/>
      <c r="AJ96" s="111"/>
      <c r="AK96" s="111"/>
      <c r="AL96" s="111"/>
      <c r="AM96" s="111"/>
      <c r="AN96" s="238"/>
      <c r="AO96" s="238"/>
    </row>
    <row r="97" spans="1:45" s="5" customFormat="1" ht="18" customHeight="1" x14ac:dyDescent="0.35">
      <c r="A97" s="10"/>
      <c r="B97" s="11"/>
      <c r="C97" s="217"/>
      <c r="D97" s="229"/>
      <c r="E97" s="229"/>
      <c r="F97" s="229"/>
      <c r="G97" s="134" t="s">
        <v>224</v>
      </c>
      <c r="H97" s="134" t="s">
        <v>225</v>
      </c>
      <c r="I97" s="134" t="s">
        <v>226</v>
      </c>
      <c r="J97" s="134" t="s">
        <v>227</v>
      </c>
      <c r="K97" s="134" t="s">
        <v>226</v>
      </c>
      <c r="L97" s="134" t="s">
        <v>227</v>
      </c>
      <c r="M97" s="12"/>
      <c r="N97" s="27"/>
      <c r="O97" s="23"/>
      <c r="P97" s="23"/>
      <c r="Q97" s="23"/>
      <c r="R97" s="110"/>
      <c r="S97" s="110"/>
      <c r="T97" s="111"/>
      <c r="U97" s="111"/>
      <c r="V97" s="111"/>
      <c r="W97" s="111"/>
      <c r="X97" s="111"/>
      <c r="Y97" s="111"/>
      <c r="Z97" s="111"/>
      <c r="AA97" s="111"/>
      <c r="AB97" s="111"/>
      <c r="AC97" s="111"/>
      <c r="AD97" s="205"/>
      <c r="AE97" s="205"/>
      <c r="AF97" s="111"/>
      <c r="AG97" s="111"/>
      <c r="AH97" s="111"/>
      <c r="AI97" s="111"/>
      <c r="AJ97" s="111"/>
      <c r="AK97" s="111"/>
      <c r="AL97" s="111"/>
      <c r="AM97" s="111"/>
      <c r="AN97" s="238"/>
      <c r="AO97" s="238"/>
      <c r="AP97" s="242"/>
      <c r="AQ97" s="242"/>
      <c r="AR97" s="242"/>
      <c r="AS97" s="242"/>
    </row>
    <row r="98" spans="1:45" s="5" customFormat="1" ht="18" customHeight="1" x14ac:dyDescent="0.35">
      <c r="A98" s="10"/>
      <c r="B98" s="11"/>
      <c r="C98" s="217" t="s">
        <v>228</v>
      </c>
      <c r="D98" s="229"/>
      <c r="E98" s="229"/>
      <c r="F98" s="229"/>
      <c r="G98" s="20"/>
      <c r="H98" s="20"/>
      <c r="I98" s="133">
        <f>I158</f>
        <v>0</v>
      </c>
      <c r="J98" s="133">
        <f>J158</f>
        <v>0</v>
      </c>
      <c r="K98" s="133">
        <f>K158</f>
        <v>0</v>
      </c>
      <c r="L98" s="133">
        <f>L158</f>
        <v>0</v>
      </c>
      <c r="M98" s="12"/>
      <c r="N98" s="27"/>
      <c r="O98" s="337" t="s">
        <v>229</v>
      </c>
      <c r="P98" s="338"/>
      <c r="Q98" s="337" t="s">
        <v>230</v>
      </c>
      <c r="R98" s="338"/>
      <c r="S98" s="337" t="s">
        <v>80</v>
      </c>
      <c r="T98" s="338"/>
      <c r="U98" s="323" t="s">
        <v>231</v>
      </c>
      <c r="V98" s="323"/>
      <c r="W98" s="111"/>
      <c r="X98" s="111"/>
      <c r="Y98" s="111"/>
      <c r="Z98" s="111"/>
      <c r="AA98" s="111"/>
      <c r="AB98" s="111"/>
      <c r="AC98" s="111"/>
      <c r="AD98" s="205"/>
      <c r="AE98" s="205"/>
      <c r="AF98" s="111"/>
      <c r="AG98" s="111"/>
      <c r="AH98" s="111"/>
      <c r="AI98" s="111"/>
      <c r="AJ98" s="111"/>
      <c r="AK98" s="111"/>
      <c r="AL98" s="111"/>
      <c r="AM98" s="111"/>
      <c r="AN98" s="238"/>
      <c r="AO98" s="238"/>
      <c r="AP98" s="242"/>
      <c r="AQ98" s="242"/>
      <c r="AR98" s="242"/>
      <c r="AS98" s="242"/>
    </row>
    <row r="99" spans="1:45" s="5" customFormat="1" ht="18" customHeight="1" x14ac:dyDescent="0.35">
      <c r="A99" s="10"/>
      <c r="B99" s="11"/>
      <c r="C99" s="217" t="s">
        <v>232</v>
      </c>
      <c r="D99" s="229"/>
      <c r="E99" s="229"/>
      <c r="F99" s="229"/>
      <c r="G99" s="138"/>
      <c r="H99" s="246"/>
      <c r="I99" s="138"/>
      <c r="J99" s="246"/>
      <c r="K99" s="133">
        <f>IF(U99=0,0,(K98/S99)*12)</f>
        <v>0</v>
      </c>
      <c r="L99" s="133">
        <f>IF(U99=0,0,(L98/S99)*12)</f>
        <v>0</v>
      </c>
      <c r="M99" s="12"/>
      <c r="N99" s="27"/>
      <c r="O99" s="365">
        <f>MIN(G127:G157)</f>
        <v>0</v>
      </c>
      <c r="P99" s="366"/>
      <c r="Q99" s="365">
        <f>MAX(H127:H157)</f>
        <v>0</v>
      </c>
      <c r="R99" s="366"/>
      <c r="S99" s="341">
        <f>DATEDIF(O99,Q99,"m")+1</f>
        <v>1</v>
      </c>
      <c r="T99" s="342"/>
      <c r="U99" s="323">
        <f>COUNTA(G127:G157)</f>
        <v>0</v>
      </c>
      <c r="V99" s="323"/>
      <c r="W99" s="111"/>
      <c r="X99" s="111"/>
      <c r="Y99" s="111"/>
      <c r="Z99" s="111"/>
      <c r="AA99" s="111"/>
      <c r="AB99" s="111"/>
      <c r="AC99" s="111"/>
      <c r="AD99" s="205"/>
      <c r="AE99" s="205"/>
      <c r="AF99" s="111"/>
      <c r="AG99" s="111"/>
      <c r="AH99" s="111"/>
      <c r="AI99" s="111"/>
      <c r="AJ99" s="111"/>
      <c r="AK99" s="111"/>
      <c r="AL99" s="111"/>
      <c r="AM99" s="111"/>
      <c r="AN99" s="238"/>
      <c r="AO99" s="238"/>
      <c r="AP99" s="242"/>
      <c r="AQ99" s="242"/>
      <c r="AR99" s="242"/>
      <c r="AS99" s="242"/>
    </row>
    <row r="100" spans="1:45" s="5" customFormat="1" ht="10" customHeight="1" x14ac:dyDescent="0.35">
      <c r="A100" s="10"/>
      <c r="B100" s="11"/>
      <c r="C100" s="229"/>
      <c r="D100" s="229"/>
      <c r="E100" s="229"/>
      <c r="F100" s="229"/>
      <c r="G100" s="229"/>
      <c r="H100" s="229"/>
      <c r="I100" s="229"/>
      <c r="J100" s="229"/>
      <c r="K100" s="229"/>
      <c r="L100" s="229"/>
      <c r="M100" s="12"/>
      <c r="N100" s="27"/>
      <c r="O100" s="23"/>
      <c r="P100" s="23"/>
      <c r="Q100" s="23"/>
      <c r="R100" s="23"/>
      <c r="S100" s="23"/>
      <c r="T100" s="242"/>
      <c r="U100" s="238"/>
      <c r="V100" s="238"/>
      <c r="W100" s="238"/>
      <c r="X100" s="238"/>
      <c r="Y100" s="238"/>
      <c r="Z100" s="238"/>
      <c r="AA100" s="242"/>
      <c r="AB100" s="242"/>
      <c r="AC100" s="242"/>
      <c r="AD100" s="201"/>
      <c r="AE100" s="201"/>
      <c r="AF100" s="238"/>
      <c r="AG100" s="238"/>
      <c r="AH100" s="238"/>
      <c r="AI100" s="238"/>
      <c r="AJ100" s="238"/>
      <c r="AK100" s="238"/>
      <c r="AL100" s="238"/>
      <c r="AM100" s="238"/>
      <c r="AN100" s="238"/>
      <c r="AO100" s="238"/>
      <c r="AP100" s="242"/>
      <c r="AQ100" s="242"/>
      <c r="AR100" s="242"/>
      <c r="AS100" s="242"/>
    </row>
    <row r="101" spans="1:45" s="5" customFormat="1" ht="18" customHeight="1" x14ac:dyDescent="0.35">
      <c r="A101" s="10"/>
      <c r="B101" s="11"/>
      <c r="C101" s="217" t="s">
        <v>233</v>
      </c>
      <c r="D101" s="229"/>
      <c r="E101" s="229"/>
      <c r="F101" s="229"/>
      <c r="G101" s="229"/>
      <c r="H101" s="229"/>
      <c r="I101" s="229"/>
      <c r="J101" s="229"/>
      <c r="K101" s="229"/>
      <c r="L101" s="133">
        <f>SUMPRODUCT((E128:E157&lt;&gt;"")/COUNTIF(E128:E157,E128:E157&amp;""))</f>
        <v>0</v>
      </c>
      <c r="M101" s="12"/>
      <c r="N101" s="27"/>
      <c r="O101" s="23"/>
      <c r="P101" s="23"/>
      <c r="Q101" s="23"/>
      <c r="R101" s="23"/>
      <c r="S101" s="23"/>
      <c r="T101" s="242"/>
      <c r="U101" s="238"/>
      <c r="V101" s="238"/>
      <c r="W101" s="238"/>
      <c r="X101" s="238"/>
      <c r="Y101" s="238"/>
      <c r="Z101" s="238"/>
      <c r="AA101" s="242"/>
      <c r="AB101" s="242"/>
      <c r="AC101" s="242"/>
      <c r="AD101" s="201"/>
      <c r="AE101" s="201"/>
      <c r="AF101" s="238"/>
      <c r="AG101" s="238"/>
      <c r="AH101" s="238"/>
      <c r="AI101" s="238"/>
      <c r="AJ101" s="238"/>
      <c r="AK101" s="238"/>
      <c r="AL101" s="238"/>
      <c r="AM101" s="238"/>
      <c r="AN101" s="238"/>
      <c r="AO101" s="238"/>
      <c r="AP101" s="242"/>
      <c r="AQ101" s="242"/>
      <c r="AR101" s="242"/>
      <c r="AS101" s="242"/>
    </row>
    <row r="102" spans="1:45" s="5" customFormat="1" ht="18" customHeight="1" x14ac:dyDescent="0.35">
      <c r="A102" s="10"/>
      <c r="B102" s="11"/>
      <c r="C102" s="217" t="s">
        <v>234</v>
      </c>
      <c r="D102" s="217"/>
      <c r="E102" s="217"/>
      <c r="F102" s="217"/>
      <c r="G102" s="141"/>
      <c r="H102" s="371" t="s">
        <v>235</v>
      </c>
      <c r="I102" s="304"/>
      <c r="J102" s="304"/>
      <c r="K102" s="305"/>
      <c r="L102" s="133">
        <f>F158</f>
        <v>0</v>
      </c>
      <c r="M102" s="12"/>
      <c r="N102" s="27"/>
      <c r="O102" s="337" t="s">
        <v>236</v>
      </c>
      <c r="P102" s="347"/>
      <c r="Q102" s="347"/>
      <c r="R102" s="338"/>
      <c r="S102" s="337" t="s">
        <v>237</v>
      </c>
      <c r="T102" s="347"/>
      <c r="U102" s="347"/>
      <c r="V102" s="338"/>
      <c r="W102" s="337" t="s">
        <v>238</v>
      </c>
      <c r="X102" s="347"/>
      <c r="Y102" s="347"/>
      <c r="Z102" s="338"/>
      <c r="AA102" s="337" t="s">
        <v>239</v>
      </c>
      <c r="AB102" s="347"/>
      <c r="AC102" s="347"/>
      <c r="AD102" s="338"/>
      <c r="AE102" s="323" t="s">
        <v>240</v>
      </c>
      <c r="AF102" s="323"/>
      <c r="AG102" s="323"/>
      <c r="AH102" s="323"/>
      <c r="AI102" s="337" t="s">
        <v>241</v>
      </c>
      <c r="AJ102" s="347"/>
      <c r="AK102" s="347"/>
      <c r="AL102" s="338"/>
      <c r="AM102" s="116"/>
      <c r="AN102" s="323" t="s">
        <v>175</v>
      </c>
      <c r="AO102" s="323"/>
      <c r="AP102" s="242"/>
      <c r="AQ102" s="332" t="s">
        <v>177</v>
      </c>
      <c r="AR102" s="242"/>
      <c r="AS102" s="332" t="s">
        <v>178</v>
      </c>
    </row>
    <row r="103" spans="1:45" s="5" customFormat="1" ht="18" customHeight="1" x14ac:dyDescent="0.35">
      <c r="A103" s="10"/>
      <c r="B103" s="11"/>
      <c r="C103" s="268" t="s">
        <v>242</v>
      </c>
      <c r="D103" s="268"/>
      <c r="E103" s="268"/>
      <c r="F103" s="268"/>
      <c r="G103" s="217"/>
      <c r="H103" s="217"/>
      <c r="I103" s="217"/>
      <c r="J103" s="217"/>
      <c r="K103" s="217"/>
      <c r="L103" s="20"/>
      <c r="M103" s="12"/>
      <c r="N103" s="27"/>
      <c r="O103" s="336" t="s">
        <v>82</v>
      </c>
      <c r="P103" s="336"/>
      <c r="Q103" s="336" t="s">
        <v>81</v>
      </c>
      <c r="R103" s="336"/>
      <c r="S103" s="323" t="s">
        <v>82</v>
      </c>
      <c r="T103" s="323"/>
      <c r="U103" s="323" t="s">
        <v>81</v>
      </c>
      <c r="V103" s="323"/>
      <c r="W103" s="323" t="s">
        <v>82</v>
      </c>
      <c r="X103" s="323"/>
      <c r="Y103" s="323" t="s">
        <v>81</v>
      </c>
      <c r="Z103" s="323"/>
      <c r="AA103" s="323" t="s">
        <v>82</v>
      </c>
      <c r="AB103" s="323"/>
      <c r="AC103" s="348" t="s">
        <v>81</v>
      </c>
      <c r="AD103" s="348"/>
      <c r="AE103" s="323" t="s">
        <v>82</v>
      </c>
      <c r="AF103" s="323"/>
      <c r="AG103" s="323" t="s">
        <v>81</v>
      </c>
      <c r="AH103" s="323"/>
      <c r="AI103" s="323" t="s">
        <v>82</v>
      </c>
      <c r="AJ103" s="323"/>
      <c r="AK103" s="323" t="s">
        <v>81</v>
      </c>
      <c r="AL103" s="323"/>
      <c r="AM103" s="116"/>
      <c r="AN103" s="234" t="s">
        <v>82</v>
      </c>
      <c r="AO103" s="234" t="s">
        <v>81</v>
      </c>
      <c r="AP103" s="242"/>
      <c r="AQ103" s="333"/>
      <c r="AR103" s="242"/>
      <c r="AS103" s="333"/>
    </row>
    <row r="104" spans="1:45" s="5" customFormat="1" ht="10" customHeight="1" x14ac:dyDescent="0.35">
      <c r="A104" s="10"/>
      <c r="B104" s="11"/>
      <c r="C104" s="11"/>
      <c r="D104" s="11"/>
      <c r="E104" s="11"/>
      <c r="F104" s="11"/>
      <c r="G104" s="11"/>
      <c r="H104" s="11"/>
      <c r="I104" s="11"/>
      <c r="J104" s="11"/>
      <c r="K104" s="11"/>
      <c r="L104" s="11"/>
      <c r="M104" s="12"/>
      <c r="N104" s="27"/>
      <c r="O104" s="23"/>
      <c r="P104" s="23"/>
      <c r="Q104" s="23"/>
      <c r="R104" s="23"/>
      <c r="S104" s="23"/>
      <c r="T104" s="242"/>
      <c r="U104" s="242"/>
      <c r="V104" s="242"/>
      <c r="W104" s="242"/>
      <c r="X104" s="242"/>
      <c r="Y104" s="242"/>
      <c r="Z104" s="242"/>
      <c r="AA104" s="242"/>
      <c r="AB104" s="242"/>
      <c r="AC104" s="242"/>
      <c r="AD104" s="206"/>
      <c r="AE104" s="206"/>
      <c r="AF104" s="242"/>
      <c r="AG104" s="242"/>
      <c r="AH104" s="242"/>
      <c r="AI104" s="242"/>
      <c r="AJ104" s="242"/>
      <c r="AK104" s="242"/>
      <c r="AL104" s="242"/>
      <c r="AM104" s="242"/>
      <c r="AN104" s="238"/>
      <c r="AO104" s="242"/>
      <c r="AP104" s="242"/>
      <c r="AQ104" s="242"/>
      <c r="AR104" s="242"/>
      <c r="AS104" s="242"/>
    </row>
    <row r="105" spans="1:45" s="5" customFormat="1" ht="18" customHeight="1" x14ac:dyDescent="0.35">
      <c r="A105" s="10"/>
      <c r="B105" s="11"/>
      <c r="C105" s="218" t="s">
        <v>243</v>
      </c>
      <c r="D105" s="218"/>
      <c r="E105" s="218"/>
      <c r="F105" s="218"/>
      <c r="G105" s="329" t="s">
        <v>119</v>
      </c>
      <c r="H105" s="329"/>
      <c r="I105" s="329"/>
      <c r="J105" s="11"/>
      <c r="K105" s="19" t="s">
        <v>69</v>
      </c>
      <c r="L105" s="17" t="s">
        <v>181</v>
      </c>
      <c r="M105" s="12"/>
      <c r="N105" s="27"/>
      <c r="O105" s="104"/>
      <c r="P105" s="104"/>
      <c r="Q105" s="104"/>
      <c r="R105" s="104"/>
      <c r="S105" s="104"/>
      <c r="T105" s="27"/>
      <c r="U105" s="115"/>
      <c r="V105" s="115"/>
      <c r="W105" s="115"/>
      <c r="X105" s="115"/>
      <c r="Y105" s="115"/>
      <c r="Z105" s="115"/>
      <c r="AA105" s="27"/>
      <c r="AB105" s="27"/>
      <c r="AC105" s="27"/>
      <c r="AD105" s="207"/>
      <c r="AE105" s="207"/>
      <c r="AF105" s="27"/>
      <c r="AG105" s="27"/>
      <c r="AH105" s="27"/>
      <c r="AI105" s="27"/>
      <c r="AJ105" s="27"/>
      <c r="AK105" s="27"/>
      <c r="AL105" s="27"/>
      <c r="AM105" s="242"/>
      <c r="AN105" s="238"/>
      <c r="AO105" s="242"/>
      <c r="AP105" s="242"/>
      <c r="AQ105" s="242"/>
      <c r="AR105" s="242"/>
      <c r="AS105" s="242"/>
    </row>
    <row r="106" spans="1:45" s="5" customFormat="1" ht="18" customHeight="1" x14ac:dyDescent="0.35">
      <c r="A106" s="10"/>
      <c r="B106" s="137"/>
      <c r="C106" s="359"/>
      <c r="D106" s="360"/>
      <c r="E106" s="229"/>
      <c r="F106" s="229" t="s">
        <v>121</v>
      </c>
      <c r="G106" s="106"/>
      <c r="H106" s="235" t="s">
        <v>125</v>
      </c>
      <c r="I106" s="106"/>
      <c r="J106" s="235"/>
      <c r="K106" s="20"/>
      <c r="L106" s="133" t="str">
        <f>IFERROR(ROUND(K106/((I106-G106)/30.4),0),"")</f>
        <v/>
      </c>
      <c r="M106" s="12"/>
      <c r="N106" s="27"/>
      <c r="O106" s="114">
        <f>((($L99-$O$251)/($O$250-$O$251))*0.5+1)</f>
        <v>0.25</v>
      </c>
      <c r="P106" s="118">
        <f>IF($O106&gt;1.5,1.5,IF($O106&lt;0.5,0,$O106))</f>
        <v>0</v>
      </c>
      <c r="Q106" s="114">
        <f>((($L99-$Q$251)/($Q$250-$Q$251))*0.5+1)</f>
        <v>0</v>
      </c>
      <c r="R106" s="118">
        <f>IF($Q106&gt;1.5,1.5,IF($Q106&lt;0.5,0,$Q106))</f>
        <v>0</v>
      </c>
      <c r="S106" s="114">
        <f>((($K106-$S$251)/($S$250-$S$251))*0.5+1)</f>
        <v>-0.75</v>
      </c>
      <c r="T106" s="118">
        <f>IF($S106&gt;1.5,1.5,IF($S106&lt;0.5,0,$S106))</f>
        <v>0</v>
      </c>
      <c r="U106" s="114">
        <f>((($K106-$U$251)/($U$250-$U$251))*0.5+1)</f>
        <v>-1.4</v>
      </c>
      <c r="V106" s="118">
        <f>IF($U106&gt;1.5,1.5,IF($U106&lt;0.5,0,$U106))</f>
        <v>0</v>
      </c>
      <c r="W106" s="114">
        <f>((($G98-$W$251)/($W$250-$W$251))*0.5+1)</f>
        <v>0.25</v>
      </c>
      <c r="X106" s="118">
        <f>IF($W106&gt;1.5,1.5,IF($W106&lt;0.5,0,$W106))</f>
        <v>0</v>
      </c>
      <c r="Y106" s="114">
        <f>((($G98-$Y$251)/($Y$250-$Y$251))*0.5+1)</f>
        <v>0.125</v>
      </c>
      <c r="Z106" s="118">
        <f>IF($Y106&gt;1.5,1.5,IF($Y106&lt;0.5,0,$Y106))</f>
        <v>0</v>
      </c>
      <c r="AA106" s="114">
        <f>((($H98-$AA$251)/($AA$250-$AA$251))*0.5+1)</f>
        <v>0</v>
      </c>
      <c r="AB106" s="118">
        <f>IF($AA106&gt;1.5,1.5,IF($AA106&lt;0.5,0,$AA106))</f>
        <v>0</v>
      </c>
      <c r="AC106" s="114">
        <f>((($H98-$AC$251)/($AC$250-$AC$251))*0.5+1)</f>
        <v>-0.5</v>
      </c>
      <c r="AD106" s="118">
        <f>IF($AC106&gt;1.5,1.5,IF($AC106&lt;0.5,0,$AC106))</f>
        <v>0</v>
      </c>
      <c r="AE106" s="114">
        <f>((($L101-$AE$251)/($AE$250-$AE$251))*0.5+1)</f>
        <v>0</v>
      </c>
      <c r="AF106" s="118">
        <f>IF($AE106&gt;1.5,1.5,IF($AE106&lt;0.5,0,$AE106))</f>
        <v>0</v>
      </c>
      <c r="AG106" s="114">
        <f>((($L101-$AF$251)/($AF$250-$AF$251))*0.5+1)</f>
        <v>-0.5</v>
      </c>
      <c r="AH106" s="118">
        <f>IF($AG106&gt;1.5,1.5,IF($AG106&lt;0.5,0,$AG106))</f>
        <v>0</v>
      </c>
      <c r="AI106" s="114">
        <f>((($T127-$AG$251)/($AG$250-$AG$251))*0.5+1)</f>
        <v>0.16666666666666663</v>
      </c>
      <c r="AJ106" s="118">
        <f>IF($AI106&gt;1.5,1.5,IF($AI106&lt;0.5,0,$AI106))</f>
        <v>0</v>
      </c>
      <c r="AK106" s="114">
        <f>((($V127-$AI$251)/($AI$250-$AI$251))*0.5+1)</f>
        <v>0</v>
      </c>
      <c r="AL106" s="118">
        <f>IF($AK106&gt;1.5,1.5,IF($AK106&lt;0.5,0,$AK106))</f>
        <v>0</v>
      </c>
      <c r="AM106" s="117"/>
      <c r="AN106" s="119">
        <f>IF(AND($C106="Programmleiter*in",PRODUCT(P106,T106,X106,AB106,AF106,AJ106)&gt;=1,$L$110&gt;=$AO$250),1,0)</f>
        <v>0</v>
      </c>
      <c r="AO106" s="119">
        <f>IF(AND($C106="Programmleiter*in",PRODUCT(R106,V106,Z106,AD106,AH106,AL106)&gt;=1,$L$110&gt;=$AO$249),1,0)</f>
        <v>0</v>
      </c>
      <c r="AP106" s="242"/>
      <c r="AQ106" s="234">
        <f>IF(AND(OR(J98&gt;=O$257,L98&gt;=Q$257),K106&gt;=S$257,G98+H98&gt;=U$257,AS106&gt;=W$257,L110&gt;=Y$257,R127&gt;=AA$257),1,0)</f>
        <v>0</v>
      </c>
      <c r="AR106" s="242"/>
      <c r="AS106" s="240">
        <f>IF(I106="",0,DATEDIF(G106,I106,"m")+1)</f>
        <v>0</v>
      </c>
    </row>
    <row r="107" spans="1:45" s="5" customFormat="1" ht="18" customHeight="1" x14ac:dyDescent="0.35">
      <c r="A107" s="10"/>
      <c r="B107" s="137"/>
      <c r="C107" s="359"/>
      <c r="D107" s="360"/>
      <c r="E107" s="229"/>
      <c r="F107" s="229" t="s">
        <v>121</v>
      </c>
      <c r="G107" s="106"/>
      <c r="H107" s="235" t="s">
        <v>125</v>
      </c>
      <c r="I107" s="106"/>
      <c r="J107" s="235"/>
      <c r="K107" s="20"/>
      <c r="L107" s="133" t="str">
        <f t="shared" ref="L107:L108" si="13">IFERROR(ROUND(K107/((I107-G107)/30.4),0),"")</f>
        <v/>
      </c>
      <c r="M107" s="12"/>
      <c r="N107" s="27"/>
      <c r="O107" s="114">
        <f>((($L99-$O$251)/($O$250-$O$251))*0.5+1)</f>
        <v>0.25</v>
      </c>
      <c r="P107" s="118">
        <f t="shared" ref="P107:P108" si="14">IF($O107&gt;1.5,1.5,IF($O107&lt;0.5,0,$O107))</f>
        <v>0</v>
      </c>
      <c r="Q107" s="114">
        <f>((($L99-$Q$251)/($Q$250-$Q$251))*0.5+1)</f>
        <v>0</v>
      </c>
      <c r="R107" s="118">
        <f t="shared" ref="R107:R108" si="15">IF($Q107&gt;1.5,1.5,IF($Q107&lt;0.5,0,$Q107))</f>
        <v>0</v>
      </c>
      <c r="S107" s="114">
        <f>((($K107-$S$251)/($S$250-$S$251))*0.5+1)</f>
        <v>-0.75</v>
      </c>
      <c r="T107" s="118">
        <f t="shared" ref="T107:T108" si="16">IF($S107&gt;1.5,1.5,IF($S107&lt;0.5,0,$S107))</f>
        <v>0</v>
      </c>
      <c r="U107" s="114">
        <f>((($K107-$U$251)/($U$250-$U$251))*0.5+1)</f>
        <v>-1.4</v>
      </c>
      <c r="V107" s="118">
        <f t="shared" ref="V107:V108" si="17">IF($U107&gt;1.5,1.5,IF($U107&lt;0.5,0,$U107))</f>
        <v>0</v>
      </c>
      <c r="W107" s="114">
        <f>((($G98-$W$251)/($W$250-$W$251))*0.5+1)</f>
        <v>0.25</v>
      </c>
      <c r="X107" s="118">
        <f t="shared" ref="X107:X108" si="18">IF($W107&gt;1.5,1.5,IF($W107&lt;0.5,0,$W107))</f>
        <v>0</v>
      </c>
      <c r="Y107" s="114">
        <f>((($G98-$Y$251)/($Y$250-$Y$251))*0.5+1)</f>
        <v>0.125</v>
      </c>
      <c r="Z107" s="118">
        <f t="shared" ref="Z107:Z108" si="19">IF($Y107&gt;1.5,1.5,IF($Y107&lt;0.5,0,$Y107))</f>
        <v>0</v>
      </c>
      <c r="AA107" s="114">
        <f>((($H98-$AA$251)/($AA$250-$AA$251))*0.5+1)</f>
        <v>0</v>
      </c>
      <c r="AB107" s="118">
        <f t="shared" ref="AB107:AB108" si="20">IF($AA107&gt;1.5,1.5,IF($AA107&lt;0.5,0,$AA107))</f>
        <v>0</v>
      </c>
      <c r="AC107" s="114">
        <f>((($H98-$AC$251)/($AC$250-$AC$251))*0.5+1)</f>
        <v>-0.5</v>
      </c>
      <c r="AD107" s="118">
        <f t="shared" ref="AD107:AD108" si="21">IF($AC107&gt;1.5,1.5,IF($AC107&lt;0.5,0,$AC107))</f>
        <v>0</v>
      </c>
      <c r="AE107" s="114">
        <f>((($L101-$AE$251)/($AE$250-$AE$251))*0.5+1)</f>
        <v>0</v>
      </c>
      <c r="AF107" s="118">
        <f t="shared" ref="AF107:AF108" si="22">IF($AE107&gt;1.5,1.5,IF($AE107&lt;0.5,0,$AE107))</f>
        <v>0</v>
      </c>
      <c r="AG107" s="114">
        <f>((($L101-$AF$251)/($AF$250-$AF$251))*0.5+1)</f>
        <v>-0.5</v>
      </c>
      <c r="AH107" s="118">
        <f>IF($AG107&gt;1.5,1.5,IF($AG107&lt;0.5,0,$AG107))</f>
        <v>0</v>
      </c>
      <c r="AI107" s="114">
        <f>((($T127-$AG$251)/($AG$250-$AG$251))*0.5+1)</f>
        <v>0.16666666666666663</v>
      </c>
      <c r="AJ107" s="118">
        <f>IF($AI107&gt;1.5,1.5,IF($AI107&lt;0.5,0,$AI107))</f>
        <v>0</v>
      </c>
      <c r="AK107" s="114">
        <f>((($V127-$AI$251)/($AI$250-$AI$251))*0.5+1)</f>
        <v>0</v>
      </c>
      <c r="AL107" s="118">
        <f>IF($AK107&gt;1.5,1.5,IF($AK107&lt;0.5,0,$AK107))</f>
        <v>0</v>
      </c>
      <c r="AM107" s="117"/>
      <c r="AN107" s="119">
        <f>IF(AND($C107="Programmleiter*in",PRODUCT(P107,T107,X107,AB107,AF107,AJ107)&gt;=1,$L$110&gt;=$AO$250),1,0)</f>
        <v>0</v>
      </c>
      <c r="AO107" s="119">
        <f>IF(AND($C107="Programmleiter*in",PRODUCT(R107,V107,Z107,AD107,AH107,AL107)&gt;=1,$L$110&gt;=$AO$249),1,0)</f>
        <v>0</v>
      </c>
      <c r="AP107" s="242"/>
      <c r="AQ107" s="234">
        <f>IF(AND(OR(J98&gt;=O$257,L98&gt;=Q$257),K107&gt;=S$257,G98+H98&gt;=U$257,AS107&gt;=W$257,L110&gt;=Y$257,R127&gt;=AA$257),1,0)</f>
        <v>0</v>
      </c>
      <c r="AR107" s="242"/>
      <c r="AS107" s="240">
        <f t="shared" ref="AS107:AS108" si="23">IF(I107="",0,DATEDIF(G107,I107,"m")+1)</f>
        <v>0</v>
      </c>
    </row>
    <row r="108" spans="1:45" s="5" customFormat="1" ht="18" customHeight="1" x14ac:dyDescent="0.35">
      <c r="A108" s="10"/>
      <c r="B108" s="137"/>
      <c r="C108" s="361"/>
      <c r="D108" s="361"/>
      <c r="E108" s="229"/>
      <c r="F108" s="229" t="s">
        <v>121</v>
      </c>
      <c r="G108" s="106"/>
      <c r="H108" s="235" t="s">
        <v>125</v>
      </c>
      <c r="I108" s="106"/>
      <c r="J108" s="235"/>
      <c r="K108" s="20"/>
      <c r="L108" s="133" t="str">
        <f t="shared" si="13"/>
        <v/>
      </c>
      <c r="M108" s="12"/>
      <c r="N108" s="27"/>
      <c r="O108" s="114">
        <f>((($L99-$O$251)/($O$250-$O$251))*0.5+1)</f>
        <v>0.25</v>
      </c>
      <c r="P108" s="118">
        <f t="shared" si="14"/>
        <v>0</v>
      </c>
      <c r="Q108" s="114">
        <f>((($L99-$Q$251)/($Q$250-$Q$251))*0.5+1)</f>
        <v>0</v>
      </c>
      <c r="R108" s="118">
        <f t="shared" si="15"/>
        <v>0</v>
      </c>
      <c r="S108" s="114">
        <f>((($K108-$S$251)/($S$250-$S$251))*0.5+1)</f>
        <v>-0.75</v>
      </c>
      <c r="T108" s="118">
        <f t="shared" si="16"/>
        <v>0</v>
      </c>
      <c r="U108" s="114">
        <f>((($K108-$U$251)/($U$250-$U$251))*0.5+1)</f>
        <v>-1.4</v>
      </c>
      <c r="V108" s="118">
        <f t="shared" si="17"/>
        <v>0</v>
      </c>
      <c r="W108" s="114">
        <f>((($G98-$W$251)/($W$250-$W$251))*0.5+1)</f>
        <v>0.25</v>
      </c>
      <c r="X108" s="118">
        <f t="shared" si="18"/>
        <v>0</v>
      </c>
      <c r="Y108" s="114">
        <f>((($G98-$Y$251)/($Y$250-$Y$251))*0.5+1)</f>
        <v>0.125</v>
      </c>
      <c r="Z108" s="118">
        <f t="shared" si="19"/>
        <v>0</v>
      </c>
      <c r="AA108" s="114">
        <f>((($H98-$AA$251)/($AA$250-$AA$251))*0.5+1)</f>
        <v>0</v>
      </c>
      <c r="AB108" s="118">
        <f t="shared" si="20"/>
        <v>0</v>
      </c>
      <c r="AC108" s="114">
        <f>((($H98-$AC$251)/($AC$250-$AC$251))*0.5+1)</f>
        <v>-0.5</v>
      </c>
      <c r="AD108" s="118">
        <f t="shared" si="21"/>
        <v>0</v>
      </c>
      <c r="AE108" s="114">
        <f>((($L101-$AE$251)/($AE$250-$AE$251))*0.5+1)</f>
        <v>0</v>
      </c>
      <c r="AF108" s="118">
        <f t="shared" si="22"/>
        <v>0</v>
      </c>
      <c r="AG108" s="114">
        <f>((($L101-$AF$251)/($AF$250-$AF$251))*0.5+1)</f>
        <v>-0.5</v>
      </c>
      <c r="AH108" s="118">
        <f>IF($AG108&gt;1.5,1.5,IF($AG108&lt;0.5,0,$AG108))</f>
        <v>0</v>
      </c>
      <c r="AI108" s="114">
        <f>((($T127-$AG$251)/($AG$250-$AG$251))*0.5+1)</f>
        <v>0.16666666666666663</v>
      </c>
      <c r="AJ108" s="118">
        <f>IF($AI108&gt;1.5,1.5,IF($AI108&lt;0.5,0,$AI108))</f>
        <v>0</v>
      </c>
      <c r="AK108" s="114">
        <f>((($V127-$AI$251)/($AI$250-$AI$251))*0.5+1)</f>
        <v>0</v>
      </c>
      <c r="AL108" s="118">
        <f>IF($AK108&gt;1.5,1.5,IF($AK108&lt;0.5,0,$AK108))</f>
        <v>0</v>
      </c>
      <c r="AM108" s="117"/>
      <c r="AN108" s="119">
        <f>IF(AND($C108="Programmleiter*in",PRODUCT(P108,T108,X108,AB108,AF108,AJ108)&gt;=1,$L$110&gt;=$AO$250),1,0)</f>
        <v>0</v>
      </c>
      <c r="AO108" s="119">
        <f>IF(AND($C108="Programmleiter*in",PRODUCT(R108,V108,Z108,AD108,AH108,AL108)&gt;=1,$L$110&gt;=$AO$249),1,0)</f>
        <v>0</v>
      </c>
      <c r="AP108" s="242"/>
      <c r="AQ108" s="234">
        <f>IF(AND(OR(J98&gt;=O$257,L98&gt;=Q$257),K108&gt;=S$257,G98+H98&gt;=U$257,AS108&gt;=W$257,L110&gt;=Y$257,R127&gt;=AA$257),1,0)</f>
        <v>0</v>
      </c>
      <c r="AR108" s="242"/>
      <c r="AS108" s="240">
        <f t="shared" si="23"/>
        <v>0</v>
      </c>
    </row>
    <row r="109" spans="1:45" s="5" customFormat="1" ht="10" customHeight="1" x14ac:dyDescent="0.35">
      <c r="A109" s="10"/>
      <c r="B109" s="11"/>
      <c r="C109" s="217"/>
      <c r="D109" s="217"/>
      <c r="E109" s="217"/>
      <c r="F109" s="217"/>
      <c r="G109" s="132"/>
      <c r="H109" s="219"/>
      <c r="I109" s="219"/>
      <c r="J109" s="219"/>
      <c r="K109" s="219"/>
      <c r="L109" s="219"/>
      <c r="M109" s="12"/>
      <c r="N109" s="27"/>
      <c r="O109" s="23"/>
      <c r="P109" s="23"/>
      <c r="Q109" s="23"/>
      <c r="R109" s="23"/>
      <c r="S109" s="23"/>
      <c r="T109" s="242"/>
      <c r="U109" s="238"/>
      <c r="V109" s="238"/>
      <c r="W109" s="238"/>
      <c r="X109" s="238"/>
      <c r="Y109" s="238"/>
      <c r="Z109" s="238"/>
      <c r="AA109" s="242"/>
      <c r="AB109" s="242"/>
      <c r="AC109" s="242"/>
      <c r="AD109" s="201"/>
      <c r="AE109" s="201"/>
      <c r="AF109" s="238"/>
      <c r="AG109" s="238"/>
      <c r="AH109" s="238"/>
      <c r="AI109" s="238"/>
      <c r="AJ109" s="238"/>
      <c r="AK109" s="238"/>
      <c r="AL109" s="238"/>
      <c r="AM109" s="238"/>
      <c r="AN109" s="238"/>
      <c r="AO109" s="238"/>
      <c r="AP109" s="242"/>
      <c r="AQ109" s="242"/>
      <c r="AR109" s="242"/>
      <c r="AS109" s="242"/>
    </row>
    <row r="110" spans="1:45" s="5" customFormat="1" ht="18" customHeight="1" x14ac:dyDescent="0.35">
      <c r="A110" s="10"/>
      <c r="B110" s="11"/>
      <c r="C110" s="270" t="s">
        <v>244</v>
      </c>
      <c r="D110" s="270"/>
      <c r="E110" s="270"/>
      <c r="F110" s="270"/>
      <c r="G110" s="219"/>
      <c r="H110" s="219"/>
      <c r="I110" s="219"/>
      <c r="J110" s="219"/>
      <c r="K110" s="219"/>
      <c r="L110" s="133">
        <f>SUM(L111:L120)</f>
        <v>0</v>
      </c>
      <c r="M110" s="12"/>
      <c r="N110" s="27"/>
      <c r="O110" s="23"/>
      <c r="P110" s="23"/>
      <c r="Q110" s="23"/>
      <c r="R110" s="23"/>
      <c r="S110" s="23"/>
      <c r="T110" s="242"/>
      <c r="U110" s="238"/>
      <c r="V110" s="238"/>
      <c r="W110" s="238"/>
      <c r="X110" s="238"/>
      <c r="Y110" s="238"/>
      <c r="Z110" s="238"/>
      <c r="AA110" s="242"/>
      <c r="AB110" s="242"/>
      <c r="AC110" s="242"/>
      <c r="AD110" s="201"/>
      <c r="AE110" s="201"/>
      <c r="AF110" s="238"/>
      <c r="AG110" s="238"/>
      <c r="AH110" s="238"/>
      <c r="AI110" s="238"/>
      <c r="AJ110" s="238"/>
      <c r="AK110" s="238"/>
      <c r="AL110" s="238"/>
      <c r="AM110" s="238"/>
      <c r="AN110" s="238"/>
      <c r="AO110" s="238"/>
      <c r="AP110" s="242"/>
      <c r="AQ110" s="242"/>
      <c r="AR110" s="242"/>
      <c r="AS110" s="242"/>
    </row>
    <row r="111" spans="1:45" s="5" customFormat="1" ht="18" customHeight="1" x14ac:dyDescent="0.35">
      <c r="A111" s="10"/>
      <c r="B111" s="11"/>
      <c r="C111" s="268" t="s">
        <v>183</v>
      </c>
      <c r="D111" s="268"/>
      <c r="E111" s="268"/>
      <c r="F111" s="268"/>
      <c r="G111" s="268"/>
      <c r="H111" s="268"/>
      <c r="I111" s="268"/>
      <c r="J111" s="268"/>
      <c r="K111" s="268"/>
      <c r="L111" s="20"/>
      <c r="M111" s="12"/>
      <c r="N111" s="27"/>
      <c r="O111" s="23"/>
      <c r="P111" s="23"/>
      <c r="Q111" s="23"/>
      <c r="R111" s="23"/>
      <c r="S111" s="23"/>
      <c r="T111" s="242"/>
      <c r="U111" s="238"/>
      <c r="V111" s="238"/>
      <c r="W111" s="238"/>
      <c r="X111" s="238"/>
      <c r="Y111" s="238"/>
      <c r="Z111" s="238"/>
      <c r="AA111" s="242"/>
      <c r="AB111" s="242"/>
      <c r="AC111" s="242"/>
      <c r="AD111" s="201"/>
      <c r="AE111" s="201"/>
      <c r="AF111" s="238"/>
      <c r="AG111" s="238"/>
      <c r="AH111" s="238"/>
      <c r="AI111" s="238"/>
      <c r="AJ111" s="238"/>
      <c r="AK111" s="238"/>
      <c r="AL111" s="238"/>
      <c r="AM111" s="238"/>
      <c r="AN111" s="238"/>
      <c r="AO111" s="238"/>
      <c r="AP111" s="242"/>
      <c r="AQ111" s="242"/>
      <c r="AR111" s="242"/>
      <c r="AS111" s="242"/>
    </row>
    <row r="112" spans="1:45" s="5" customFormat="1" ht="18" customHeight="1" x14ac:dyDescent="0.35">
      <c r="A112" s="10"/>
      <c r="B112" s="11"/>
      <c r="C112" s="268" t="s">
        <v>184</v>
      </c>
      <c r="D112" s="268"/>
      <c r="E112" s="268"/>
      <c r="F112" s="268"/>
      <c r="G112" s="268"/>
      <c r="H112" s="268"/>
      <c r="I112" s="268"/>
      <c r="J112" s="268"/>
      <c r="K112" s="268"/>
      <c r="L112" s="20"/>
      <c r="M112" s="12"/>
      <c r="N112" s="27"/>
      <c r="O112" s="23"/>
      <c r="P112" s="23"/>
      <c r="Q112" s="23"/>
      <c r="R112" s="23"/>
      <c r="S112" s="23"/>
      <c r="T112" s="242"/>
      <c r="U112" s="238"/>
      <c r="V112" s="238"/>
      <c r="W112" s="238"/>
      <c r="X112" s="238"/>
      <c r="Y112" s="238"/>
      <c r="Z112" s="238"/>
      <c r="AA112" s="242"/>
      <c r="AB112" s="242"/>
      <c r="AC112" s="242"/>
      <c r="AD112" s="201"/>
      <c r="AE112" s="201"/>
      <c r="AF112" s="238"/>
      <c r="AG112" s="238"/>
      <c r="AH112" s="238"/>
      <c r="AI112" s="238"/>
      <c r="AJ112" s="238"/>
      <c r="AK112" s="238"/>
      <c r="AL112" s="238"/>
      <c r="AM112" s="238"/>
      <c r="AN112" s="238"/>
      <c r="AO112" s="238"/>
      <c r="AP112" s="242"/>
      <c r="AQ112" s="242"/>
      <c r="AR112" s="242"/>
      <c r="AS112" s="242"/>
    </row>
    <row r="113" spans="1:41" s="5" customFormat="1" ht="18" customHeight="1" x14ac:dyDescent="0.35">
      <c r="A113" s="10"/>
      <c r="B113" s="11"/>
      <c r="C113" s="268" t="s">
        <v>185</v>
      </c>
      <c r="D113" s="268"/>
      <c r="E113" s="268"/>
      <c r="F113" s="268"/>
      <c r="G113" s="268"/>
      <c r="H113" s="268"/>
      <c r="I113" s="268"/>
      <c r="J113" s="268"/>
      <c r="K113" s="268"/>
      <c r="L113" s="20"/>
      <c r="M113" s="12"/>
      <c r="N113" s="27"/>
      <c r="O113" s="23"/>
      <c r="P113" s="23"/>
      <c r="Q113" s="23"/>
      <c r="R113" s="23"/>
      <c r="S113" s="23"/>
      <c r="T113" s="242"/>
      <c r="U113" s="238"/>
      <c r="V113" s="238"/>
      <c r="W113" s="238"/>
      <c r="X113" s="238"/>
      <c r="Y113" s="238"/>
      <c r="Z113" s="238"/>
      <c r="AA113" s="242"/>
      <c r="AB113" s="242"/>
      <c r="AC113" s="242"/>
      <c r="AD113" s="201"/>
      <c r="AE113" s="201"/>
      <c r="AF113" s="238"/>
      <c r="AG113" s="238"/>
      <c r="AH113" s="238"/>
      <c r="AI113" s="238"/>
      <c r="AJ113" s="238"/>
      <c r="AK113" s="238"/>
      <c r="AL113" s="238"/>
      <c r="AM113" s="238"/>
      <c r="AN113" s="238"/>
      <c r="AO113" s="238"/>
    </row>
    <row r="114" spans="1:41" s="5" customFormat="1" ht="18" customHeight="1" x14ac:dyDescent="0.35">
      <c r="A114" s="10"/>
      <c r="B114" s="11"/>
      <c r="C114" s="268" t="s">
        <v>186</v>
      </c>
      <c r="D114" s="268"/>
      <c r="E114" s="268"/>
      <c r="F114" s="268"/>
      <c r="G114" s="268"/>
      <c r="H114" s="268"/>
      <c r="I114" s="268"/>
      <c r="J114" s="268"/>
      <c r="K114" s="268"/>
      <c r="L114" s="20"/>
      <c r="M114" s="12"/>
      <c r="N114" s="27"/>
      <c r="O114" s="23"/>
      <c r="P114" s="23"/>
      <c r="Q114" s="23"/>
      <c r="R114" s="23"/>
      <c r="S114" s="23"/>
      <c r="T114" s="242"/>
      <c r="U114" s="238"/>
      <c r="V114" s="238"/>
      <c r="W114" s="238"/>
      <c r="X114" s="238"/>
      <c r="Y114" s="238"/>
      <c r="Z114" s="238"/>
      <c r="AA114" s="242"/>
      <c r="AB114" s="242"/>
      <c r="AC114" s="242"/>
      <c r="AD114" s="201"/>
      <c r="AE114" s="201"/>
      <c r="AF114" s="238"/>
      <c r="AG114" s="238"/>
      <c r="AH114" s="238"/>
      <c r="AI114" s="238"/>
      <c r="AJ114" s="238"/>
      <c r="AK114" s="238"/>
      <c r="AL114" s="238"/>
      <c r="AM114" s="238"/>
      <c r="AN114" s="238"/>
      <c r="AO114" s="238"/>
    </row>
    <row r="115" spans="1:41" s="5" customFormat="1" ht="18" customHeight="1" x14ac:dyDescent="0.35">
      <c r="A115" s="10"/>
      <c r="B115" s="11"/>
      <c r="C115" s="268" t="s">
        <v>187</v>
      </c>
      <c r="D115" s="268"/>
      <c r="E115" s="268"/>
      <c r="F115" s="268"/>
      <c r="G115" s="268"/>
      <c r="H115" s="268"/>
      <c r="I115" s="268"/>
      <c r="J115" s="268"/>
      <c r="K115" s="268"/>
      <c r="L115" s="20"/>
      <c r="M115" s="12"/>
      <c r="N115" s="27"/>
      <c r="O115" s="23"/>
      <c r="P115" s="23"/>
      <c r="Q115" s="23"/>
      <c r="R115" s="23"/>
      <c r="S115" s="23"/>
      <c r="T115" s="242"/>
      <c r="U115" s="238"/>
      <c r="V115" s="238"/>
      <c r="W115" s="238"/>
      <c r="X115" s="238"/>
      <c r="Y115" s="238"/>
      <c r="Z115" s="238"/>
      <c r="AA115" s="242"/>
      <c r="AB115" s="242"/>
      <c r="AC115" s="242"/>
      <c r="AD115" s="201"/>
      <c r="AE115" s="201"/>
      <c r="AF115" s="238"/>
      <c r="AG115" s="238"/>
      <c r="AH115" s="238"/>
      <c r="AI115" s="238"/>
      <c r="AJ115" s="238"/>
      <c r="AK115" s="238"/>
      <c r="AL115" s="238"/>
      <c r="AM115" s="238"/>
      <c r="AN115" s="238"/>
      <c r="AO115" s="238"/>
    </row>
    <row r="116" spans="1:41" s="5" customFormat="1" ht="18" customHeight="1" x14ac:dyDescent="0.35">
      <c r="A116" s="10"/>
      <c r="B116" s="11"/>
      <c r="C116" s="268" t="s">
        <v>188</v>
      </c>
      <c r="D116" s="268"/>
      <c r="E116" s="268"/>
      <c r="F116" s="268"/>
      <c r="G116" s="268"/>
      <c r="H116" s="268"/>
      <c r="I116" s="268"/>
      <c r="J116" s="268"/>
      <c r="K116" s="268"/>
      <c r="L116" s="20"/>
      <c r="M116" s="12"/>
      <c r="N116" s="27"/>
      <c r="O116" s="23"/>
      <c r="P116" s="23"/>
      <c r="Q116" s="23"/>
      <c r="R116" s="23"/>
      <c r="S116" s="23"/>
      <c r="T116" s="242"/>
      <c r="U116" s="238"/>
      <c r="V116" s="238"/>
      <c r="W116" s="238"/>
      <c r="X116" s="238"/>
      <c r="Y116" s="238"/>
      <c r="Z116" s="238"/>
      <c r="AA116" s="242"/>
      <c r="AB116" s="242"/>
      <c r="AC116" s="242"/>
      <c r="AD116" s="201"/>
      <c r="AE116" s="201"/>
      <c r="AF116" s="238"/>
      <c r="AG116" s="238"/>
      <c r="AH116" s="238"/>
      <c r="AI116" s="238"/>
      <c r="AJ116" s="238"/>
      <c r="AK116" s="238"/>
      <c r="AL116" s="238"/>
      <c r="AM116" s="238"/>
      <c r="AN116" s="238"/>
      <c r="AO116" s="238"/>
    </row>
    <row r="117" spans="1:41" s="5" customFormat="1" ht="18" customHeight="1" x14ac:dyDescent="0.35">
      <c r="A117" s="10"/>
      <c r="B117" s="11"/>
      <c r="C117" s="268" t="s">
        <v>189</v>
      </c>
      <c r="D117" s="268"/>
      <c r="E117" s="268"/>
      <c r="F117" s="268"/>
      <c r="G117" s="268"/>
      <c r="H117" s="268"/>
      <c r="I117" s="268"/>
      <c r="J117" s="268"/>
      <c r="K117" s="268"/>
      <c r="L117" s="20"/>
      <c r="M117" s="12"/>
      <c r="N117" s="27"/>
      <c r="O117" s="23"/>
      <c r="P117" s="23"/>
      <c r="Q117" s="23"/>
      <c r="R117" s="23"/>
      <c r="S117" s="23"/>
      <c r="T117" s="242"/>
      <c r="U117" s="238"/>
      <c r="V117" s="238"/>
      <c r="W117" s="238"/>
      <c r="X117" s="238"/>
      <c r="Y117" s="238"/>
      <c r="Z117" s="238"/>
      <c r="AA117" s="242"/>
      <c r="AB117" s="242"/>
      <c r="AC117" s="242"/>
      <c r="AD117" s="201"/>
      <c r="AE117" s="201"/>
      <c r="AF117" s="238"/>
      <c r="AG117" s="238"/>
      <c r="AH117" s="238"/>
      <c r="AI117" s="238"/>
      <c r="AJ117" s="238"/>
      <c r="AK117" s="238"/>
      <c r="AL117" s="238"/>
      <c r="AM117" s="238"/>
      <c r="AN117" s="238"/>
      <c r="AO117" s="238"/>
    </row>
    <row r="118" spans="1:41" s="5" customFormat="1" ht="18" customHeight="1" x14ac:dyDescent="0.35">
      <c r="A118" s="10"/>
      <c r="B118" s="11"/>
      <c r="C118" s="268" t="s">
        <v>190</v>
      </c>
      <c r="D118" s="268"/>
      <c r="E118" s="268"/>
      <c r="F118" s="268"/>
      <c r="G118" s="268"/>
      <c r="H118" s="268"/>
      <c r="I118" s="268"/>
      <c r="J118" s="268"/>
      <c r="K118" s="268"/>
      <c r="L118" s="20"/>
      <c r="M118" s="12"/>
      <c r="N118" s="27"/>
      <c r="O118" s="23"/>
      <c r="P118" s="23"/>
      <c r="Q118" s="23"/>
      <c r="R118" s="23"/>
      <c r="S118" s="23"/>
      <c r="T118" s="242"/>
      <c r="U118" s="238"/>
      <c r="V118" s="238"/>
      <c r="W118" s="238"/>
      <c r="X118" s="238"/>
      <c r="Y118" s="238"/>
      <c r="Z118" s="238"/>
      <c r="AA118" s="242"/>
      <c r="AB118" s="242"/>
      <c r="AC118" s="242"/>
      <c r="AD118" s="201"/>
      <c r="AE118" s="201"/>
      <c r="AF118" s="238"/>
      <c r="AG118" s="238"/>
      <c r="AH118" s="238"/>
      <c r="AI118" s="238"/>
      <c r="AJ118" s="238"/>
      <c r="AK118" s="238"/>
      <c r="AL118" s="238"/>
      <c r="AM118" s="238"/>
      <c r="AN118" s="238"/>
      <c r="AO118" s="238"/>
    </row>
    <row r="119" spans="1:41" s="5" customFormat="1" ht="18" customHeight="1" x14ac:dyDescent="0.35">
      <c r="A119" s="10"/>
      <c r="B119" s="11"/>
      <c r="C119" s="268" t="s">
        <v>191</v>
      </c>
      <c r="D119" s="268"/>
      <c r="E119" s="268"/>
      <c r="F119" s="268"/>
      <c r="G119" s="268"/>
      <c r="H119" s="268"/>
      <c r="I119" s="268"/>
      <c r="J119" s="268"/>
      <c r="K119" s="268"/>
      <c r="L119" s="20"/>
      <c r="M119" s="12"/>
      <c r="N119" s="27"/>
      <c r="O119" s="23"/>
      <c r="P119" s="23"/>
      <c r="Q119" s="23"/>
      <c r="R119" s="23"/>
      <c r="S119" s="23"/>
      <c r="T119" s="242"/>
      <c r="U119" s="238"/>
      <c r="V119" s="238"/>
      <c r="W119" s="238"/>
      <c r="X119" s="238"/>
      <c r="Y119" s="238"/>
      <c r="Z119" s="238"/>
      <c r="AA119" s="242"/>
      <c r="AB119" s="242"/>
      <c r="AC119" s="242"/>
      <c r="AD119" s="201"/>
      <c r="AE119" s="201"/>
      <c r="AF119" s="238"/>
      <c r="AG119" s="238"/>
      <c r="AH119" s="238"/>
      <c r="AI119" s="238"/>
      <c r="AJ119" s="238"/>
      <c r="AK119" s="238"/>
      <c r="AL119" s="238"/>
      <c r="AM119" s="238"/>
      <c r="AN119" s="238"/>
      <c r="AO119" s="238"/>
    </row>
    <row r="120" spans="1:41" s="5" customFormat="1" ht="18" customHeight="1" x14ac:dyDescent="0.35">
      <c r="A120" s="10"/>
      <c r="B120" s="11"/>
      <c r="C120" s="268" t="s">
        <v>192</v>
      </c>
      <c r="D120" s="268"/>
      <c r="E120" s="268"/>
      <c r="F120" s="268"/>
      <c r="G120" s="268"/>
      <c r="H120" s="268"/>
      <c r="I120" s="268"/>
      <c r="J120" s="268"/>
      <c r="K120" s="268"/>
      <c r="L120" s="20"/>
      <c r="M120" s="12"/>
      <c r="N120" s="27"/>
      <c r="O120" s="23"/>
      <c r="P120" s="23"/>
      <c r="Q120" s="23"/>
      <c r="R120" s="23"/>
      <c r="S120" s="23"/>
      <c r="T120" s="242"/>
      <c r="U120" s="238"/>
      <c r="V120" s="238"/>
      <c r="W120" s="238"/>
      <c r="X120" s="238"/>
      <c r="Y120" s="238"/>
      <c r="Z120" s="238"/>
      <c r="AA120" s="242"/>
      <c r="AB120" s="242"/>
      <c r="AC120" s="242"/>
      <c r="AD120" s="201"/>
      <c r="AE120" s="201"/>
      <c r="AF120" s="238"/>
      <c r="AG120" s="238"/>
      <c r="AH120" s="238"/>
      <c r="AI120" s="238"/>
      <c r="AJ120" s="238"/>
      <c r="AK120" s="238"/>
      <c r="AL120" s="238"/>
      <c r="AM120" s="238"/>
      <c r="AN120" s="238"/>
      <c r="AO120" s="238"/>
    </row>
    <row r="121" spans="1:41" s="5" customFormat="1" ht="10" customHeight="1" x14ac:dyDescent="0.35">
      <c r="A121" s="10"/>
      <c r="B121" s="11"/>
      <c r="C121" s="217"/>
      <c r="D121" s="217"/>
      <c r="E121" s="217"/>
      <c r="F121" s="217"/>
      <c r="G121" s="219"/>
      <c r="H121" s="219"/>
      <c r="I121" s="219"/>
      <c r="J121" s="219"/>
      <c r="K121" s="219"/>
      <c r="L121" s="219"/>
      <c r="M121" s="12"/>
      <c r="N121" s="27"/>
      <c r="O121" s="357"/>
      <c r="P121" s="357"/>
      <c r="Q121" s="357"/>
      <c r="R121" s="23"/>
      <c r="S121" s="23"/>
      <c r="T121" s="242"/>
      <c r="U121" s="238"/>
      <c r="V121" s="238"/>
      <c r="W121" s="238"/>
      <c r="X121" s="238"/>
      <c r="Y121" s="238"/>
      <c r="Z121" s="238"/>
      <c r="AA121" s="242"/>
      <c r="AB121" s="242"/>
      <c r="AC121" s="242"/>
      <c r="AD121" s="201"/>
      <c r="AE121" s="201"/>
      <c r="AF121" s="238"/>
      <c r="AG121" s="238"/>
      <c r="AH121" s="238"/>
      <c r="AI121" s="238"/>
      <c r="AJ121" s="238"/>
      <c r="AK121" s="238"/>
      <c r="AL121" s="238"/>
      <c r="AM121" s="238"/>
      <c r="AN121" s="238"/>
      <c r="AO121" s="238"/>
    </row>
    <row r="122" spans="1:41" s="5" customFormat="1" ht="18" customHeight="1" x14ac:dyDescent="0.35">
      <c r="A122" s="10"/>
      <c r="B122" s="11"/>
      <c r="C122" s="218" t="s">
        <v>245</v>
      </c>
      <c r="D122" s="217"/>
      <c r="E122" s="217"/>
      <c r="F122" s="217"/>
      <c r="G122" s="219"/>
      <c r="H122" s="219"/>
      <c r="I122" s="219"/>
      <c r="J122" s="219"/>
      <c r="K122" s="219"/>
      <c r="L122" s="219"/>
      <c r="M122" s="12"/>
      <c r="N122" s="27"/>
      <c r="O122" s="243"/>
      <c r="P122" s="243"/>
      <c r="Q122" s="243"/>
      <c r="R122" s="23"/>
      <c r="S122" s="23"/>
      <c r="T122" s="242"/>
      <c r="U122" s="238"/>
      <c r="V122" s="238"/>
      <c r="W122" s="238"/>
      <c r="X122" s="238"/>
      <c r="Y122" s="238"/>
      <c r="Z122" s="238"/>
      <c r="AA122" s="242"/>
      <c r="AB122" s="242"/>
      <c r="AC122" s="242"/>
      <c r="AD122" s="201"/>
      <c r="AE122" s="201"/>
      <c r="AF122" s="238"/>
      <c r="AG122" s="238"/>
      <c r="AH122" s="238"/>
      <c r="AI122" s="238"/>
      <c r="AJ122" s="238"/>
      <c r="AK122" s="238"/>
      <c r="AL122" s="238"/>
      <c r="AM122" s="238"/>
      <c r="AN122" s="238"/>
      <c r="AO122" s="238"/>
    </row>
    <row r="123" spans="1:41" s="5" customFormat="1" ht="36" customHeight="1" x14ac:dyDescent="0.35">
      <c r="A123" s="10"/>
      <c r="B123" s="11"/>
      <c r="C123" s="370" t="s">
        <v>246</v>
      </c>
      <c r="D123" s="370"/>
      <c r="E123" s="370"/>
      <c r="F123" s="370"/>
      <c r="G123" s="370"/>
      <c r="H123" s="370"/>
      <c r="I123" s="370"/>
      <c r="J123" s="370"/>
      <c r="K123" s="370"/>
      <c r="L123" s="370"/>
      <c r="M123" s="12"/>
      <c r="N123" s="27"/>
      <c r="O123" s="243"/>
      <c r="P123" s="243"/>
      <c r="Q123" s="243"/>
      <c r="R123" s="23"/>
      <c r="S123" s="23"/>
      <c r="T123" s="242"/>
      <c r="U123" s="238"/>
      <c r="V123" s="238"/>
      <c r="W123" s="238"/>
      <c r="X123" s="238"/>
      <c r="Y123" s="238"/>
      <c r="Z123" s="238"/>
      <c r="AA123" s="242"/>
      <c r="AB123" s="242"/>
      <c r="AC123" s="242"/>
      <c r="AD123" s="201"/>
      <c r="AE123" s="201"/>
      <c r="AF123" s="238"/>
      <c r="AG123" s="238"/>
      <c r="AH123" s="238"/>
      <c r="AI123" s="238"/>
      <c r="AJ123" s="238"/>
      <c r="AK123" s="238"/>
      <c r="AL123" s="238"/>
      <c r="AM123" s="238"/>
      <c r="AN123" s="238"/>
      <c r="AO123" s="238"/>
    </row>
    <row r="124" spans="1:41" s="5" customFormat="1" ht="10" customHeight="1" x14ac:dyDescent="0.35">
      <c r="A124" s="10"/>
      <c r="B124" s="11"/>
      <c r="C124" s="218"/>
      <c r="D124" s="217"/>
      <c r="E124" s="217"/>
      <c r="F124" s="217"/>
      <c r="G124" s="219"/>
      <c r="H124" s="219"/>
      <c r="I124" s="219"/>
      <c r="J124" s="219"/>
      <c r="K124" s="219"/>
      <c r="L124" s="219"/>
      <c r="M124" s="12"/>
      <c r="N124" s="27"/>
      <c r="O124" s="243"/>
      <c r="P124" s="243"/>
      <c r="Q124" s="243"/>
      <c r="R124" s="23"/>
      <c r="S124" s="23"/>
      <c r="T124" s="242"/>
      <c r="U124" s="238"/>
      <c r="V124" s="238"/>
      <c r="W124" s="238"/>
      <c r="X124" s="238"/>
      <c r="Y124" s="238"/>
      <c r="Z124" s="238"/>
      <c r="AA124" s="242"/>
      <c r="AB124" s="242"/>
      <c r="AC124" s="242"/>
      <c r="AD124" s="201"/>
      <c r="AE124" s="201"/>
      <c r="AF124" s="238"/>
      <c r="AG124" s="238"/>
      <c r="AH124" s="238"/>
      <c r="AI124" s="238"/>
      <c r="AJ124" s="238"/>
      <c r="AK124" s="238"/>
      <c r="AL124" s="238"/>
      <c r="AM124" s="238"/>
      <c r="AN124" s="238"/>
      <c r="AO124" s="238"/>
    </row>
    <row r="125" spans="1:41" s="5" customFormat="1" ht="18" customHeight="1" x14ac:dyDescent="0.35">
      <c r="A125" s="10"/>
      <c r="B125" s="350" t="s">
        <v>247</v>
      </c>
      <c r="C125" s="350" t="s">
        <v>160</v>
      </c>
      <c r="D125" s="350" t="s">
        <v>163</v>
      </c>
      <c r="E125" s="350" t="s">
        <v>162</v>
      </c>
      <c r="F125" s="369" t="s">
        <v>248</v>
      </c>
      <c r="G125" s="352" t="s">
        <v>214</v>
      </c>
      <c r="H125" s="353"/>
      <c r="I125" s="352" t="s">
        <v>172</v>
      </c>
      <c r="J125" s="353"/>
      <c r="K125" s="352" t="s">
        <v>223</v>
      </c>
      <c r="L125" s="353"/>
      <c r="M125" s="12"/>
      <c r="N125" s="27"/>
      <c r="O125" s="357"/>
      <c r="P125" s="243"/>
      <c r="Q125" s="243"/>
      <c r="R125" s="323" t="s">
        <v>249</v>
      </c>
      <c r="S125" s="323"/>
      <c r="T125" s="323"/>
      <c r="U125" s="323"/>
      <c r="V125" s="323"/>
      <c r="W125" s="323"/>
      <c r="X125" s="238"/>
      <c r="Y125" s="238"/>
      <c r="Z125" s="238"/>
      <c r="AA125" s="242"/>
      <c r="AB125" s="242"/>
      <c r="AC125" s="242"/>
      <c r="AD125" s="201"/>
      <c r="AE125" s="201"/>
      <c r="AF125" s="238"/>
      <c r="AG125" s="238"/>
      <c r="AH125" s="238"/>
      <c r="AI125" s="238"/>
      <c r="AJ125" s="238"/>
      <c r="AK125" s="238"/>
      <c r="AL125" s="238"/>
      <c r="AM125" s="238"/>
      <c r="AN125" s="238"/>
      <c r="AO125" s="238"/>
    </row>
    <row r="126" spans="1:41" s="5" customFormat="1" ht="18" customHeight="1" x14ac:dyDescent="0.35">
      <c r="A126" s="10"/>
      <c r="B126" s="351"/>
      <c r="C126" s="351"/>
      <c r="D126" s="351"/>
      <c r="E126" s="351"/>
      <c r="F126" s="351"/>
      <c r="G126" s="134" t="s">
        <v>250</v>
      </c>
      <c r="H126" s="134" t="s">
        <v>251</v>
      </c>
      <c r="I126" s="134" t="s">
        <v>226</v>
      </c>
      <c r="J126" s="134" t="s">
        <v>227</v>
      </c>
      <c r="K126" s="134" t="s">
        <v>226</v>
      </c>
      <c r="L126" s="134" t="s">
        <v>227</v>
      </c>
      <c r="M126" s="12"/>
      <c r="N126" s="27"/>
      <c r="O126" s="357"/>
      <c r="P126" s="243"/>
      <c r="Q126" s="243"/>
      <c r="R126" s="323" t="s">
        <v>252</v>
      </c>
      <c r="S126" s="323"/>
      <c r="T126" s="323" t="s">
        <v>253</v>
      </c>
      <c r="U126" s="323"/>
      <c r="V126" s="323" t="s">
        <v>254</v>
      </c>
      <c r="W126" s="323"/>
      <c r="X126" s="238"/>
      <c r="Y126" s="238"/>
      <c r="Z126" s="238"/>
      <c r="AA126" s="242"/>
      <c r="AB126" s="242"/>
      <c r="AC126" s="242"/>
      <c r="AD126" s="201"/>
      <c r="AE126" s="201"/>
      <c r="AF126" s="238"/>
      <c r="AG126" s="238"/>
      <c r="AH126" s="238"/>
      <c r="AI126" s="238"/>
      <c r="AJ126" s="238"/>
      <c r="AK126" s="238"/>
      <c r="AL126" s="238"/>
      <c r="AM126" s="238"/>
      <c r="AN126" s="238"/>
      <c r="AO126" s="238"/>
    </row>
    <row r="127" spans="1:41" s="5" customFormat="1" ht="18" customHeight="1" x14ac:dyDescent="0.35">
      <c r="A127" s="10"/>
      <c r="B127" s="16"/>
      <c r="C127" s="354" t="s">
        <v>255</v>
      </c>
      <c r="D127" s="355"/>
      <c r="E127" s="356"/>
      <c r="F127" s="143"/>
      <c r="G127" s="106"/>
      <c r="H127" s="106"/>
      <c r="I127" s="20"/>
      <c r="J127" s="20"/>
      <c r="K127" s="20"/>
      <c r="L127" s="20"/>
      <c r="M127" s="12"/>
      <c r="N127" s="27"/>
      <c r="O127" s="241"/>
      <c r="P127" s="241"/>
      <c r="Q127" s="241"/>
      <c r="R127" s="345">
        <f>COUNTIF($P128:$P157,"&gt;=1")</f>
        <v>0</v>
      </c>
      <c r="S127" s="345"/>
      <c r="T127" s="345">
        <f>COUNTIF($P128:$P157,"&gt;=250")</f>
        <v>0</v>
      </c>
      <c r="U127" s="345"/>
      <c r="V127" s="345">
        <f>COUNTIF($P128:$P157,"&gt;=700")</f>
        <v>0</v>
      </c>
      <c r="W127" s="345"/>
      <c r="X127" s="238"/>
      <c r="Y127" s="238"/>
      <c r="Z127" s="238"/>
      <c r="AA127" s="242"/>
      <c r="AB127" s="242"/>
      <c r="AC127" s="242"/>
      <c r="AD127" s="201"/>
      <c r="AE127" s="201"/>
      <c r="AF127" s="238"/>
      <c r="AG127" s="238"/>
      <c r="AH127" s="238"/>
      <c r="AI127" s="238"/>
      <c r="AJ127" s="238"/>
      <c r="AK127" s="238"/>
      <c r="AL127" s="238"/>
      <c r="AM127" s="238"/>
      <c r="AN127" s="238"/>
      <c r="AO127" s="238"/>
    </row>
    <row r="128" spans="1:41" s="5" customFormat="1" ht="28" customHeight="1" x14ac:dyDescent="0.35">
      <c r="A128" s="10"/>
      <c r="B128" s="227">
        <v>1</v>
      </c>
      <c r="C128" s="244"/>
      <c r="D128" s="244"/>
      <c r="E128" s="244"/>
      <c r="F128" s="141"/>
      <c r="G128" s="106"/>
      <c r="H128" s="106"/>
      <c r="I128" s="20"/>
      <c r="J128" s="20"/>
      <c r="K128" s="20"/>
      <c r="L128" s="20"/>
      <c r="M128" s="12"/>
      <c r="N128" s="27"/>
      <c r="O128" s="241"/>
      <c r="P128" s="322">
        <f>IF(I128&gt;=J128,I128,J128)</f>
        <v>0</v>
      </c>
      <c r="Q128" s="322"/>
      <c r="R128" s="346"/>
      <c r="S128" s="346"/>
      <c r="T128" s="242"/>
      <c r="U128" s="238"/>
      <c r="V128" s="238"/>
      <c r="W128" s="238"/>
      <c r="X128" s="238"/>
      <c r="Y128" s="238"/>
      <c r="Z128" s="238"/>
      <c r="AA128" s="242"/>
      <c r="AB128" s="242"/>
      <c r="AC128" s="242"/>
      <c r="AD128" s="201"/>
      <c r="AE128" s="201"/>
      <c r="AF128" s="238"/>
      <c r="AG128" s="238"/>
      <c r="AH128" s="238"/>
      <c r="AI128" s="238"/>
      <c r="AJ128" s="238"/>
      <c r="AK128" s="238"/>
      <c r="AL128" s="238"/>
      <c r="AM128" s="238"/>
      <c r="AN128" s="238"/>
      <c r="AO128" s="238"/>
    </row>
    <row r="129" spans="1:41" s="5" customFormat="1" ht="28" customHeight="1" x14ac:dyDescent="0.35">
      <c r="A129" s="10"/>
      <c r="B129" s="227">
        <v>2</v>
      </c>
      <c r="C129" s="244"/>
      <c r="D129" s="244"/>
      <c r="E129" s="244"/>
      <c r="F129" s="141"/>
      <c r="G129" s="106"/>
      <c r="H129" s="106"/>
      <c r="I129" s="20"/>
      <c r="J129" s="20"/>
      <c r="K129" s="20"/>
      <c r="L129" s="20"/>
      <c r="M129" s="12"/>
      <c r="N129" s="27"/>
      <c r="O129" s="241"/>
      <c r="P129" s="322">
        <f t="shared" ref="P129:P157" si="24">IF(I129&gt;=J129,I129,J129)</f>
        <v>0</v>
      </c>
      <c r="Q129" s="322"/>
      <c r="R129" s="346"/>
      <c r="S129" s="346"/>
      <c r="T129" s="242"/>
      <c r="U129" s="238"/>
      <c r="V129" s="238"/>
      <c r="W129" s="238"/>
      <c r="X129" s="238"/>
      <c r="Y129" s="238"/>
      <c r="Z129" s="238"/>
      <c r="AA129" s="242"/>
      <c r="AB129" s="242"/>
      <c r="AC129" s="242"/>
      <c r="AD129" s="201"/>
      <c r="AE129" s="201"/>
      <c r="AF129" s="238"/>
      <c r="AG129" s="238"/>
      <c r="AH129" s="238"/>
      <c r="AI129" s="238"/>
      <c r="AJ129" s="238"/>
      <c r="AK129" s="238"/>
      <c r="AL129" s="238"/>
      <c r="AM129" s="238"/>
      <c r="AN129" s="238"/>
      <c r="AO129" s="238"/>
    </row>
    <row r="130" spans="1:41" s="5" customFormat="1" ht="28" customHeight="1" x14ac:dyDescent="0.35">
      <c r="A130" s="10"/>
      <c r="B130" s="227">
        <v>3</v>
      </c>
      <c r="C130" s="244"/>
      <c r="D130" s="244"/>
      <c r="E130" s="244"/>
      <c r="F130" s="141"/>
      <c r="G130" s="106"/>
      <c r="H130" s="106"/>
      <c r="I130" s="20"/>
      <c r="J130" s="20"/>
      <c r="K130" s="20"/>
      <c r="L130" s="20"/>
      <c r="M130" s="12"/>
      <c r="N130" s="27"/>
      <c r="O130" s="241"/>
      <c r="P130" s="322">
        <f t="shared" si="24"/>
        <v>0</v>
      </c>
      <c r="Q130" s="322"/>
      <c r="R130" s="346"/>
      <c r="S130" s="346"/>
      <c r="T130" s="242"/>
      <c r="U130" s="238"/>
      <c r="V130" s="238"/>
      <c r="W130" s="238"/>
      <c r="X130" s="238"/>
      <c r="Y130" s="238"/>
      <c r="Z130" s="238"/>
      <c r="AA130" s="242"/>
      <c r="AB130" s="242"/>
      <c r="AC130" s="242"/>
      <c r="AD130" s="201"/>
      <c r="AE130" s="201"/>
      <c r="AF130" s="238"/>
      <c r="AG130" s="238"/>
      <c r="AH130" s="238"/>
      <c r="AI130" s="238"/>
      <c r="AJ130" s="238"/>
      <c r="AK130" s="238"/>
      <c r="AL130" s="238"/>
      <c r="AM130" s="238"/>
      <c r="AN130" s="238"/>
      <c r="AO130" s="238"/>
    </row>
    <row r="131" spans="1:41" s="5" customFormat="1" ht="28" customHeight="1" x14ac:dyDescent="0.35">
      <c r="A131" s="10"/>
      <c r="B131" s="227">
        <v>4</v>
      </c>
      <c r="C131" s="244"/>
      <c r="D131" s="244"/>
      <c r="E131" s="244"/>
      <c r="F131" s="141"/>
      <c r="G131" s="106"/>
      <c r="H131" s="106"/>
      <c r="I131" s="20"/>
      <c r="J131" s="20"/>
      <c r="K131" s="20"/>
      <c r="L131" s="20"/>
      <c r="M131" s="12"/>
      <c r="N131" s="27"/>
      <c r="O131" s="241"/>
      <c r="P131" s="322">
        <f t="shared" si="24"/>
        <v>0</v>
      </c>
      <c r="Q131" s="322"/>
      <c r="R131" s="346"/>
      <c r="S131" s="346"/>
      <c r="T131" s="242"/>
      <c r="U131" s="238"/>
      <c r="V131" s="238"/>
      <c r="W131" s="238"/>
      <c r="X131" s="238"/>
      <c r="Y131" s="238"/>
      <c r="Z131" s="238"/>
      <c r="AA131" s="242"/>
      <c r="AB131" s="242"/>
      <c r="AC131" s="242"/>
      <c r="AD131" s="201"/>
      <c r="AE131" s="201"/>
      <c r="AF131" s="238"/>
      <c r="AG131" s="238"/>
      <c r="AH131" s="238"/>
      <c r="AI131" s="238"/>
      <c r="AJ131" s="238"/>
      <c r="AK131" s="238"/>
      <c r="AL131" s="238"/>
      <c r="AM131" s="238"/>
      <c r="AN131" s="238"/>
      <c r="AO131" s="238"/>
    </row>
    <row r="132" spans="1:41" s="5" customFormat="1" ht="28" customHeight="1" x14ac:dyDescent="0.35">
      <c r="A132" s="10"/>
      <c r="B132" s="227">
        <v>5</v>
      </c>
      <c r="C132" s="244"/>
      <c r="D132" s="244"/>
      <c r="E132" s="244"/>
      <c r="F132" s="141"/>
      <c r="G132" s="106"/>
      <c r="H132" s="106"/>
      <c r="I132" s="20"/>
      <c r="J132" s="20"/>
      <c r="K132" s="20"/>
      <c r="L132" s="20"/>
      <c r="M132" s="12"/>
      <c r="N132" s="27"/>
      <c r="O132" s="241"/>
      <c r="P132" s="322">
        <f t="shared" si="24"/>
        <v>0</v>
      </c>
      <c r="Q132" s="322"/>
      <c r="R132" s="346"/>
      <c r="S132" s="346"/>
      <c r="T132" s="242"/>
      <c r="U132" s="238"/>
      <c r="V132" s="238"/>
      <c r="W132" s="238"/>
      <c r="X132" s="238"/>
      <c r="Y132" s="238"/>
      <c r="Z132" s="238"/>
      <c r="AA132" s="242"/>
      <c r="AB132" s="242"/>
      <c r="AC132" s="242"/>
      <c r="AD132" s="201"/>
      <c r="AE132" s="201"/>
      <c r="AF132" s="238"/>
      <c r="AG132" s="238"/>
      <c r="AH132" s="238"/>
      <c r="AI132" s="238"/>
      <c r="AJ132" s="238"/>
      <c r="AK132" s="238"/>
      <c r="AL132" s="238"/>
      <c r="AM132" s="238"/>
      <c r="AN132" s="238"/>
      <c r="AO132" s="238"/>
    </row>
    <row r="133" spans="1:41" s="5" customFormat="1" ht="28" customHeight="1" x14ac:dyDescent="0.35">
      <c r="A133" s="10"/>
      <c r="B133" s="227">
        <v>6</v>
      </c>
      <c r="C133" s="244"/>
      <c r="D133" s="244"/>
      <c r="E133" s="244"/>
      <c r="F133" s="141"/>
      <c r="G133" s="106"/>
      <c r="H133" s="106"/>
      <c r="I133" s="20"/>
      <c r="J133" s="20"/>
      <c r="K133" s="20"/>
      <c r="L133" s="20"/>
      <c r="M133" s="12"/>
      <c r="N133" s="27"/>
      <c r="O133" s="241"/>
      <c r="P133" s="322">
        <f t="shared" si="24"/>
        <v>0</v>
      </c>
      <c r="Q133" s="322"/>
      <c r="R133" s="346"/>
      <c r="S133" s="346"/>
      <c r="T133" s="242"/>
      <c r="U133" s="238"/>
      <c r="V133" s="238"/>
      <c r="W133" s="238"/>
      <c r="X133" s="238"/>
      <c r="Y133" s="238"/>
      <c r="Z133" s="238"/>
      <c r="AA133" s="242"/>
      <c r="AB133" s="242"/>
      <c r="AC133" s="242"/>
      <c r="AD133" s="201"/>
      <c r="AE133" s="201"/>
      <c r="AF133" s="238"/>
      <c r="AG133" s="238"/>
      <c r="AH133" s="238"/>
      <c r="AI133" s="238"/>
      <c r="AJ133" s="238"/>
      <c r="AK133" s="238"/>
      <c r="AL133" s="238"/>
      <c r="AM133" s="238"/>
      <c r="AN133" s="238"/>
      <c r="AO133" s="238"/>
    </row>
    <row r="134" spans="1:41" s="5" customFormat="1" ht="28" customHeight="1" x14ac:dyDescent="0.35">
      <c r="A134" s="10"/>
      <c r="B134" s="227">
        <v>7</v>
      </c>
      <c r="C134" s="244"/>
      <c r="D134" s="244"/>
      <c r="E134" s="244"/>
      <c r="F134" s="141"/>
      <c r="G134" s="106"/>
      <c r="H134" s="106"/>
      <c r="I134" s="20"/>
      <c r="J134" s="20"/>
      <c r="K134" s="20"/>
      <c r="L134" s="20"/>
      <c r="M134" s="12"/>
      <c r="N134" s="27"/>
      <c r="O134" s="241"/>
      <c r="P134" s="322">
        <f t="shared" si="24"/>
        <v>0</v>
      </c>
      <c r="Q134" s="322"/>
      <c r="R134" s="346"/>
      <c r="S134" s="346"/>
      <c r="T134" s="242"/>
      <c r="U134" s="238"/>
      <c r="V134" s="238"/>
      <c r="W134" s="238"/>
      <c r="X134" s="238"/>
      <c r="Y134" s="238"/>
      <c r="Z134" s="238"/>
      <c r="AA134" s="242"/>
      <c r="AB134" s="242"/>
      <c r="AC134" s="242"/>
      <c r="AD134" s="201"/>
      <c r="AE134" s="201"/>
      <c r="AF134" s="238"/>
      <c r="AG134" s="238"/>
      <c r="AH134" s="238"/>
      <c r="AI134" s="238"/>
      <c r="AJ134" s="238"/>
      <c r="AK134" s="238"/>
      <c r="AL134" s="238"/>
      <c r="AM134" s="238"/>
      <c r="AN134" s="238"/>
      <c r="AO134" s="238"/>
    </row>
    <row r="135" spans="1:41" s="5" customFormat="1" ht="28" customHeight="1" x14ac:dyDescent="0.35">
      <c r="A135" s="10"/>
      <c r="B135" s="227">
        <v>8</v>
      </c>
      <c r="C135" s="244"/>
      <c r="D135" s="244"/>
      <c r="E135" s="244"/>
      <c r="F135" s="141"/>
      <c r="G135" s="106"/>
      <c r="H135" s="106"/>
      <c r="I135" s="20"/>
      <c r="J135" s="20"/>
      <c r="K135" s="20"/>
      <c r="L135" s="20"/>
      <c r="M135" s="12"/>
      <c r="N135" s="27"/>
      <c r="O135" s="241"/>
      <c r="P135" s="322">
        <f t="shared" si="24"/>
        <v>0</v>
      </c>
      <c r="Q135" s="322"/>
      <c r="R135" s="346"/>
      <c r="S135" s="346"/>
      <c r="T135" s="242"/>
      <c r="U135" s="238"/>
      <c r="V135" s="238"/>
      <c r="W135" s="238"/>
      <c r="X135" s="238"/>
      <c r="Y135" s="238"/>
      <c r="Z135" s="238"/>
      <c r="AA135" s="242"/>
      <c r="AB135" s="242"/>
      <c r="AC135" s="242"/>
      <c r="AD135" s="201"/>
      <c r="AE135" s="201"/>
      <c r="AF135" s="238"/>
      <c r="AG135" s="238"/>
      <c r="AH135" s="238"/>
      <c r="AI135" s="238"/>
      <c r="AJ135" s="238"/>
      <c r="AK135" s="238"/>
      <c r="AL135" s="238"/>
      <c r="AM135" s="238"/>
      <c r="AN135" s="238"/>
      <c r="AO135" s="238"/>
    </row>
    <row r="136" spans="1:41" s="5" customFormat="1" ht="28" customHeight="1" x14ac:dyDescent="0.35">
      <c r="A136" s="10"/>
      <c r="B136" s="227">
        <v>9</v>
      </c>
      <c r="C136" s="244"/>
      <c r="D136" s="244"/>
      <c r="E136" s="244"/>
      <c r="F136" s="141"/>
      <c r="G136" s="106"/>
      <c r="H136" s="106"/>
      <c r="I136" s="20"/>
      <c r="J136" s="20"/>
      <c r="K136" s="20"/>
      <c r="L136" s="20"/>
      <c r="M136" s="12"/>
      <c r="N136" s="27"/>
      <c r="O136" s="241"/>
      <c r="P136" s="322">
        <f t="shared" si="24"/>
        <v>0</v>
      </c>
      <c r="Q136" s="322"/>
      <c r="R136" s="346"/>
      <c r="S136" s="346"/>
      <c r="T136" s="242"/>
      <c r="U136" s="238"/>
      <c r="V136" s="238"/>
      <c r="W136" s="238"/>
      <c r="X136" s="238"/>
      <c r="Y136" s="238"/>
      <c r="Z136" s="238"/>
      <c r="AA136" s="242"/>
      <c r="AB136" s="242"/>
      <c r="AC136" s="242"/>
      <c r="AD136" s="201"/>
      <c r="AE136" s="201"/>
      <c r="AF136" s="238"/>
      <c r="AG136" s="238"/>
      <c r="AH136" s="238"/>
      <c r="AI136" s="238"/>
      <c r="AJ136" s="238"/>
      <c r="AK136" s="238"/>
      <c r="AL136" s="238"/>
      <c r="AM136" s="238"/>
      <c r="AN136" s="238"/>
      <c r="AO136" s="238"/>
    </row>
    <row r="137" spans="1:41" s="5" customFormat="1" ht="28" customHeight="1" x14ac:dyDescent="0.35">
      <c r="A137" s="10"/>
      <c r="B137" s="227">
        <v>10</v>
      </c>
      <c r="C137" s="244"/>
      <c r="D137" s="244"/>
      <c r="E137" s="244"/>
      <c r="F137" s="141"/>
      <c r="G137" s="106"/>
      <c r="H137" s="106"/>
      <c r="I137" s="20"/>
      <c r="J137" s="20"/>
      <c r="K137" s="20"/>
      <c r="L137" s="20"/>
      <c r="M137" s="12"/>
      <c r="N137" s="27"/>
      <c r="O137" s="241"/>
      <c r="P137" s="322">
        <f t="shared" si="24"/>
        <v>0</v>
      </c>
      <c r="Q137" s="322"/>
      <c r="R137" s="346"/>
      <c r="S137" s="346"/>
      <c r="T137" s="242"/>
      <c r="U137" s="238"/>
      <c r="V137" s="238"/>
      <c r="W137" s="238"/>
      <c r="X137" s="238"/>
      <c r="Y137" s="238"/>
      <c r="Z137" s="238"/>
      <c r="AA137" s="242"/>
      <c r="AB137" s="242"/>
      <c r="AC137" s="242"/>
      <c r="AD137" s="201"/>
      <c r="AE137" s="201"/>
      <c r="AF137" s="238"/>
      <c r="AG137" s="238"/>
      <c r="AH137" s="238"/>
      <c r="AI137" s="238"/>
      <c r="AJ137" s="238"/>
      <c r="AK137" s="238"/>
      <c r="AL137" s="238"/>
      <c r="AM137" s="238"/>
      <c r="AN137" s="238"/>
      <c r="AO137" s="238"/>
    </row>
    <row r="138" spans="1:41" s="5" customFormat="1" ht="28" customHeight="1" x14ac:dyDescent="0.35">
      <c r="A138" s="10"/>
      <c r="B138" s="227">
        <v>11</v>
      </c>
      <c r="C138" s="244"/>
      <c r="D138" s="244"/>
      <c r="E138" s="244"/>
      <c r="F138" s="141"/>
      <c r="G138" s="106"/>
      <c r="H138" s="106"/>
      <c r="I138" s="20"/>
      <c r="J138" s="20"/>
      <c r="K138" s="20"/>
      <c r="L138" s="20"/>
      <c r="M138" s="12"/>
      <c r="N138" s="27"/>
      <c r="O138" s="241"/>
      <c r="P138" s="322">
        <f t="shared" si="24"/>
        <v>0</v>
      </c>
      <c r="Q138" s="322"/>
      <c r="R138" s="346"/>
      <c r="S138" s="346"/>
      <c r="T138" s="242"/>
      <c r="U138" s="238"/>
      <c r="V138" s="238"/>
      <c r="W138" s="238"/>
      <c r="X138" s="238"/>
      <c r="Y138" s="238"/>
      <c r="Z138" s="238"/>
      <c r="AA138" s="242"/>
      <c r="AB138" s="242"/>
      <c r="AC138" s="242"/>
      <c r="AD138" s="201"/>
      <c r="AE138" s="201"/>
      <c r="AF138" s="238"/>
      <c r="AG138" s="238"/>
      <c r="AH138" s="238"/>
      <c r="AI138" s="238"/>
      <c r="AJ138" s="238"/>
      <c r="AK138" s="238"/>
      <c r="AL138" s="238"/>
      <c r="AM138" s="238"/>
      <c r="AN138" s="238"/>
      <c r="AO138" s="238"/>
    </row>
    <row r="139" spans="1:41" s="5" customFormat="1" ht="28" customHeight="1" x14ac:dyDescent="0.35">
      <c r="A139" s="10"/>
      <c r="B139" s="227">
        <v>12</v>
      </c>
      <c r="C139" s="244"/>
      <c r="D139" s="244"/>
      <c r="E139" s="244"/>
      <c r="F139" s="141"/>
      <c r="G139" s="106"/>
      <c r="H139" s="106"/>
      <c r="I139" s="20"/>
      <c r="J139" s="20"/>
      <c r="K139" s="20"/>
      <c r="L139" s="20"/>
      <c r="M139" s="12"/>
      <c r="N139" s="27"/>
      <c r="O139" s="241"/>
      <c r="P139" s="322">
        <f t="shared" si="24"/>
        <v>0</v>
      </c>
      <c r="Q139" s="322"/>
      <c r="R139" s="346"/>
      <c r="S139" s="346"/>
      <c r="T139" s="242"/>
      <c r="U139" s="238"/>
      <c r="V139" s="238"/>
      <c r="W139" s="238"/>
      <c r="X139" s="238"/>
      <c r="Y139" s="238"/>
      <c r="Z139" s="238"/>
      <c r="AA139" s="242"/>
      <c r="AB139" s="242"/>
      <c r="AC139" s="242"/>
      <c r="AD139" s="201"/>
      <c r="AE139" s="201"/>
      <c r="AF139" s="238"/>
      <c r="AG139" s="238"/>
      <c r="AH139" s="238"/>
      <c r="AI139" s="238"/>
      <c r="AJ139" s="238"/>
      <c r="AK139" s="238"/>
      <c r="AL139" s="238"/>
      <c r="AM139" s="238"/>
      <c r="AN139" s="238"/>
      <c r="AO139" s="238"/>
    </row>
    <row r="140" spans="1:41" s="5" customFormat="1" ht="28" customHeight="1" x14ac:dyDescent="0.35">
      <c r="A140" s="10"/>
      <c r="B140" s="227">
        <v>13</v>
      </c>
      <c r="C140" s="244"/>
      <c r="D140" s="244"/>
      <c r="E140" s="244"/>
      <c r="F140" s="141"/>
      <c r="G140" s="106"/>
      <c r="H140" s="106"/>
      <c r="I140" s="20"/>
      <c r="J140" s="20"/>
      <c r="K140" s="20"/>
      <c r="L140" s="20"/>
      <c r="M140" s="12"/>
      <c r="N140" s="27"/>
      <c r="O140" s="241"/>
      <c r="P140" s="322">
        <f t="shared" si="24"/>
        <v>0</v>
      </c>
      <c r="Q140" s="322"/>
      <c r="R140" s="346"/>
      <c r="S140" s="346"/>
      <c r="T140" s="242"/>
      <c r="U140" s="238"/>
      <c r="V140" s="238"/>
      <c r="W140" s="238"/>
      <c r="X140" s="238"/>
      <c r="Y140" s="238"/>
      <c r="Z140" s="238"/>
      <c r="AA140" s="242"/>
      <c r="AB140" s="242"/>
      <c r="AC140" s="242"/>
      <c r="AD140" s="201"/>
      <c r="AE140" s="201"/>
      <c r="AF140" s="238"/>
      <c r="AG140" s="238"/>
      <c r="AH140" s="238"/>
      <c r="AI140" s="238"/>
      <c r="AJ140" s="238"/>
      <c r="AK140" s="238"/>
      <c r="AL140" s="238"/>
      <c r="AM140" s="238"/>
      <c r="AN140" s="238"/>
      <c r="AO140" s="238"/>
    </row>
    <row r="141" spans="1:41" s="5" customFormat="1" ht="28" customHeight="1" x14ac:dyDescent="0.35">
      <c r="A141" s="10"/>
      <c r="B141" s="227">
        <v>14</v>
      </c>
      <c r="C141" s="244"/>
      <c r="D141" s="244"/>
      <c r="E141" s="244"/>
      <c r="F141" s="141"/>
      <c r="G141" s="106"/>
      <c r="H141" s="106"/>
      <c r="I141" s="20"/>
      <c r="J141" s="20"/>
      <c r="K141" s="20"/>
      <c r="L141" s="20"/>
      <c r="M141" s="12"/>
      <c r="N141" s="27"/>
      <c r="O141" s="241"/>
      <c r="P141" s="322">
        <f t="shared" si="24"/>
        <v>0</v>
      </c>
      <c r="Q141" s="322"/>
      <c r="R141" s="346"/>
      <c r="S141" s="346"/>
      <c r="T141" s="242"/>
      <c r="U141" s="238"/>
      <c r="V141" s="238"/>
      <c r="W141" s="238"/>
      <c r="X141" s="238"/>
      <c r="Y141" s="238"/>
      <c r="Z141" s="238"/>
      <c r="AA141" s="242"/>
      <c r="AB141" s="242"/>
      <c r="AC141" s="242"/>
      <c r="AD141" s="201"/>
      <c r="AE141" s="201"/>
      <c r="AF141" s="238"/>
      <c r="AG141" s="238"/>
      <c r="AH141" s="238"/>
      <c r="AI141" s="238"/>
      <c r="AJ141" s="238"/>
      <c r="AK141" s="238"/>
      <c r="AL141" s="238"/>
      <c r="AM141" s="238"/>
      <c r="AN141" s="238"/>
      <c r="AO141" s="238"/>
    </row>
    <row r="142" spans="1:41" s="5" customFormat="1" ht="28" customHeight="1" x14ac:dyDescent="0.35">
      <c r="A142" s="10"/>
      <c r="B142" s="227">
        <v>15</v>
      </c>
      <c r="C142" s="244"/>
      <c r="D142" s="244"/>
      <c r="E142" s="244"/>
      <c r="F142" s="141"/>
      <c r="G142" s="106"/>
      <c r="H142" s="106"/>
      <c r="I142" s="20"/>
      <c r="J142" s="20"/>
      <c r="K142" s="20"/>
      <c r="L142" s="20"/>
      <c r="M142" s="12"/>
      <c r="N142" s="27"/>
      <c r="O142" s="241"/>
      <c r="P142" s="322">
        <f t="shared" si="24"/>
        <v>0</v>
      </c>
      <c r="Q142" s="322"/>
      <c r="R142" s="346"/>
      <c r="S142" s="346"/>
      <c r="T142" s="242"/>
      <c r="U142" s="238"/>
      <c r="V142" s="238"/>
      <c r="W142" s="238"/>
      <c r="X142" s="238"/>
      <c r="Y142" s="238"/>
      <c r="Z142" s="238"/>
      <c r="AA142" s="242"/>
      <c r="AB142" s="242"/>
      <c r="AC142" s="242"/>
      <c r="AD142" s="201"/>
      <c r="AE142" s="201"/>
      <c r="AF142" s="238"/>
      <c r="AG142" s="238"/>
      <c r="AH142" s="238"/>
      <c r="AI142" s="238"/>
      <c r="AJ142" s="238"/>
      <c r="AK142" s="238"/>
      <c r="AL142" s="238"/>
      <c r="AM142" s="238"/>
      <c r="AN142" s="238"/>
      <c r="AO142" s="238"/>
    </row>
    <row r="143" spans="1:41" s="5" customFormat="1" ht="28" customHeight="1" x14ac:dyDescent="0.35">
      <c r="A143" s="10"/>
      <c r="B143" s="227">
        <v>16</v>
      </c>
      <c r="C143" s="244"/>
      <c r="D143" s="244"/>
      <c r="E143" s="244"/>
      <c r="F143" s="141"/>
      <c r="G143" s="106"/>
      <c r="H143" s="106"/>
      <c r="I143" s="20"/>
      <c r="J143" s="20"/>
      <c r="K143" s="20"/>
      <c r="L143" s="20"/>
      <c r="M143" s="12"/>
      <c r="N143" s="27"/>
      <c r="O143" s="241"/>
      <c r="P143" s="322">
        <f t="shared" si="24"/>
        <v>0</v>
      </c>
      <c r="Q143" s="322"/>
      <c r="R143" s="346"/>
      <c r="S143" s="346"/>
      <c r="T143" s="242"/>
      <c r="U143" s="238"/>
      <c r="V143" s="238"/>
      <c r="W143" s="238"/>
      <c r="X143" s="238"/>
      <c r="Y143" s="238"/>
      <c r="Z143" s="238"/>
      <c r="AA143" s="242"/>
      <c r="AB143" s="242"/>
      <c r="AC143" s="242"/>
      <c r="AD143" s="201"/>
      <c r="AE143" s="201"/>
      <c r="AF143" s="238"/>
      <c r="AG143" s="238"/>
      <c r="AH143" s="238"/>
      <c r="AI143" s="238"/>
      <c r="AJ143" s="238"/>
      <c r="AK143" s="238"/>
      <c r="AL143" s="238"/>
      <c r="AM143" s="238"/>
      <c r="AN143" s="238"/>
      <c r="AO143" s="238"/>
    </row>
    <row r="144" spans="1:41" s="5" customFormat="1" ht="28" customHeight="1" x14ac:dyDescent="0.35">
      <c r="A144" s="10"/>
      <c r="B144" s="227">
        <v>17</v>
      </c>
      <c r="C144" s="244"/>
      <c r="D144" s="244"/>
      <c r="E144" s="244"/>
      <c r="F144" s="141"/>
      <c r="G144" s="106"/>
      <c r="H144" s="106"/>
      <c r="I144" s="20"/>
      <c r="J144" s="20"/>
      <c r="K144" s="20"/>
      <c r="L144" s="20"/>
      <c r="M144" s="12"/>
      <c r="N144" s="27"/>
      <c r="O144" s="241"/>
      <c r="P144" s="322">
        <f t="shared" si="24"/>
        <v>0</v>
      </c>
      <c r="Q144" s="322"/>
      <c r="R144" s="346"/>
      <c r="S144" s="346"/>
      <c r="T144" s="242"/>
      <c r="U144" s="238"/>
      <c r="V144" s="238"/>
      <c r="W144" s="238"/>
      <c r="X144" s="238"/>
      <c r="Y144" s="238"/>
      <c r="Z144" s="238"/>
      <c r="AA144" s="242"/>
      <c r="AB144" s="242"/>
      <c r="AC144" s="242"/>
      <c r="AD144" s="201"/>
      <c r="AE144" s="201"/>
      <c r="AF144" s="238"/>
      <c r="AG144" s="238"/>
      <c r="AH144" s="238"/>
      <c r="AI144" s="238"/>
      <c r="AJ144" s="238"/>
      <c r="AK144" s="238"/>
      <c r="AL144" s="238"/>
      <c r="AM144" s="238"/>
      <c r="AN144" s="238"/>
      <c r="AO144" s="238"/>
    </row>
    <row r="145" spans="1:41" s="5" customFormat="1" ht="28" customHeight="1" x14ac:dyDescent="0.35">
      <c r="A145" s="10"/>
      <c r="B145" s="227">
        <v>18</v>
      </c>
      <c r="C145" s="244"/>
      <c r="D145" s="244"/>
      <c r="E145" s="244"/>
      <c r="F145" s="141"/>
      <c r="G145" s="106"/>
      <c r="H145" s="106"/>
      <c r="I145" s="20"/>
      <c r="J145" s="20"/>
      <c r="K145" s="20"/>
      <c r="L145" s="20"/>
      <c r="M145" s="12"/>
      <c r="N145" s="27"/>
      <c r="O145" s="241"/>
      <c r="P145" s="322">
        <f t="shared" si="24"/>
        <v>0</v>
      </c>
      <c r="Q145" s="322"/>
      <c r="R145" s="346"/>
      <c r="S145" s="346"/>
      <c r="T145" s="242"/>
      <c r="U145" s="238"/>
      <c r="V145" s="238"/>
      <c r="W145" s="238"/>
      <c r="X145" s="238"/>
      <c r="Y145" s="238"/>
      <c r="Z145" s="238"/>
      <c r="AA145" s="242"/>
      <c r="AB145" s="242"/>
      <c r="AC145" s="242"/>
      <c r="AD145" s="201"/>
      <c r="AE145" s="201"/>
      <c r="AF145" s="238"/>
      <c r="AG145" s="238"/>
      <c r="AH145" s="238"/>
      <c r="AI145" s="238"/>
      <c r="AJ145" s="238"/>
      <c r="AK145" s="238"/>
      <c r="AL145" s="238"/>
      <c r="AM145" s="238"/>
      <c r="AN145" s="238"/>
      <c r="AO145" s="238"/>
    </row>
    <row r="146" spans="1:41" s="5" customFormat="1" ht="28" customHeight="1" x14ac:dyDescent="0.35">
      <c r="A146" s="10"/>
      <c r="B146" s="227">
        <v>19</v>
      </c>
      <c r="C146" s="244"/>
      <c r="D146" s="244"/>
      <c r="E146" s="244"/>
      <c r="F146" s="141"/>
      <c r="G146" s="106"/>
      <c r="H146" s="106"/>
      <c r="I146" s="20"/>
      <c r="J146" s="20"/>
      <c r="K146" s="20"/>
      <c r="L146" s="20"/>
      <c r="M146" s="12"/>
      <c r="N146" s="27"/>
      <c r="O146" s="241"/>
      <c r="P146" s="322">
        <f t="shared" si="24"/>
        <v>0</v>
      </c>
      <c r="Q146" s="322"/>
      <c r="R146" s="346"/>
      <c r="S146" s="346"/>
      <c r="T146" s="242"/>
      <c r="U146" s="238"/>
      <c r="V146" s="238"/>
      <c r="W146" s="238"/>
      <c r="X146" s="238"/>
      <c r="Y146" s="238"/>
      <c r="Z146" s="238"/>
      <c r="AA146" s="242"/>
      <c r="AB146" s="242"/>
      <c r="AC146" s="242"/>
      <c r="AD146" s="201"/>
      <c r="AE146" s="201"/>
      <c r="AF146" s="238"/>
      <c r="AG146" s="238"/>
      <c r="AH146" s="238"/>
      <c r="AI146" s="238"/>
      <c r="AJ146" s="238"/>
      <c r="AK146" s="238"/>
      <c r="AL146" s="238"/>
      <c r="AM146" s="238"/>
      <c r="AN146" s="238"/>
      <c r="AO146" s="238"/>
    </row>
    <row r="147" spans="1:41" s="5" customFormat="1" ht="28" customHeight="1" x14ac:dyDescent="0.35">
      <c r="A147" s="10"/>
      <c r="B147" s="227">
        <v>20</v>
      </c>
      <c r="C147" s="244"/>
      <c r="D147" s="244"/>
      <c r="E147" s="244"/>
      <c r="F147" s="141"/>
      <c r="G147" s="106"/>
      <c r="H147" s="106"/>
      <c r="I147" s="20"/>
      <c r="J147" s="20"/>
      <c r="K147" s="20"/>
      <c r="L147" s="20"/>
      <c r="M147" s="12"/>
      <c r="N147" s="27"/>
      <c r="O147" s="241"/>
      <c r="P147" s="322">
        <f t="shared" si="24"/>
        <v>0</v>
      </c>
      <c r="Q147" s="322"/>
      <c r="R147" s="346"/>
      <c r="S147" s="346"/>
      <c r="T147" s="242"/>
      <c r="U147" s="238"/>
      <c r="V147" s="238"/>
      <c r="W147" s="238"/>
      <c r="X147" s="238"/>
      <c r="Y147" s="238"/>
      <c r="Z147" s="238"/>
      <c r="AA147" s="242"/>
      <c r="AB147" s="242"/>
      <c r="AC147" s="242"/>
      <c r="AD147" s="201"/>
      <c r="AE147" s="201"/>
      <c r="AF147" s="238"/>
      <c r="AG147" s="238"/>
      <c r="AH147" s="238"/>
      <c r="AI147" s="238"/>
      <c r="AJ147" s="238"/>
      <c r="AK147" s="238"/>
      <c r="AL147" s="238"/>
      <c r="AM147" s="238"/>
      <c r="AN147" s="238"/>
      <c r="AO147" s="238"/>
    </row>
    <row r="148" spans="1:41" s="5" customFormat="1" ht="28" customHeight="1" x14ac:dyDescent="0.35">
      <c r="A148" s="10"/>
      <c r="B148" s="227">
        <v>21</v>
      </c>
      <c r="C148" s="244"/>
      <c r="D148" s="244"/>
      <c r="E148" s="244"/>
      <c r="F148" s="141"/>
      <c r="G148" s="106"/>
      <c r="H148" s="106"/>
      <c r="I148" s="20"/>
      <c r="J148" s="20"/>
      <c r="K148" s="20"/>
      <c r="L148" s="20"/>
      <c r="M148" s="12"/>
      <c r="N148" s="27"/>
      <c r="O148" s="241"/>
      <c r="P148" s="322">
        <f t="shared" si="24"/>
        <v>0</v>
      </c>
      <c r="Q148" s="322"/>
      <c r="R148" s="346"/>
      <c r="S148" s="346"/>
      <c r="T148" s="242"/>
      <c r="U148" s="238"/>
      <c r="V148" s="238"/>
      <c r="W148" s="238"/>
      <c r="X148" s="238"/>
      <c r="Y148" s="238"/>
      <c r="Z148" s="238"/>
      <c r="AA148" s="242"/>
      <c r="AB148" s="242"/>
      <c r="AC148" s="242"/>
      <c r="AD148" s="201"/>
      <c r="AE148" s="201"/>
      <c r="AF148" s="238"/>
      <c r="AG148" s="238"/>
      <c r="AH148" s="238"/>
      <c r="AI148" s="238"/>
      <c r="AJ148" s="238"/>
      <c r="AK148" s="238"/>
      <c r="AL148" s="238"/>
      <c r="AM148" s="238"/>
      <c r="AN148" s="238"/>
      <c r="AO148" s="238"/>
    </row>
    <row r="149" spans="1:41" s="5" customFormat="1" ht="28" customHeight="1" x14ac:dyDescent="0.35">
      <c r="A149" s="10"/>
      <c r="B149" s="227">
        <v>22</v>
      </c>
      <c r="C149" s="244"/>
      <c r="D149" s="244"/>
      <c r="E149" s="244"/>
      <c r="F149" s="141"/>
      <c r="G149" s="106"/>
      <c r="H149" s="106"/>
      <c r="I149" s="20"/>
      <c r="J149" s="20"/>
      <c r="K149" s="20"/>
      <c r="L149" s="20"/>
      <c r="M149" s="12"/>
      <c r="N149" s="27"/>
      <c r="O149" s="241"/>
      <c r="P149" s="322">
        <f t="shared" si="24"/>
        <v>0</v>
      </c>
      <c r="Q149" s="322"/>
      <c r="R149" s="346"/>
      <c r="S149" s="346"/>
      <c r="T149" s="242"/>
      <c r="U149" s="238"/>
      <c r="V149" s="238"/>
      <c r="W149" s="238"/>
      <c r="X149" s="238"/>
      <c r="Y149" s="238"/>
      <c r="Z149" s="238"/>
      <c r="AA149" s="242"/>
      <c r="AB149" s="242"/>
      <c r="AC149" s="242"/>
      <c r="AD149" s="201"/>
      <c r="AE149" s="201"/>
      <c r="AF149" s="238"/>
      <c r="AG149" s="238"/>
      <c r="AH149" s="238"/>
      <c r="AI149" s="238"/>
      <c r="AJ149" s="238"/>
      <c r="AK149" s="238"/>
      <c r="AL149" s="238"/>
      <c r="AM149" s="238"/>
      <c r="AN149" s="238"/>
      <c r="AO149" s="238"/>
    </row>
    <row r="150" spans="1:41" s="5" customFormat="1" ht="28" customHeight="1" x14ac:dyDescent="0.35">
      <c r="A150" s="10"/>
      <c r="B150" s="227">
        <v>23</v>
      </c>
      <c r="C150" s="244"/>
      <c r="D150" s="244"/>
      <c r="E150" s="244"/>
      <c r="F150" s="141"/>
      <c r="G150" s="106"/>
      <c r="H150" s="106"/>
      <c r="I150" s="20"/>
      <c r="J150" s="20"/>
      <c r="K150" s="20"/>
      <c r="L150" s="20"/>
      <c r="M150" s="12"/>
      <c r="N150" s="27"/>
      <c r="O150" s="241"/>
      <c r="P150" s="322">
        <f t="shared" si="24"/>
        <v>0</v>
      </c>
      <c r="Q150" s="322"/>
      <c r="R150" s="346"/>
      <c r="S150" s="346"/>
      <c r="T150" s="242"/>
      <c r="U150" s="238"/>
      <c r="V150" s="238"/>
      <c r="W150" s="238"/>
      <c r="X150" s="238"/>
      <c r="Y150" s="238"/>
      <c r="Z150" s="238"/>
      <c r="AA150" s="242"/>
      <c r="AB150" s="242"/>
      <c r="AC150" s="242"/>
      <c r="AD150" s="201"/>
      <c r="AE150" s="201"/>
      <c r="AF150" s="238"/>
      <c r="AG150" s="238"/>
      <c r="AH150" s="238"/>
      <c r="AI150" s="238"/>
      <c r="AJ150" s="238"/>
      <c r="AK150" s="238"/>
      <c r="AL150" s="238"/>
      <c r="AM150" s="238"/>
      <c r="AN150" s="238"/>
      <c r="AO150" s="238"/>
    </row>
    <row r="151" spans="1:41" s="5" customFormat="1" ht="28" customHeight="1" x14ac:dyDescent="0.35">
      <c r="A151" s="10"/>
      <c r="B151" s="227">
        <v>24</v>
      </c>
      <c r="C151" s="244"/>
      <c r="D151" s="244"/>
      <c r="E151" s="244"/>
      <c r="F151" s="141"/>
      <c r="G151" s="106"/>
      <c r="H151" s="106"/>
      <c r="I151" s="20"/>
      <c r="J151" s="20"/>
      <c r="K151" s="20"/>
      <c r="L151" s="20"/>
      <c r="M151" s="12"/>
      <c r="N151" s="27"/>
      <c r="O151" s="241"/>
      <c r="P151" s="322">
        <f t="shared" si="24"/>
        <v>0</v>
      </c>
      <c r="Q151" s="322"/>
      <c r="R151" s="346"/>
      <c r="S151" s="346"/>
      <c r="T151" s="242"/>
      <c r="U151" s="238"/>
      <c r="V151" s="238"/>
      <c r="W151" s="238"/>
      <c r="X151" s="238"/>
      <c r="Y151" s="238"/>
      <c r="Z151" s="238"/>
      <c r="AA151" s="242"/>
      <c r="AB151" s="242"/>
      <c r="AC151" s="242"/>
      <c r="AD151" s="201"/>
      <c r="AE151" s="201"/>
      <c r="AF151" s="238"/>
      <c r="AG151" s="238"/>
      <c r="AH151" s="238"/>
      <c r="AI151" s="238"/>
      <c r="AJ151" s="238"/>
      <c r="AK151" s="238"/>
      <c r="AL151" s="238"/>
      <c r="AM151" s="238"/>
      <c r="AN151" s="238"/>
      <c r="AO151" s="238"/>
    </row>
    <row r="152" spans="1:41" s="5" customFormat="1" ht="28" customHeight="1" x14ac:dyDescent="0.35">
      <c r="A152" s="10"/>
      <c r="B152" s="227">
        <v>25</v>
      </c>
      <c r="C152" s="244"/>
      <c r="D152" s="244"/>
      <c r="E152" s="244"/>
      <c r="F152" s="141"/>
      <c r="G152" s="106"/>
      <c r="H152" s="106"/>
      <c r="I152" s="20"/>
      <c r="J152" s="20"/>
      <c r="K152" s="20"/>
      <c r="L152" s="20"/>
      <c r="M152" s="12"/>
      <c r="N152" s="27"/>
      <c r="O152" s="241"/>
      <c r="P152" s="322">
        <f t="shared" si="24"/>
        <v>0</v>
      </c>
      <c r="Q152" s="322"/>
      <c r="R152" s="346"/>
      <c r="S152" s="346"/>
      <c r="T152" s="242"/>
      <c r="U152" s="238"/>
      <c r="V152" s="238"/>
      <c r="W152" s="238"/>
      <c r="X152" s="238"/>
      <c r="Y152" s="238"/>
      <c r="Z152" s="238"/>
      <c r="AA152" s="242"/>
      <c r="AB152" s="242"/>
      <c r="AC152" s="242"/>
      <c r="AD152" s="201"/>
      <c r="AE152" s="201"/>
      <c r="AF152" s="238"/>
      <c r="AG152" s="238"/>
      <c r="AH152" s="238"/>
      <c r="AI152" s="238"/>
      <c r="AJ152" s="238"/>
      <c r="AK152" s="238"/>
      <c r="AL152" s="238"/>
      <c r="AM152" s="238"/>
      <c r="AN152" s="238"/>
      <c r="AO152" s="238"/>
    </row>
    <row r="153" spans="1:41" s="5" customFormat="1" ht="28" customHeight="1" x14ac:dyDescent="0.35">
      <c r="A153" s="10"/>
      <c r="B153" s="227">
        <v>26</v>
      </c>
      <c r="C153" s="244"/>
      <c r="D153" s="244"/>
      <c r="E153" s="244"/>
      <c r="F153" s="141"/>
      <c r="G153" s="106"/>
      <c r="H153" s="106"/>
      <c r="I153" s="20"/>
      <c r="J153" s="20"/>
      <c r="K153" s="20"/>
      <c r="L153" s="20"/>
      <c r="M153" s="12"/>
      <c r="N153" s="27"/>
      <c r="O153" s="241"/>
      <c r="P153" s="322">
        <f t="shared" si="24"/>
        <v>0</v>
      </c>
      <c r="Q153" s="322"/>
      <c r="R153" s="346"/>
      <c r="S153" s="346"/>
      <c r="T153" s="242"/>
      <c r="U153" s="238"/>
      <c r="V153" s="238"/>
      <c r="W153" s="238"/>
      <c r="X153" s="238"/>
      <c r="Y153" s="238"/>
      <c r="Z153" s="238"/>
      <c r="AA153" s="242"/>
      <c r="AB153" s="242"/>
      <c r="AC153" s="242"/>
      <c r="AD153" s="201"/>
      <c r="AE153" s="201"/>
      <c r="AF153" s="238"/>
      <c r="AG153" s="238"/>
      <c r="AH153" s="238"/>
      <c r="AI153" s="238"/>
      <c r="AJ153" s="238"/>
      <c r="AK153" s="238"/>
      <c r="AL153" s="238"/>
      <c r="AM153" s="238"/>
      <c r="AN153" s="238"/>
      <c r="AO153" s="238"/>
    </row>
    <row r="154" spans="1:41" s="5" customFormat="1" ht="28" customHeight="1" x14ac:dyDescent="0.35">
      <c r="A154" s="10"/>
      <c r="B154" s="227">
        <v>27</v>
      </c>
      <c r="C154" s="244"/>
      <c r="D154" s="244"/>
      <c r="E154" s="244"/>
      <c r="F154" s="141"/>
      <c r="G154" s="106"/>
      <c r="H154" s="106"/>
      <c r="I154" s="20"/>
      <c r="J154" s="20"/>
      <c r="K154" s="20"/>
      <c r="L154" s="20"/>
      <c r="M154" s="12"/>
      <c r="N154" s="27"/>
      <c r="O154" s="241"/>
      <c r="P154" s="322">
        <f t="shared" si="24"/>
        <v>0</v>
      </c>
      <c r="Q154" s="322"/>
      <c r="R154" s="346"/>
      <c r="S154" s="346"/>
      <c r="T154" s="242"/>
      <c r="U154" s="238"/>
      <c r="V154" s="238"/>
      <c r="W154" s="238"/>
      <c r="X154" s="238"/>
      <c r="Y154" s="238"/>
      <c r="Z154" s="238"/>
      <c r="AA154" s="242"/>
      <c r="AB154" s="242"/>
      <c r="AC154" s="242"/>
      <c r="AD154" s="201"/>
      <c r="AE154" s="201"/>
      <c r="AF154" s="238"/>
      <c r="AG154" s="238"/>
      <c r="AH154" s="238"/>
      <c r="AI154" s="238"/>
      <c r="AJ154" s="238"/>
      <c r="AK154" s="238"/>
      <c r="AL154" s="238"/>
      <c r="AM154" s="238"/>
      <c r="AN154" s="238"/>
      <c r="AO154" s="238"/>
    </row>
    <row r="155" spans="1:41" s="5" customFormat="1" ht="28" customHeight="1" x14ac:dyDescent="0.35">
      <c r="A155" s="10"/>
      <c r="B155" s="227">
        <v>28</v>
      </c>
      <c r="C155" s="244"/>
      <c r="D155" s="244"/>
      <c r="E155" s="244"/>
      <c r="F155" s="141"/>
      <c r="G155" s="106"/>
      <c r="H155" s="106"/>
      <c r="I155" s="20"/>
      <c r="J155" s="20"/>
      <c r="K155" s="20"/>
      <c r="L155" s="20"/>
      <c r="M155" s="12"/>
      <c r="N155" s="27"/>
      <c r="O155" s="241"/>
      <c r="P155" s="322">
        <f t="shared" si="24"/>
        <v>0</v>
      </c>
      <c r="Q155" s="322"/>
      <c r="R155" s="346"/>
      <c r="S155" s="346"/>
      <c r="T155" s="242"/>
      <c r="U155" s="238"/>
      <c r="V155" s="238"/>
      <c r="W155" s="238"/>
      <c r="X155" s="238"/>
      <c r="Y155" s="238"/>
      <c r="Z155" s="238"/>
      <c r="AA155" s="242"/>
      <c r="AB155" s="242"/>
      <c r="AC155" s="242"/>
      <c r="AD155" s="201"/>
      <c r="AE155" s="201"/>
      <c r="AF155" s="238"/>
      <c r="AG155" s="238"/>
      <c r="AH155" s="238"/>
      <c r="AI155" s="238"/>
      <c r="AJ155" s="238"/>
      <c r="AK155" s="238"/>
      <c r="AL155" s="238"/>
      <c r="AM155" s="238"/>
      <c r="AN155" s="238"/>
      <c r="AO155" s="238"/>
    </row>
    <row r="156" spans="1:41" s="5" customFormat="1" ht="28" customHeight="1" x14ac:dyDescent="0.35">
      <c r="A156" s="10"/>
      <c r="B156" s="227">
        <v>29</v>
      </c>
      <c r="C156" s="244"/>
      <c r="D156" s="244"/>
      <c r="E156" s="244"/>
      <c r="F156" s="141"/>
      <c r="G156" s="106"/>
      <c r="H156" s="106"/>
      <c r="I156" s="20"/>
      <c r="J156" s="20"/>
      <c r="K156" s="20"/>
      <c r="L156" s="20"/>
      <c r="M156" s="12"/>
      <c r="N156" s="27"/>
      <c r="O156" s="241"/>
      <c r="P156" s="322">
        <f t="shared" si="24"/>
        <v>0</v>
      </c>
      <c r="Q156" s="322"/>
      <c r="R156" s="346"/>
      <c r="S156" s="346"/>
      <c r="T156" s="242"/>
      <c r="U156" s="238"/>
      <c r="V156" s="238"/>
      <c r="W156" s="238"/>
      <c r="X156" s="238"/>
      <c r="Y156" s="238"/>
      <c r="Z156" s="238"/>
      <c r="AA156" s="242"/>
      <c r="AB156" s="242"/>
      <c r="AC156" s="242"/>
      <c r="AD156" s="201"/>
      <c r="AE156" s="201"/>
      <c r="AF156" s="238"/>
      <c r="AG156" s="238"/>
      <c r="AH156" s="238"/>
      <c r="AI156" s="238"/>
      <c r="AJ156" s="238"/>
      <c r="AK156" s="238"/>
      <c r="AL156" s="238"/>
      <c r="AM156" s="238"/>
      <c r="AN156" s="238"/>
      <c r="AO156" s="238"/>
    </row>
    <row r="157" spans="1:41" s="5" customFormat="1" ht="28" customHeight="1" x14ac:dyDescent="0.35">
      <c r="A157" s="10"/>
      <c r="B157" s="227">
        <v>30</v>
      </c>
      <c r="C157" s="244"/>
      <c r="D157" s="244"/>
      <c r="E157" s="244"/>
      <c r="F157" s="141"/>
      <c r="G157" s="106"/>
      <c r="H157" s="106"/>
      <c r="I157" s="20"/>
      <c r="J157" s="20"/>
      <c r="K157" s="20"/>
      <c r="L157" s="20"/>
      <c r="M157" s="12"/>
      <c r="N157" s="27"/>
      <c r="O157" s="241"/>
      <c r="P157" s="322">
        <f t="shared" si="24"/>
        <v>0</v>
      </c>
      <c r="Q157" s="322"/>
      <c r="R157" s="346"/>
      <c r="S157" s="346"/>
      <c r="T157" s="242"/>
      <c r="U157" s="238"/>
      <c r="V157" s="238"/>
      <c r="W157" s="238"/>
      <c r="X157" s="238"/>
      <c r="Y157" s="238"/>
      <c r="Z157" s="238"/>
      <c r="AA157" s="242"/>
      <c r="AB157" s="242"/>
      <c r="AC157" s="242"/>
      <c r="AD157" s="201"/>
      <c r="AE157" s="201"/>
      <c r="AF157" s="238"/>
      <c r="AG157" s="238"/>
      <c r="AH157" s="238"/>
      <c r="AI157" s="238"/>
      <c r="AJ157" s="238"/>
      <c r="AK157" s="238"/>
      <c r="AL157" s="238"/>
      <c r="AM157" s="238"/>
      <c r="AN157" s="238"/>
      <c r="AO157" s="238"/>
    </row>
    <row r="158" spans="1:41" s="5" customFormat="1" ht="18" customHeight="1" x14ac:dyDescent="0.35">
      <c r="A158" s="10"/>
      <c r="B158" s="17"/>
      <c r="C158" s="217"/>
      <c r="D158" s="217"/>
      <c r="E158" s="217"/>
      <c r="F158" s="227">
        <f>COUNTIF(F128:F157,"ja")</f>
        <v>0</v>
      </c>
      <c r="G158" s="367" t="s">
        <v>256</v>
      </c>
      <c r="H158" s="368"/>
      <c r="I158" s="133">
        <f>SUM(I127:I157)</f>
        <v>0</v>
      </c>
      <c r="J158" s="133">
        <f>SUM(J127:J157)</f>
        <v>0</v>
      </c>
      <c r="K158" s="133">
        <f>SUM(K127:K157)</f>
        <v>0</v>
      </c>
      <c r="L158" s="133">
        <f>SUM(L127:L157)</f>
        <v>0</v>
      </c>
      <c r="M158" s="12"/>
      <c r="N158" s="27"/>
      <c r="O158" s="243"/>
      <c r="P158" s="346"/>
      <c r="Q158" s="357"/>
      <c r="R158" s="346"/>
      <c r="S158" s="357"/>
      <c r="T158" s="242"/>
      <c r="U158" s="238"/>
      <c r="V158" s="238"/>
      <c r="W158" s="238"/>
      <c r="X158" s="238"/>
      <c r="Y158" s="238"/>
      <c r="Z158" s="238"/>
      <c r="AA158" s="242"/>
      <c r="AB158" s="242"/>
      <c r="AC158" s="242"/>
      <c r="AD158" s="201"/>
      <c r="AE158" s="201"/>
      <c r="AF158" s="238"/>
      <c r="AG158" s="238"/>
      <c r="AH158" s="238"/>
      <c r="AI158" s="238"/>
      <c r="AJ158" s="238"/>
      <c r="AK158" s="238"/>
      <c r="AL158" s="238"/>
      <c r="AM158" s="238"/>
      <c r="AN158" s="238"/>
      <c r="AO158" s="238"/>
    </row>
    <row r="159" spans="1:41" s="5" customFormat="1" ht="10" customHeight="1" x14ac:dyDescent="0.35">
      <c r="A159" s="10"/>
      <c r="B159" s="17"/>
      <c r="C159" s="217"/>
      <c r="D159" s="217"/>
      <c r="E159" s="217"/>
      <c r="F159" s="17"/>
      <c r="G159" s="246"/>
      <c r="H159" s="246"/>
      <c r="I159" s="18"/>
      <c r="J159" s="18"/>
      <c r="K159" s="18"/>
      <c r="L159" s="18"/>
      <c r="M159" s="12"/>
      <c r="N159" s="27"/>
      <c r="O159" s="243"/>
      <c r="P159" s="241"/>
      <c r="Q159" s="243"/>
      <c r="R159" s="241"/>
      <c r="S159" s="243"/>
      <c r="T159" s="242"/>
      <c r="U159" s="238"/>
      <c r="V159" s="238"/>
      <c r="W159" s="238"/>
      <c r="X159" s="238"/>
      <c r="Y159" s="238"/>
      <c r="Z159" s="238"/>
      <c r="AA159" s="242"/>
      <c r="AB159" s="242"/>
      <c r="AC159" s="242"/>
      <c r="AD159" s="201"/>
      <c r="AE159" s="201"/>
      <c r="AF159" s="238"/>
      <c r="AG159" s="238"/>
      <c r="AH159" s="238"/>
      <c r="AI159" s="238"/>
      <c r="AJ159" s="238"/>
      <c r="AK159" s="238"/>
      <c r="AL159" s="238"/>
      <c r="AM159" s="238"/>
      <c r="AN159" s="238"/>
      <c r="AO159" s="238"/>
    </row>
    <row r="160" spans="1:41" s="5" customFormat="1" ht="18" customHeight="1" x14ac:dyDescent="0.35">
      <c r="A160" s="10"/>
      <c r="B160" s="11"/>
      <c r="C160" s="218" t="s">
        <v>193</v>
      </c>
      <c r="D160" s="218"/>
      <c r="E160" s="218"/>
      <c r="F160" s="218"/>
      <c r="G160" s="219"/>
      <c r="H160" s="219"/>
      <c r="I160" s="219"/>
      <c r="J160" s="219"/>
      <c r="K160" s="219"/>
      <c r="L160" s="219"/>
      <c r="M160" s="12"/>
      <c r="N160" s="27"/>
      <c r="O160" s="23"/>
      <c r="P160" s="23"/>
      <c r="Q160" s="23"/>
      <c r="R160" s="23"/>
      <c r="S160" s="23"/>
      <c r="T160" s="242"/>
      <c r="U160" s="238"/>
      <c r="V160" s="238"/>
      <c r="W160" s="238"/>
      <c r="X160" s="238"/>
      <c r="Y160" s="238"/>
      <c r="Z160" s="238"/>
      <c r="AA160" s="242"/>
      <c r="AB160" s="242"/>
      <c r="AC160" s="242"/>
      <c r="AD160" s="201"/>
      <c r="AE160" s="201"/>
      <c r="AF160" s="238"/>
      <c r="AG160" s="238"/>
      <c r="AH160" s="238"/>
      <c r="AI160" s="238"/>
      <c r="AJ160" s="238"/>
      <c r="AK160" s="238"/>
      <c r="AL160" s="238"/>
      <c r="AM160" s="238"/>
      <c r="AN160" s="238"/>
      <c r="AO160" s="238"/>
    </row>
    <row r="161" spans="1:41" s="5" customFormat="1" ht="18" customHeight="1" x14ac:dyDescent="0.35">
      <c r="A161" s="10"/>
      <c r="B161" s="11"/>
      <c r="C161" s="217" t="s">
        <v>194</v>
      </c>
      <c r="D161" s="217"/>
      <c r="E161" s="362"/>
      <c r="F161" s="363"/>
      <c r="G161" s="363"/>
      <c r="H161" s="363"/>
      <c r="I161" s="363"/>
      <c r="J161" s="363"/>
      <c r="K161" s="363"/>
      <c r="L161" s="364"/>
      <c r="M161" s="12"/>
      <c r="N161" s="27"/>
      <c r="O161" s="23"/>
      <c r="P161" s="23"/>
      <c r="Q161" s="23"/>
      <c r="R161" s="23"/>
      <c r="S161" s="23"/>
      <c r="T161" s="242"/>
      <c r="U161" s="238"/>
      <c r="V161" s="238"/>
      <c r="W161" s="238"/>
      <c r="X161" s="238"/>
      <c r="Y161" s="238"/>
      <c r="Z161" s="238"/>
      <c r="AA161" s="242"/>
      <c r="AB161" s="242"/>
      <c r="AC161" s="242"/>
      <c r="AD161" s="201"/>
      <c r="AE161" s="201"/>
      <c r="AF161" s="238"/>
      <c r="AG161" s="238"/>
      <c r="AH161" s="238"/>
      <c r="AI161" s="238"/>
      <c r="AJ161" s="238"/>
      <c r="AK161" s="238"/>
      <c r="AL161" s="238"/>
      <c r="AM161" s="238"/>
      <c r="AN161" s="238"/>
      <c r="AO161" s="238"/>
    </row>
    <row r="162" spans="1:41" s="5" customFormat="1" ht="18" customHeight="1" x14ac:dyDescent="0.35">
      <c r="A162" s="10"/>
      <c r="B162" s="11"/>
      <c r="C162" s="217" t="s">
        <v>257</v>
      </c>
      <c r="D162" s="217"/>
      <c r="E162" s="362"/>
      <c r="F162" s="363"/>
      <c r="G162" s="363"/>
      <c r="H162" s="363"/>
      <c r="I162" s="363"/>
      <c r="J162" s="363"/>
      <c r="K162" s="363"/>
      <c r="L162" s="364"/>
      <c r="M162" s="12"/>
      <c r="N162" s="27"/>
      <c r="O162" s="23"/>
      <c r="P162" s="23"/>
      <c r="Q162" s="23"/>
      <c r="R162" s="23"/>
      <c r="S162" s="23"/>
      <c r="T162" s="242"/>
      <c r="U162" s="238"/>
      <c r="V162" s="238"/>
      <c r="W162" s="238"/>
      <c r="X162" s="238"/>
      <c r="Y162" s="238"/>
      <c r="Z162" s="238"/>
      <c r="AA162" s="242"/>
      <c r="AB162" s="242"/>
      <c r="AC162" s="242"/>
      <c r="AD162" s="201"/>
      <c r="AE162" s="201"/>
      <c r="AF162" s="238"/>
      <c r="AG162" s="238"/>
      <c r="AH162" s="238"/>
      <c r="AI162" s="238"/>
      <c r="AJ162" s="238"/>
      <c r="AK162" s="238"/>
      <c r="AL162" s="238"/>
      <c r="AM162" s="238"/>
      <c r="AN162" s="238"/>
      <c r="AO162" s="238"/>
    </row>
    <row r="163" spans="1:41" s="5" customFormat="1" ht="18" customHeight="1" x14ac:dyDescent="0.35">
      <c r="A163" s="10"/>
      <c r="B163" s="11"/>
      <c r="C163" s="217" t="s">
        <v>196</v>
      </c>
      <c r="D163" s="217"/>
      <c r="E163" s="362"/>
      <c r="F163" s="363"/>
      <c r="G163" s="363"/>
      <c r="H163" s="363"/>
      <c r="I163" s="363"/>
      <c r="J163" s="363"/>
      <c r="K163" s="363"/>
      <c r="L163" s="364"/>
      <c r="M163" s="12"/>
      <c r="N163" s="27"/>
      <c r="O163" s="23"/>
      <c r="P163" s="23"/>
      <c r="Q163" s="23"/>
      <c r="R163" s="23"/>
      <c r="S163" s="23"/>
      <c r="T163" s="242"/>
      <c r="U163" s="238"/>
      <c r="V163" s="238"/>
      <c r="W163" s="238"/>
      <c r="X163" s="238"/>
      <c r="Y163" s="238"/>
      <c r="Z163" s="238"/>
      <c r="AA163" s="242"/>
      <c r="AB163" s="242"/>
      <c r="AC163" s="242"/>
      <c r="AD163" s="201"/>
      <c r="AE163" s="201"/>
      <c r="AF163" s="238"/>
      <c r="AG163" s="238"/>
      <c r="AH163" s="238"/>
      <c r="AI163" s="238"/>
      <c r="AJ163" s="238"/>
      <c r="AK163" s="238"/>
      <c r="AL163" s="238"/>
      <c r="AM163" s="238"/>
      <c r="AN163" s="238"/>
      <c r="AO163" s="238"/>
    </row>
    <row r="164" spans="1:41" s="5" customFormat="1" ht="18" customHeight="1" x14ac:dyDescent="0.35">
      <c r="A164" s="10"/>
      <c r="B164" s="11"/>
      <c r="C164" s="217" t="s">
        <v>48</v>
      </c>
      <c r="D164" s="217"/>
      <c r="E164" s="362"/>
      <c r="F164" s="363"/>
      <c r="G164" s="363"/>
      <c r="H164" s="363"/>
      <c r="I164" s="363"/>
      <c r="J164" s="363"/>
      <c r="K164" s="363"/>
      <c r="L164" s="364"/>
      <c r="M164" s="12"/>
      <c r="N164" s="27"/>
      <c r="O164" s="23"/>
      <c r="P164" s="23"/>
      <c r="Q164" s="23"/>
      <c r="R164" s="23"/>
      <c r="S164" s="23"/>
      <c r="T164" s="242"/>
      <c r="U164" s="238"/>
      <c r="V164" s="238"/>
      <c r="W164" s="238"/>
      <c r="X164" s="238"/>
      <c r="Y164" s="238"/>
      <c r="Z164" s="238"/>
      <c r="AA164" s="242"/>
      <c r="AB164" s="242"/>
      <c r="AC164" s="242"/>
      <c r="AD164" s="201"/>
      <c r="AE164" s="201"/>
      <c r="AF164" s="238"/>
      <c r="AG164" s="238"/>
      <c r="AH164" s="238"/>
      <c r="AI164" s="238"/>
      <c r="AJ164" s="238"/>
      <c r="AK164" s="238"/>
      <c r="AL164" s="238"/>
      <c r="AM164" s="238"/>
      <c r="AN164" s="238"/>
      <c r="AO164" s="238"/>
    </row>
    <row r="165" spans="1:41" s="5" customFormat="1" ht="18" customHeight="1" x14ac:dyDescent="0.35">
      <c r="A165" s="14"/>
      <c r="B165" s="15"/>
      <c r="C165" s="15"/>
      <c r="D165" s="15"/>
      <c r="E165" s="15"/>
      <c r="F165" s="15"/>
      <c r="G165" s="15"/>
      <c r="H165" s="15"/>
      <c r="I165" s="15"/>
      <c r="J165" s="15"/>
      <c r="K165" s="15"/>
      <c r="L165" s="15"/>
      <c r="M165" s="16"/>
      <c r="N165" s="27"/>
      <c r="O165" s="23"/>
      <c r="P165" s="23"/>
      <c r="Q165" s="23"/>
      <c r="R165" s="23"/>
      <c r="S165" s="23"/>
      <c r="T165" s="242"/>
      <c r="U165" s="238"/>
      <c r="V165" s="238"/>
      <c r="W165" s="238"/>
      <c r="X165" s="238"/>
      <c r="Y165" s="238"/>
      <c r="Z165" s="238"/>
      <c r="AA165" s="242"/>
      <c r="AB165" s="242"/>
      <c r="AC165" s="242"/>
      <c r="AD165" s="201"/>
      <c r="AE165" s="201"/>
      <c r="AF165" s="238"/>
      <c r="AG165" s="238"/>
      <c r="AH165" s="238"/>
      <c r="AI165" s="238"/>
      <c r="AJ165" s="238"/>
      <c r="AK165" s="238"/>
      <c r="AL165" s="238"/>
      <c r="AM165" s="238"/>
      <c r="AN165" s="238"/>
      <c r="AO165" s="238"/>
    </row>
    <row r="166" spans="1:41" s="5" customFormat="1" ht="18" customHeight="1" x14ac:dyDescent="0.35">
      <c r="A166" s="238"/>
      <c r="B166" s="238"/>
      <c r="C166" s="238"/>
      <c r="D166" s="238"/>
      <c r="E166" s="238"/>
      <c r="F166" s="238"/>
      <c r="G166" s="238"/>
      <c r="H166" s="238"/>
      <c r="I166" s="238"/>
      <c r="J166" s="238"/>
      <c r="K166" s="238"/>
      <c r="L166" s="238"/>
      <c r="M166" s="242"/>
      <c r="N166" s="27"/>
      <c r="O166" s="23"/>
      <c r="P166" s="23"/>
      <c r="Q166" s="23"/>
      <c r="R166" s="23"/>
      <c r="S166" s="23"/>
      <c r="T166" s="242"/>
      <c r="U166" s="238"/>
      <c r="V166" s="238"/>
      <c r="W166" s="238"/>
      <c r="X166" s="238"/>
      <c r="Y166" s="238"/>
      <c r="Z166" s="238"/>
      <c r="AA166" s="242"/>
      <c r="AB166" s="242"/>
      <c r="AC166" s="242"/>
      <c r="AD166" s="201"/>
      <c r="AE166" s="201"/>
      <c r="AF166" s="238"/>
      <c r="AG166" s="238"/>
      <c r="AH166" s="238"/>
      <c r="AI166" s="238"/>
      <c r="AJ166" s="238"/>
      <c r="AK166" s="238"/>
      <c r="AL166" s="238"/>
      <c r="AM166" s="238"/>
      <c r="AN166" s="238"/>
      <c r="AO166" s="238"/>
    </row>
    <row r="167" spans="1:41" s="5" customFormat="1" ht="10" customHeight="1" x14ac:dyDescent="0.35">
      <c r="A167" s="7"/>
      <c r="B167" s="8"/>
      <c r="C167" s="8"/>
      <c r="D167" s="8"/>
      <c r="E167" s="8"/>
      <c r="F167" s="8"/>
      <c r="G167" s="8"/>
      <c r="H167" s="8"/>
      <c r="I167" s="8"/>
      <c r="J167" s="8"/>
      <c r="K167" s="8"/>
      <c r="L167" s="8"/>
      <c r="M167" s="9"/>
      <c r="N167" s="27"/>
      <c r="O167" s="23"/>
      <c r="P167" s="23"/>
      <c r="Q167" s="23"/>
      <c r="R167" s="23"/>
      <c r="S167" s="23"/>
      <c r="T167" s="242"/>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row>
    <row r="168" spans="1:41" s="5" customFormat="1" ht="18" customHeight="1" x14ac:dyDescent="0.35">
      <c r="A168" s="10"/>
      <c r="B168" s="11"/>
      <c r="C168" s="218" t="s">
        <v>259</v>
      </c>
      <c r="D168" s="218"/>
      <c r="E168" s="331"/>
      <c r="F168" s="331"/>
      <c r="G168" s="331"/>
      <c r="H168" s="331"/>
      <c r="I168" s="331"/>
      <c r="J168" s="331"/>
      <c r="K168" s="331"/>
      <c r="L168" s="331"/>
      <c r="M168" s="12"/>
      <c r="N168" s="27"/>
      <c r="O168" s="23"/>
      <c r="P168" s="23"/>
      <c r="Q168" s="23"/>
      <c r="R168" s="23"/>
      <c r="S168" s="23"/>
      <c r="T168" s="242"/>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row>
    <row r="169" spans="1:41" s="5" customFormat="1" ht="18" customHeight="1" x14ac:dyDescent="0.35">
      <c r="A169" s="10"/>
      <c r="B169" s="11"/>
      <c r="C169" s="217" t="s">
        <v>218</v>
      </c>
      <c r="D169" s="217"/>
      <c r="E169" s="358"/>
      <c r="F169" s="358"/>
      <c r="G169" s="358"/>
      <c r="H169" s="358"/>
      <c r="I169" s="358"/>
      <c r="J169" s="358"/>
      <c r="K169" s="358"/>
      <c r="L169" s="358"/>
      <c r="M169" s="12"/>
      <c r="N169" s="27"/>
      <c r="O169" s="23"/>
      <c r="P169" s="23"/>
      <c r="Q169" s="23"/>
      <c r="R169" s="23"/>
      <c r="S169" s="23"/>
      <c r="T169" s="242"/>
      <c r="U169" s="238"/>
      <c r="V169" s="238"/>
      <c r="W169" s="238"/>
      <c r="X169" s="238"/>
      <c r="Y169" s="238"/>
      <c r="Z169" s="238"/>
      <c r="AA169" s="238"/>
      <c r="AB169" s="238"/>
      <c r="AC169" s="238"/>
      <c r="AD169" s="238"/>
      <c r="AE169" s="238"/>
      <c r="AF169" s="238"/>
      <c r="AG169" s="238"/>
      <c r="AH169" s="238"/>
      <c r="AI169" s="238"/>
      <c r="AJ169" s="238"/>
      <c r="AK169" s="238"/>
      <c r="AL169" s="238"/>
      <c r="AM169" s="238"/>
      <c r="AN169" s="238"/>
      <c r="AO169" s="238"/>
    </row>
    <row r="170" spans="1:41" s="5" customFormat="1" ht="18" customHeight="1" x14ac:dyDescent="0.35">
      <c r="A170" s="10"/>
      <c r="B170" s="11"/>
      <c r="C170" s="217" t="s">
        <v>219</v>
      </c>
      <c r="D170" s="217"/>
      <c r="E170" s="358"/>
      <c r="F170" s="358"/>
      <c r="G170" s="358"/>
      <c r="H170" s="358"/>
      <c r="I170" s="358"/>
      <c r="J170" s="358"/>
      <c r="K170" s="358"/>
      <c r="L170" s="358"/>
      <c r="M170" s="12"/>
      <c r="N170" s="27"/>
      <c r="O170" s="23"/>
      <c r="P170" s="23"/>
      <c r="Q170" s="23"/>
      <c r="R170" s="23"/>
      <c r="S170" s="23"/>
      <c r="T170" s="242"/>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238"/>
    </row>
    <row r="171" spans="1:41" s="5" customFormat="1" ht="60" customHeight="1" x14ac:dyDescent="0.35">
      <c r="A171" s="10"/>
      <c r="B171" s="11"/>
      <c r="C171" s="217" t="s">
        <v>220</v>
      </c>
      <c r="D171" s="217"/>
      <c r="E171" s="358"/>
      <c r="F171" s="358"/>
      <c r="G171" s="358"/>
      <c r="H171" s="358"/>
      <c r="I171" s="358"/>
      <c r="J171" s="358"/>
      <c r="K171" s="358"/>
      <c r="L171" s="358"/>
      <c r="M171" s="12"/>
      <c r="N171" s="27"/>
      <c r="O171" s="23"/>
      <c r="P171" s="23"/>
      <c r="Q171" s="23"/>
      <c r="R171" s="23"/>
      <c r="S171" s="23"/>
      <c r="T171" s="242"/>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238"/>
    </row>
    <row r="172" spans="1:41" s="5" customFormat="1" ht="10" customHeight="1" x14ac:dyDescent="0.35">
      <c r="A172" s="10"/>
      <c r="B172" s="11"/>
      <c r="C172" s="217"/>
      <c r="D172" s="217"/>
      <c r="E172" s="217"/>
      <c r="F172" s="217"/>
      <c r="G172" s="219"/>
      <c r="H172" s="219"/>
      <c r="I172" s="219"/>
      <c r="J172" s="219"/>
      <c r="K172" s="219"/>
      <c r="L172" s="219"/>
      <c r="M172" s="12"/>
      <c r="N172" s="27"/>
      <c r="O172" s="23"/>
      <c r="P172" s="23"/>
      <c r="Q172" s="23"/>
      <c r="R172" s="23"/>
      <c r="S172" s="23"/>
      <c r="T172" s="242"/>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row>
    <row r="173" spans="1:41" s="5" customFormat="1" ht="18" customHeight="1" x14ac:dyDescent="0.35">
      <c r="A173" s="10"/>
      <c r="B173" s="11"/>
      <c r="C173" s="218" t="s">
        <v>221</v>
      </c>
      <c r="D173" s="218"/>
      <c r="E173" s="218"/>
      <c r="F173" s="218"/>
      <c r="G173" s="237"/>
      <c r="H173" s="329" t="s">
        <v>119</v>
      </c>
      <c r="I173" s="329"/>
      <c r="J173" s="329"/>
      <c r="K173" s="246"/>
      <c r="L173" s="246" t="s">
        <v>80</v>
      </c>
      <c r="M173" s="12"/>
      <c r="N173" s="27"/>
      <c r="O173" s="23"/>
      <c r="P173" s="23"/>
      <c r="Q173" s="23"/>
      <c r="R173" s="23"/>
      <c r="S173" s="23"/>
      <c r="T173" s="242"/>
      <c r="U173" s="238"/>
      <c r="V173" s="238"/>
      <c r="W173" s="238"/>
      <c r="X173" s="238"/>
      <c r="Y173" s="238"/>
      <c r="Z173" s="238"/>
      <c r="AA173" s="242"/>
      <c r="AB173" s="242"/>
      <c r="AC173" s="242"/>
      <c r="AD173" s="201"/>
      <c r="AE173" s="201"/>
      <c r="AF173" s="238"/>
      <c r="AG173" s="238"/>
      <c r="AH173" s="238"/>
      <c r="AI173" s="238"/>
      <c r="AJ173" s="238"/>
      <c r="AK173" s="238"/>
      <c r="AL173" s="238"/>
      <c r="AM173" s="238"/>
      <c r="AN173" s="238"/>
      <c r="AO173" s="238"/>
    </row>
    <row r="174" spans="1:41" s="5" customFormat="1" ht="18" customHeight="1" x14ac:dyDescent="0.35">
      <c r="A174" s="10"/>
      <c r="B174" s="11"/>
      <c r="C174" s="217" t="s">
        <v>222</v>
      </c>
      <c r="D174" s="229"/>
      <c r="E174" s="229"/>
      <c r="F174" s="229"/>
      <c r="G174" s="230" t="s">
        <v>121</v>
      </c>
      <c r="H174" s="106"/>
      <c r="I174" s="139" t="s">
        <v>125</v>
      </c>
      <c r="J174" s="106"/>
      <c r="K174" s="18"/>
      <c r="L174" s="133">
        <f>ROUND(((J174-H174)/30.4),0)</f>
        <v>0</v>
      </c>
      <c r="M174" s="12"/>
      <c r="N174" s="27"/>
      <c r="O174" s="23"/>
      <c r="P174" s="23"/>
      <c r="Q174" s="23"/>
      <c r="R174" s="110"/>
      <c r="S174" s="110"/>
      <c r="T174" s="111"/>
      <c r="U174" s="111"/>
      <c r="V174" s="111"/>
      <c r="W174" s="111"/>
      <c r="X174" s="111"/>
      <c r="Y174" s="111"/>
      <c r="Z174" s="111"/>
      <c r="AA174" s="111"/>
      <c r="AB174" s="111"/>
      <c r="AC174" s="111"/>
      <c r="AD174" s="205"/>
      <c r="AE174" s="205"/>
      <c r="AF174" s="111"/>
      <c r="AG174" s="111"/>
      <c r="AH174" s="111"/>
      <c r="AI174" s="111"/>
      <c r="AJ174" s="111"/>
      <c r="AK174" s="111"/>
      <c r="AL174" s="111"/>
      <c r="AM174" s="111"/>
      <c r="AN174" s="238"/>
      <c r="AO174" s="238"/>
    </row>
    <row r="175" spans="1:41" s="5" customFormat="1" ht="10" customHeight="1" x14ac:dyDescent="0.35">
      <c r="A175" s="10"/>
      <c r="B175" s="11"/>
      <c r="C175" s="217"/>
      <c r="D175" s="229"/>
      <c r="E175" s="229"/>
      <c r="F175" s="229"/>
      <c r="G175" s="138"/>
      <c r="H175" s="236"/>
      <c r="I175" s="138"/>
      <c r="J175" s="219"/>
      <c r="K175" s="18"/>
      <c r="L175" s="18"/>
      <c r="M175" s="12"/>
      <c r="N175" s="27"/>
      <c r="O175" s="23"/>
      <c r="P175" s="23"/>
      <c r="Q175" s="23"/>
      <c r="R175" s="110"/>
      <c r="S175" s="110"/>
      <c r="T175" s="111"/>
      <c r="U175" s="111"/>
      <c r="V175" s="111"/>
      <c r="W175" s="111"/>
      <c r="X175" s="111"/>
      <c r="Y175" s="111"/>
      <c r="Z175" s="111"/>
      <c r="AA175" s="111"/>
      <c r="AB175" s="111"/>
      <c r="AC175" s="111"/>
      <c r="AD175" s="205"/>
      <c r="AE175" s="205"/>
      <c r="AF175" s="111"/>
      <c r="AG175" s="111"/>
      <c r="AH175" s="111"/>
      <c r="AI175" s="111"/>
      <c r="AJ175" s="111"/>
      <c r="AK175" s="111"/>
      <c r="AL175" s="111"/>
      <c r="AM175" s="111"/>
      <c r="AN175" s="238"/>
      <c r="AO175" s="238"/>
    </row>
    <row r="176" spans="1:41" s="5" customFormat="1" ht="18" customHeight="1" x14ac:dyDescent="0.35">
      <c r="A176" s="10"/>
      <c r="B176" s="11"/>
      <c r="C176" s="217"/>
      <c r="D176" s="229"/>
      <c r="E176" s="229"/>
      <c r="F176" s="229"/>
      <c r="G176" s="352" t="s">
        <v>174</v>
      </c>
      <c r="H176" s="353"/>
      <c r="I176" s="352" t="s">
        <v>172</v>
      </c>
      <c r="J176" s="353"/>
      <c r="K176" s="352" t="s">
        <v>223</v>
      </c>
      <c r="L176" s="353"/>
      <c r="M176" s="12"/>
      <c r="N176" s="27"/>
      <c r="O176" s="23"/>
      <c r="P176" s="23"/>
      <c r="Q176" s="23"/>
      <c r="R176" s="110"/>
      <c r="S176" s="110"/>
      <c r="T176" s="111"/>
      <c r="U176" s="111"/>
      <c r="V176" s="111"/>
      <c r="W176" s="111"/>
      <c r="X176" s="111"/>
      <c r="Y176" s="111"/>
      <c r="Z176" s="111"/>
      <c r="AA176" s="111"/>
      <c r="AB176" s="111"/>
      <c r="AC176" s="111"/>
      <c r="AD176" s="205"/>
      <c r="AE176" s="205"/>
      <c r="AF176" s="111"/>
      <c r="AG176" s="111"/>
      <c r="AH176" s="111"/>
      <c r="AI176" s="111"/>
      <c r="AJ176" s="111"/>
      <c r="AK176" s="111"/>
      <c r="AL176" s="111"/>
      <c r="AM176" s="111"/>
      <c r="AN176" s="238"/>
      <c r="AO176" s="238"/>
    </row>
    <row r="177" spans="1:45" s="5" customFormat="1" ht="18" customHeight="1" x14ac:dyDescent="0.35">
      <c r="A177" s="10"/>
      <c r="B177" s="11"/>
      <c r="C177" s="217"/>
      <c r="D177" s="229"/>
      <c r="E177" s="229"/>
      <c r="F177" s="229"/>
      <c r="G177" s="134" t="s">
        <v>224</v>
      </c>
      <c r="H177" s="134" t="s">
        <v>225</v>
      </c>
      <c r="I177" s="134" t="s">
        <v>226</v>
      </c>
      <c r="J177" s="134" t="s">
        <v>227</v>
      </c>
      <c r="K177" s="134" t="s">
        <v>226</v>
      </c>
      <c r="L177" s="134" t="s">
        <v>227</v>
      </c>
      <c r="M177" s="12"/>
      <c r="N177" s="27"/>
      <c r="O177" s="23"/>
      <c r="P177" s="23"/>
      <c r="Q177" s="23"/>
      <c r="R177" s="110"/>
      <c r="S177" s="110"/>
      <c r="T177" s="111"/>
      <c r="U177" s="111"/>
      <c r="V177" s="111"/>
      <c r="W177" s="111"/>
      <c r="X177" s="111"/>
      <c r="Y177" s="111"/>
      <c r="Z177" s="111"/>
      <c r="AA177" s="111"/>
      <c r="AB177" s="111"/>
      <c r="AC177" s="111"/>
      <c r="AD177" s="205"/>
      <c r="AE177" s="205"/>
      <c r="AF177" s="111"/>
      <c r="AG177" s="111"/>
      <c r="AH177" s="111"/>
      <c r="AI177" s="111"/>
      <c r="AJ177" s="111"/>
      <c r="AK177" s="111"/>
      <c r="AL177" s="111"/>
      <c r="AM177" s="111"/>
      <c r="AN177" s="238"/>
      <c r="AO177" s="238"/>
      <c r="AP177" s="242"/>
      <c r="AQ177" s="242"/>
      <c r="AR177" s="242"/>
      <c r="AS177" s="242"/>
    </row>
    <row r="178" spans="1:45" s="5" customFormat="1" ht="18" customHeight="1" x14ac:dyDescent="0.35">
      <c r="A178" s="10"/>
      <c r="B178" s="11"/>
      <c r="C178" s="217" t="s">
        <v>228</v>
      </c>
      <c r="D178" s="229"/>
      <c r="E178" s="229"/>
      <c r="F178" s="229"/>
      <c r="G178" s="20"/>
      <c r="H178" s="20"/>
      <c r="I178" s="133">
        <f>I238</f>
        <v>0</v>
      </c>
      <c r="J178" s="133">
        <f>J238</f>
        <v>0</v>
      </c>
      <c r="K178" s="133">
        <f>K238</f>
        <v>0</v>
      </c>
      <c r="L178" s="133">
        <f>L238</f>
        <v>0</v>
      </c>
      <c r="M178" s="12"/>
      <c r="N178" s="27"/>
      <c r="O178" s="337" t="s">
        <v>229</v>
      </c>
      <c r="P178" s="338"/>
      <c r="Q178" s="337" t="s">
        <v>230</v>
      </c>
      <c r="R178" s="338"/>
      <c r="S178" s="337" t="s">
        <v>80</v>
      </c>
      <c r="T178" s="338"/>
      <c r="U178" s="323" t="s">
        <v>231</v>
      </c>
      <c r="V178" s="323"/>
      <c r="W178" s="111"/>
      <c r="X178" s="111"/>
      <c r="Y178" s="111"/>
      <c r="Z178" s="111"/>
      <c r="AA178" s="111"/>
      <c r="AB178" s="111"/>
      <c r="AC178" s="111"/>
      <c r="AD178" s="205"/>
      <c r="AE178" s="205"/>
      <c r="AF178" s="111"/>
      <c r="AG178" s="111"/>
      <c r="AH178" s="111"/>
      <c r="AI178" s="111"/>
      <c r="AJ178" s="111"/>
      <c r="AK178" s="111"/>
      <c r="AL178" s="111"/>
      <c r="AM178" s="111"/>
      <c r="AN178" s="238"/>
      <c r="AO178" s="238"/>
      <c r="AP178" s="242"/>
      <c r="AQ178" s="242"/>
      <c r="AR178" s="242"/>
      <c r="AS178" s="242"/>
    </row>
    <row r="179" spans="1:45" s="5" customFormat="1" ht="18" customHeight="1" x14ac:dyDescent="0.35">
      <c r="A179" s="10"/>
      <c r="B179" s="11"/>
      <c r="C179" s="217" t="s">
        <v>232</v>
      </c>
      <c r="D179" s="229"/>
      <c r="E179" s="229"/>
      <c r="F179" s="229"/>
      <c r="G179" s="138"/>
      <c r="H179" s="246"/>
      <c r="I179" s="138"/>
      <c r="J179" s="246"/>
      <c r="K179" s="133">
        <f>IF(U179=0,0,(K178/S179)*12)</f>
        <v>0</v>
      </c>
      <c r="L179" s="133">
        <f>IF(U179=0,0,(L178/S179)*12)</f>
        <v>0</v>
      </c>
      <c r="M179" s="12"/>
      <c r="N179" s="27"/>
      <c r="O179" s="365">
        <f>MIN(G207:G237)</f>
        <v>0</v>
      </c>
      <c r="P179" s="366"/>
      <c r="Q179" s="365">
        <f>MAX(H207:H237)</f>
        <v>0</v>
      </c>
      <c r="R179" s="366"/>
      <c r="S179" s="341">
        <f>DATEDIF(O179,Q179,"m")+1</f>
        <v>1</v>
      </c>
      <c r="T179" s="342"/>
      <c r="U179" s="323">
        <f>COUNTA(G207:G237)</f>
        <v>0</v>
      </c>
      <c r="V179" s="323"/>
      <c r="W179" s="111"/>
      <c r="X179" s="111"/>
      <c r="Y179" s="111"/>
      <c r="Z179" s="111"/>
      <c r="AA179" s="111"/>
      <c r="AB179" s="111"/>
      <c r="AC179" s="111"/>
      <c r="AD179" s="205"/>
      <c r="AE179" s="205"/>
      <c r="AF179" s="111"/>
      <c r="AG179" s="111"/>
      <c r="AH179" s="111"/>
      <c r="AI179" s="111"/>
      <c r="AJ179" s="111"/>
      <c r="AK179" s="111"/>
      <c r="AL179" s="111"/>
      <c r="AM179" s="111"/>
      <c r="AN179" s="238"/>
      <c r="AO179" s="238"/>
      <c r="AP179" s="242"/>
      <c r="AQ179" s="242"/>
      <c r="AR179" s="242"/>
      <c r="AS179" s="242"/>
    </row>
    <row r="180" spans="1:45" s="5" customFormat="1" ht="10" customHeight="1" x14ac:dyDescent="0.35">
      <c r="A180" s="10"/>
      <c r="B180" s="11"/>
      <c r="C180" s="229"/>
      <c r="D180" s="229"/>
      <c r="E180" s="229"/>
      <c r="F180" s="229"/>
      <c r="G180" s="229"/>
      <c r="H180" s="229"/>
      <c r="I180" s="229"/>
      <c r="J180" s="229"/>
      <c r="K180" s="229"/>
      <c r="L180" s="229"/>
      <c r="M180" s="12"/>
      <c r="N180" s="27"/>
      <c r="O180" s="23"/>
      <c r="P180" s="23"/>
      <c r="Q180" s="23"/>
      <c r="R180" s="23"/>
      <c r="S180" s="23"/>
      <c r="T180" s="242"/>
      <c r="U180" s="238"/>
      <c r="V180" s="238"/>
      <c r="W180" s="238"/>
      <c r="X180" s="238"/>
      <c r="Y180" s="238"/>
      <c r="Z180" s="238"/>
      <c r="AA180" s="242"/>
      <c r="AB180" s="242"/>
      <c r="AC180" s="242"/>
      <c r="AD180" s="201"/>
      <c r="AE180" s="201"/>
      <c r="AF180" s="238"/>
      <c r="AG180" s="238"/>
      <c r="AH180" s="238"/>
      <c r="AI180" s="238"/>
      <c r="AJ180" s="238"/>
      <c r="AK180" s="238"/>
      <c r="AL180" s="238"/>
      <c r="AM180" s="238"/>
      <c r="AN180" s="238"/>
      <c r="AO180" s="238"/>
      <c r="AP180" s="242"/>
      <c r="AQ180" s="242"/>
      <c r="AR180" s="242"/>
      <c r="AS180" s="242"/>
    </row>
    <row r="181" spans="1:45" s="5" customFormat="1" ht="18" customHeight="1" x14ac:dyDescent="0.35">
      <c r="A181" s="10"/>
      <c r="B181" s="11"/>
      <c r="C181" s="217" t="s">
        <v>233</v>
      </c>
      <c r="D181" s="229"/>
      <c r="E181" s="229"/>
      <c r="F181" s="229"/>
      <c r="G181" s="229"/>
      <c r="H181" s="229"/>
      <c r="I181" s="229"/>
      <c r="J181" s="229"/>
      <c r="K181" s="229"/>
      <c r="L181" s="133">
        <f>SUMPRODUCT((E208:E237&lt;&gt;"")/COUNTIF(E208:E237,E208:E237&amp;""))</f>
        <v>0</v>
      </c>
      <c r="M181" s="12"/>
      <c r="N181" s="27"/>
      <c r="O181" s="23"/>
      <c r="P181" s="23"/>
      <c r="Q181" s="23"/>
      <c r="R181" s="23"/>
      <c r="S181" s="23"/>
      <c r="T181" s="242"/>
      <c r="U181" s="238"/>
      <c r="V181" s="238"/>
      <c r="W181" s="238"/>
      <c r="X181" s="238"/>
      <c r="Y181" s="238"/>
      <c r="Z181" s="238"/>
      <c r="AA181" s="242"/>
      <c r="AB181" s="242"/>
      <c r="AC181" s="242"/>
      <c r="AD181" s="201"/>
      <c r="AE181" s="201"/>
      <c r="AF181" s="238"/>
      <c r="AG181" s="238"/>
      <c r="AH181" s="238"/>
      <c r="AI181" s="238"/>
      <c r="AJ181" s="238"/>
      <c r="AK181" s="238"/>
      <c r="AL181" s="238"/>
      <c r="AM181" s="238"/>
      <c r="AN181" s="238"/>
      <c r="AO181" s="238"/>
      <c r="AP181" s="242"/>
      <c r="AQ181" s="242"/>
      <c r="AR181" s="242"/>
      <c r="AS181" s="242"/>
    </row>
    <row r="182" spans="1:45" s="5" customFormat="1" ht="18" customHeight="1" x14ac:dyDescent="0.35">
      <c r="A182" s="10"/>
      <c r="B182" s="11"/>
      <c r="C182" s="217" t="s">
        <v>234</v>
      </c>
      <c r="D182" s="217"/>
      <c r="E182" s="217"/>
      <c r="F182" s="217"/>
      <c r="G182" s="141"/>
      <c r="H182" s="371" t="s">
        <v>235</v>
      </c>
      <c r="I182" s="304"/>
      <c r="J182" s="304"/>
      <c r="K182" s="305"/>
      <c r="L182" s="133">
        <f>F238</f>
        <v>0</v>
      </c>
      <c r="M182" s="12"/>
      <c r="N182" s="27"/>
      <c r="O182" s="337" t="s">
        <v>236</v>
      </c>
      <c r="P182" s="347"/>
      <c r="Q182" s="347"/>
      <c r="R182" s="338"/>
      <c r="S182" s="337" t="s">
        <v>237</v>
      </c>
      <c r="T182" s="347"/>
      <c r="U182" s="347"/>
      <c r="V182" s="338"/>
      <c r="W182" s="337" t="s">
        <v>238</v>
      </c>
      <c r="X182" s="347"/>
      <c r="Y182" s="347"/>
      <c r="Z182" s="338"/>
      <c r="AA182" s="337" t="s">
        <v>239</v>
      </c>
      <c r="AB182" s="347"/>
      <c r="AC182" s="347"/>
      <c r="AD182" s="338"/>
      <c r="AE182" s="323" t="s">
        <v>240</v>
      </c>
      <c r="AF182" s="323"/>
      <c r="AG182" s="323"/>
      <c r="AH182" s="323"/>
      <c r="AI182" s="337" t="s">
        <v>241</v>
      </c>
      <c r="AJ182" s="347"/>
      <c r="AK182" s="347"/>
      <c r="AL182" s="338"/>
      <c r="AM182" s="116"/>
      <c r="AN182" s="323" t="s">
        <v>175</v>
      </c>
      <c r="AO182" s="323"/>
      <c r="AP182" s="242"/>
      <c r="AQ182" s="332" t="s">
        <v>177</v>
      </c>
      <c r="AR182" s="242"/>
      <c r="AS182" s="332" t="s">
        <v>178</v>
      </c>
    </row>
    <row r="183" spans="1:45" s="5" customFormat="1" ht="18" customHeight="1" x14ac:dyDescent="0.35">
      <c r="A183" s="10"/>
      <c r="B183" s="11"/>
      <c r="C183" s="268" t="s">
        <v>242</v>
      </c>
      <c r="D183" s="268"/>
      <c r="E183" s="268"/>
      <c r="F183" s="268"/>
      <c r="G183" s="217"/>
      <c r="H183" s="217"/>
      <c r="I183" s="217"/>
      <c r="J183" s="217"/>
      <c r="K183" s="217"/>
      <c r="L183" s="20"/>
      <c r="M183" s="12"/>
      <c r="N183" s="27"/>
      <c r="O183" s="336" t="s">
        <v>82</v>
      </c>
      <c r="P183" s="336"/>
      <c r="Q183" s="336" t="s">
        <v>81</v>
      </c>
      <c r="R183" s="336"/>
      <c r="S183" s="323" t="s">
        <v>82</v>
      </c>
      <c r="T183" s="323"/>
      <c r="U183" s="323" t="s">
        <v>81</v>
      </c>
      <c r="V183" s="323"/>
      <c r="W183" s="323" t="s">
        <v>82</v>
      </c>
      <c r="X183" s="323"/>
      <c r="Y183" s="323" t="s">
        <v>81</v>
      </c>
      <c r="Z183" s="323"/>
      <c r="AA183" s="323" t="s">
        <v>82</v>
      </c>
      <c r="AB183" s="323"/>
      <c r="AC183" s="348" t="s">
        <v>81</v>
      </c>
      <c r="AD183" s="348"/>
      <c r="AE183" s="323" t="s">
        <v>82</v>
      </c>
      <c r="AF183" s="323"/>
      <c r="AG183" s="323" t="s">
        <v>81</v>
      </c>
      <c r="AH183" s="323"/>
      <c r="AI183" s="323" t="s">
        <v>82</v>
      </c>
      <c r="AJ183" s="323"/>
      <c r="AK183" s="323" t="s">
        <v>81</v>
      </c>
      <c r="AL183" s="323"/>
      <c r="AM183" s="116"/>
      <c r="AN183" s="234" t="s">
        <v>82</v>
      </c>
      <c r="AO183" s="234" t="s">
        <v>81</v>
      </c>
      <c r="AP183" s="242"/>
      <c r="AQ183" s="333"/>
      <c r="AR183" s="242"/>
      <c r="AS183" s="333"/>
    </row>
    <row r="184" spans="1:45" s="5" customFormat="1" ht="10" customHeight="1" x14ac:dyDescent="0.35">
      <c r="A184" s="10"/>
      <c r="B184" s="11"/>
      <c r="C184" s="11"/>
      <c r="D184" s="11"/>
      <c r="E184" s="11"/>
      <c r="F184" s="11"/>
      <c r="G184" s="11"/>
      <c r="H184" s="11"/>
      <c r="I184" s="11"/>
      <c r="J184" s="11"/>
      <c r="K184" s="11"/>
      <c r="L184" s="11"/>
      <c r="M184" s="12"/>
      <c r="N184" s="27"/>
      <c r="O184" s="23"/>
      <c r="P184" s="23"/>
      <c r="Q184" s="23"/>
      <c r="R184" s="23"/>
      <c r="S184" s="23"/>
      <c r="T184" s="242"/>
      <c r="U184" s="242"/>
      <c r="V184" s="242"/>
      <c r="W184" s="242"/>
      <c r="X184" s="242"/>
      <c r="Y184" s="242"/>
      <c r="Z184" s="242"/>
      <c r="AA184" s="242"/>
      <c r="AB184" s="242"/>
      <c r="AC184" s="242"/>
      <c r="AD184" s="206"/>
      <c r="AE184" s="206"/>
      <c r="AF184" s="242"/>
      <c r="AG184" s="242"/>
      <c r="AH184" s="242"/>
      <c r="AI184" s="242"/>
      <c r="AJ184" s="242"/>
      <c r="AK184" s="242"/>
      <c r="AL184" s="242"/>
      <c r="AM184" s="242"/>
      <c r="AN184" s="238"/>
      <c r="AO184" s="242"/>
      <c r="AP184" s="242"/>
      <c r="AQ184" s="242"/>
      <c r="AR184" s="242"/>
      <c r="AS184" s="242"/>
    </row>
    <row r="185" spans="1:45" s="5" customFormat="1" ht="18" customHeight="1" x14ac:dyDescent="0.35">
      <c r="A185" s="10"/>
      <c r="B185" s="11"/>
      <c r="C185" s="218" t="s">
        <v>243</v>
      </c>
      <c r="D185" s="218"/>
      <c r="E185" s="218"/>
      <c r="F185" s="218"/>
      <c r="G185" s="329" t="s">
        <v>119</v>
      </c>
      <c r="H185" s="329"/>
      <c r="I185" s="329"/>
      <c r="J185" s="11"/>
      <c r="K185" s="19" t="s">
        <v>69</v>
      </c>
      <c r="L185" s="17" t="s">
        <v>181</v>
      </c>
      <c r="M185" s="12"/>
      <c r="N185" s="27"/>
      <c r="O185" s="104"/>
      <c r="P185" s="104"/>
      <c r="Q185" s="104"/>
      <c r="R185" s="104"/>
      <c r="S185" s="104"/>
      <c r="T185" s="27"/>
      <c r="U185" s="115"/>
      <c r="V185" s="115"/>
      <c r="W185" s="115"/>
      <c r="X185" s="115"/>
      <c r="Y185" s="115"/>
      <c r="Z185" s="115"/>
      <c r="AA185" s="27"/>
      <c r="AB185" s="27"/>
      <c r="AC185" s="27"/>
      <c r="AD185" s="207"/>
      <c r="AE185" s="207"/>
      <c r="AF185" s="27"/>
      <c r="AG185" s="27"/>
      <c r="AH185" s="27"/>
      <c r="AI185" s="27"/>
      <c r="AJ185" s="27"/>
      <c r="AK185" s="27"/>
      <c r="AL185" s="27"/>
      <c r="AM185" s="242"/>
      <c r="AN185" s="238"/>
      <c r="AO185" s="242"/>
      <c r="AP185" s="242"/>
      <c r="AQ185" s="242"/>
      <c r="AR185" s="242"/>
      <c r="AS185" s="242"/>
    </row>
    <row r="186" spans="1:45" s="5" customFormat="1" ht="18" customHeight="1" x14ac:dyDescent="0.35">
      <c r="A186" s="10"/>
      <c r="B186" s="137"/>
      <c r="C186" s="359"/>
      <c r="D186" s="360"/>
      <c r="E186" s="229"/>
      <c r="F186" s="229" t="s">
        <v>121</v>
      </c>
      <c r="G186" s="106"/>
      <c r="H186" s="235" t="s">
        <v>125</v>
      </c>
      <c r="I186" s="106"/>
      <c r="J186" s="235"/>
      <c r="K186" s="20"/>
      <c r="L186" s="133" t="str">
        <f>IFERROR(ROUND(K186/((I186-G186)/30.4),0),"")</f>
        <v/>
      </c>
      <c r="M186" s="12"/>
      <c r="N186" s="27"/>
      <c r="O186" s="114">
        <f>((($L179-$O$251)/($O$250-$O$251))*0.5+1)</f>
        <v>0.25</v>
      </c>
      <c r="P186" s="118">
        <f>IF($O186&gt;1.5,1.5,IF($O186&lt;0.5,0,$O186))</f>
        <v>0</v>
      </c>
      <c r="Q186" s="114">
        <f>((($L179-$Q$251)/($Q$250-$Q$251))*0.5+1)</f>
        <v>0</v>
      </c>
      <c r="R186" s="118">
        <f>IF($Q186&gt;1.5,1.5,IF($Q186&lt;0.5,0,$Q186))</f>
        <v>0</v>
      </c>
      <c r="S186" s="114">
        <f>((($K186-$S$251)/($S$250-$S$251))*0.5+1)</f>
        <v>-0.75</v>
      </c>
      <c r="T186" s="118">
        <f>IF($S186&gt;1.5,1.5,IF($S186&lt;0.5,0,$S186))</f>
        <v>0</v>
      </c>
      <c r="U186" s="114">
        <f>((($K186-$U$251)/($U$250-$U$251))*0.5+1)</f>
        <v>-1.4</v>
      </c>
      <c r="V186" s="118">
        <f>IF($U186&gt;1.5,1.5,IF($U186&lt;0.5,0,$U186))</f>
        <v>0</v>
      </c>
      <c r="W186" s="114">
        <f>((($G178-$W$251)/($W$250-$W$251))*0.5+1)</f>
        <v>0.25</v>
      </c>
      <c r="X186" s="118">
        <f>IF($W186&gt;1.5,1.5,IF($W186&lt;0.5,0,$W186))</f>
        <v>0</v>
      </c>
      <c r="Y186" s="114">
        <f>((($G178-$Y$251)/($Y$250-$Y$251))*0.5+1)</f>
        <v>0.125</v>
      </c>
      <c r="Z186" s="118">
        <f>IF($Y186&gt;1.5,1.5,IF($Y186&lt;0.5,0,$Y186))</f>
        <v>0</v>
      </c>
      <c r="AA186" s="114">
        <f>((($H178-$AA$251)/($AA$250-$AA$251))*0.5+1)</f>
        <v>0</v>
      </c>
      <c r="AB186" s="118">
        <f>IF($AA186&gt;1.5,1.5,IF($AA186&lt;0.5,0,$AA186))</f>
        <v>0</v>
      </c>
      <c r="AC186" s="114">
        <f>((($H178-$AC$251)/($AC$250-$AC$251))*0.5+1)</f>
        <v>-0.5</v>
      </c>
      <c r="AD186" s="118">
        <f>IF($AC186&gt;1.5,1.5,IF($AC186&lt;0.5,0,$AC186))</f>
        <v>0</v>
      </c>
      <c r="AE186" s="114">
        <f>((($L181-$AE$251)/($AE$250-$AE$251))*0.5+1)</f>
        <v>0</v>
      </c>
      <c r="AF186" s="118">
        <f>IF($AE186&gt;1.5,1.5,IF($AE186&lt;0.5,0,$AE186))</f>
        <v>0</v>
      </c>
      <c r="AG186" s="114">
        <f>((($L181-$AF$251)/($AF$250-$AF$251))*0.5+1)</f>
        <v>-0.5</v>
      </c>
      <c r="AH186" s="118">
        <f>IF($AG186&gt;1.5,1.5,IF($AG186&lt;0.5,0,$AG186))</f>
        <v>0</v>
      </c>
      <c r="AI186" s="114">
        <f>((($T207-$AG$251)/($AG$250-$AG$251))*0.5+1)</f>
        <v>0.16666666666666663</v>
      </c>
      <c r="AJ186" s="118">
        <f>IF($AI186&gt;1.5,1.5,IF($AI186&lt;0.5,0,$AI186))</f>
        <v>0</v>
      </c>
      <c r="AK186" s="114">
        <f>((($V207-$AI$251)/($AI$250-$AI$251))*0.5+1)</f>
        <v>0</v>
      </c>
      <c r="AL186" s="118">
        <f>IF($AK186&gt;1.5,1.5,IF($AK186&lt;0.5,0,$AK186))</f>
        <v>0</v>
      </c>
      <c r="AM186" s="117"/>
      <c r="AN186" s="119">
        <f>IF(AND($C186="Programmleiter*in",PRODUCT(P186,T186,X186,AB186,AF186,AJ186)&gt;=1,$L$190&gt;=$AO$250),1,0)</f>
        <v>0</v>
      </c>
      <c r="AO186" s="119">
        <f>IF(AND($C186="Programmleiter*in",PRODUCT(R186,V186,Z186,AD186,AH186,AL186)&gt;=1,$L$190&gt;=$AO$249),1,0)</f>
        <v>0</v>
      </c>
      <c r="AP186" s="242"/>
      <c r="AQ186" s="234">
        <f>IF(AND(OR(J178&gt;=O$257,L178&gt;=Q$257),K186&gt;=S$257,G178+H178&gt;=U$257,AS186&gt;=W$257,L190&gt;=Y$257,R207&gt;=AA$257),1,0)</f>
        <v>0</v>
      </c>
      <c r="AR186" s="242"/>
      <c r="AS186" s="240">
        <f>IF(I186="",0,DATEDIF(G186,I186,"m")+1)</f>
        <v>0</v>
      </c>
    </row>
    <row r="187" spans="1:45" s="5" customFormat="1" ht="18" customHeight="1" x14ac:dyDescent="0.35">
      <c r="A187" s="10"/>
      <c r="B187" s="137"/>
      <c r="C187" s="359"/>
      <c r="D187" s="360"/>
      <c r="E187" s="229"/>
      <c r="F187" s="229" t="s">
        <v>121</v>
      </c>
      <c r="G187" s="106"/>
      <c r="H187" s="235" t="s">
        <v>125</v>
      </c>
      <c r="I187" s="106"/>
      <c r="J187" s="235"/>
      <c r="K187" s="20"/>
      <c r="L187" s="133" t="str">
        <f t="shared" ref="L187:L188" si="25">IFERROR(ROUND(K187/((I187-G187)/30.4),0),"")</f>
        <v/>
      </c>
      <c r="M187" s="12"/>
      <c r="N187" s="27"/>
      <c r="O187" s="114">
        <f>((($L179-$O$251)/($O$250-$O$251))*0.5+1)</f>
        <v>0.25</v>
      </c>
      <c r="P187" s="118">
        <f t="shared" ref="P187:P188" si="26">IF($O187&gt;1.5,1.5,IF($O187&lt;0.5,0,$O187))</f>
        <v>0</v>
      </c>
      <c r="Q187" s="114">
        <f>((($L179-$Q$251)/($Q$250-$Q$251))*0.5+1)</f>
        <v>0</v>
      </c>
      <c r="R187" s="118">
        <f t="shared" ref="R187:R188" si="27">IF($Q187&gt;1.5,1.5,IF($Q187&lt;0.5,0,$Q187))</f>
        <v>0</v>
      </c>
      <c r="S187" s="114">
        <f>((($K187-$S$251)/($S$250-$S$251))*0.5+1)</f>
        <v>-0.75</v>
      </c>
      <c r="T187" s="118">
        <f t="shared" ref="T187:T188" si="28">IF($S187&gt;1.5,1.5,IF($S187&lt;0.5,0,$S187))</f>
        <v>0</v>
      </c>
      <c r="U187" s="114">
        <f>((($K187-$U$251)/($U$250-$U$251))*0.5+1)</f>
        <v>-1.4</v>
      </c>
      <c r="V187" s="118">
        <f t="shared" ref="V187:V188" si="29">IF($U187&gt;1.5,1.5,IF($U187&lt;0.5,0,$U187))</f>
        <v>0</v>
      </c>
      <c r="W187" s="114">
        <f>((($G178-$W$251)/($W$250-$W$251))*0.5+1)</f>
        <v>0.25</v>
      </c>
      <c r="X187" s="118">
        <f t="shared" ref="X187:X188" si="30">IF($W187&gt;1.5,1.5,IF($W187&lt;0.5,0,$W187))</f>
        <v>0</v>
      </c>
      <c r="Y187" s="114">
        <f>((($G178-$Y$251)/($Y$250-$Y$251))*0.5+1)</f>
        <v>0.125</v>
      </c>
      <c r="Z187" s="118">
        <f t="shared" ref="Z187:Z188" si="31">IF($Y187&gt;1.5,1.5,IF($Y187&lt;0.5,0,$Y187))</f>
        <v>0</v>
      </c>
      <c r="AA187" s="114">
        <f>((($H178-$AA$251)/($AA$250-$AA$251))*0.5+1)</f>
        <v>0</v>
      </c>
      <c r="AB187" s="118">
        <f t="shared" ref="AB187:AB188" si="32">IF($AA187&gt;1.5,1.5,IF($AA187&lt;0.5,0,$AA187))</f>
        <v>0</v>
      </c>
      <c r="AC187" s="114">
        <f>((($H178-$AC$251)/($AC$250-$AC$251))*0.5+1)</f>
        <v>-0.5</v>
      </c>
      <c r="AD187" s="118">
        <f t="shared" ref="AD187:AD188" si="33">IF($AC187&gt;1.5,1.5,IF($AC187&lt;0.5,0,$AC187))</f>
        <v>0</v>
      </c>
      <c r="AE187" s="114">
        <f>((($L181-$AE$251)/($AE$250-$AE$251))*0.5+1)</f>
        <v>0</v>
      </c>
      <c r="AF187" s="118">
        <f t="shared" ref="AF187:AF188" si="34">IF($AE187&gt;1.5,1.5,IF($AE187&lt;0.5,0,$AE187))</f>
        <v>0</v>
      </c>
      <c r="AG187" s="114">
        <f>((($L181-$AF$251)/($AF$250-$AF$251))*0.5+1)</f>
        <v>-0.5</v>
      </c>
      <c r="AH187" s="118">
        <f>IF($AG187&gt;1.5,1.5,IF($AG187&lt;0.5,0,$AG187))</f>
        <v>0</v>
      </c>
      <c r="AI187" s="114">
        <f>((($T207-$AG$251)/($AG$250-$AG$251))*0.5+1)</f>
        <v>0.16666666666666663</v>
      </c>
      <c r="AJ187" s="118">
        <f>IF($AI187&gt;1.5,1.5,IF($AI187&lt;0.5,0,$AI187))</f>
        <v>0</v>
      </c>
      <c r="AK187" s="114">
        <f>((($V207-$AI$251)/($AI$250-$AI$251))*0.5+1)</f>
        <v>0</v>
      </c>
      <c r="AL187" s="118">
        <f>IF($AK187&gt;1.5,1.5,IF($AK187&lt;0.5,0,$AK187))</f>
        <v>0</v>
      </c>
      <c r="AM187" s="117"/>
      <c r="AN187" s="119">
        <f>IF(AND($C187="Programmleiter*in",PRODUCT(P187,T187,X187,AB187,AF187,AJ187)&gt;=1,$L$190&gt;=$AO$250),1,0)</f>
        <v>0</v>
      </c>
      <c r="AO187" s="119">
        <f>IF(AND($C187="Programmleiter*in",PRODUCT(R187,V187,Z187,AD187,AH187,AL187)&gt;=1,$L$190&gt;=$AO$249),1,0)</f>
        <v>0</v>
      </c>
      <c r="AP187" s="242"/>
      <c r="AQ187" s="234">
        <f>IF(AND(OR(J178&gt;=O$257,L178&gt;=Q$257),K187&gt;=S$257,G178+H178&gt;=U$257,AS187&gt;=W$257,L190&gt;=Y$257,R207&gt;=AA$257),1,0)</f>
        <v>0</v>
      </c>
      <c r="AR187" s="242"/>
      <c r="AS187" s="240">
        <f t="shared" ref="AS187:AS188" si="35">IF(I187="",0,DATEDIF(G187,I187,"m")+1)</f>
        <v>0</v>
      </c>
    </row>
    <row r="188" spans="1:45" s="5" customFormat="1" ht="18" customHeight="1" x14ac:dyDescent="0.35">
      <c r="A188" s="10"/>
      <c r="B188" s="137"/>
      <c r="C188" s="361"/>
      <c r="D188" s="361"/>
      <c r="E188" s="229"/>
      <c r="F188" s="229" t="s">
        <v>121</v>
      </c>
      <c r="G188" s="106"/>
      <c r="H188" s="235" t="s">
        <v>125</v>
      </c>
      <c r="I188" s="106"/>
      <c r="J188" s="235"/>
      <c r="K188" s="20"/>
      <c r="L188" s="133" t="str">
        <f t="shared" si="25"/>
        <v/>
      </c>
      <c r="M188" s="12"/>
      <c r="N188" s="27"/>
      <c r="O188" s="114">
        <f>((($L179-$O$251)/($O$250-$O$251))*0.5+1)</f>
        <v>0.25</v>
      </c>
      <c r="P188" s="118">
        <f t="shared" si="26"/>
        <v>0</v>
      </c>
      <c r="Q188" s="114">
        <f>((($L179-$Q$251)/($Q$250-$Q$251))*0.5+1)</f>
        <v>0</v>
      </c>
      <c r="R188" s="118">
        <f t="shared" si="27"/>
        <v>0</v>
      </c>
      <c r="S188" s="114">
        <f>((($K188-$S$251)/($S$250-$S$251))*0.5+1)</f>
        <v>-0.75</v>
      </c>
      <c r="T188" s="118">
        <f t="shared" si="28"/>
        <v>0</v>
      </c>
      <c r="U188" s="114">
        <f>((($K188-$U$251)/($U$250-$U$251))*0.5+1)</f>
        <v>-1.4</v>
      </c>
      <c r="V188" s="118">
        <f t="shared" si="29"/>
        <v>0</v>
      </c>
      <c r="W188" s="114">
        <f>((($G178-$W$251)/($W$250-$W$251))*0.5+1)</f>
        <v>0.25</v>
      </c>
      <c r="X188" s="118">
        <f t="shared" si="30"/>
        <v>0</v>
      </c>
      <c r="Y188" s="114">
        <f>((($G178-$Y$251)/($Y$250-$Y$251))*0.5+1)</f>
        <v>0.125</v>
      </c>
      <c r="Z188" s="118">
        <f t="shared" si="31"/>
        <v>0</v>
      </c>
      <c r="AA188" s="114">
        <f>((($H178-$AA$251)/($AA$250-$AA$251))*0.5+1)</f>
        <v>0</v>
      </c>
      <c r="AB188" s="118">
        <f t="shared" si="32"/>
        <v>0</v>
      </c>
      <c r="AC188" s="114">
        <f>((($H178-$AC$251)/($AC$250-$AC$251))*0.5+1)</f>
        <v>-0.5</v>
      </c>
      <c r="AD188" s="118">
        <f t="shared" si="33"/>
        <v>0</v>
      </c>
      <c r="AE188" s="114">
        <f>((($L181-$AE$251)/($AE$250-$AE$251))*0.5+1)</f>
        <v>0</v>
      </c>
      <c r="AF188" s="118">
        <f t="shared" si="34"/>
        <v>0</v>
      </c>
      <c r="AG188" s="114">
        <f>((($L181-$AF$251)/($AF$250-$AF$251))*0.5+1)</f>
        <v>-0.5</v>
      </c>
      <c r="AH188" s="118">
        <f>IF($AG188&gt;1.5,1.5,IF($AG188&lt;0.5,0,$AG188))</f>
        <v>0</v>
      </c>
      <c r="AI188" s="114">
        <f>((($T207-$AG$251)/($AG$250-$AG$251))*0.5+1)</f>
        <v>0.16666666666666663</v>
      </c>
      <c r="AJ188" s="118">
        <f>IF($AI188&gt;1.5,1.5,IF($AI188&lt;0.5,0,$AI188))</f>
        <v>0</v>
      </c>
      <c r="AK188" s="114">
        <f>((($V207-$AI$251)/($AI$250-$AI$251))*0.5+1)</f>
        <v>0</v>
      </c>
      <c r="AL188" s="118">
        <f>IF($AK188&gt;1.5,1.5,IF($AK188&lt;0.5,0,$AK188))</f>
        <v>0</v>
      </c>
      <c r="AM188" s="117"/>
      <c r="AN188" s="119">
        <f>IF(AND($C188="Programmleiter*in",PRODUCT(P188,T188,X188,AB188,AF188,AJ188)&gt;=1,$L$190&gt;=$AO$250),1,0)</f>
        <v>0</v>
      </c>
      <c r="AO188" s="119">
        <f>IF(AND($C188="Programmleiter*in",PRODUCT(R188,V188,Z188,AD188,AH188,AL188)&gt;=1,$L$190&gt;=$AO$249),1,0)</f>
        <v>0</v>
      </c>
      <c r="AP188" s="242"/>
      <c r="AQ188" s="234">
        <f>IF(AND(OR(J178&gt;=O$257,L178&gt;=Q$257),K188&gt;=S$257,G178+H178&gt;=U$257,AS188&gt;=W$257,L190&gt;=Y$257,R207&gt;=AA$257),1,0)</f>
        <v>0</v>
      </c>
      <c r="AR188" s="242"/>
      <c r="AS188" s="240">
        <f t="shared" si="35"/>
        <v>0</v>
      </c>
    </row>
    <row r="189" spans="1:45" s="5" customFormat="1" ht="10" customHeight="1" x14ac:dyDescent="0.35">
      <c r="A189" s="10"/>
      <c r="B189" s="11"/>
      <c r="C189" s="217"/>
      <c r="D189" s="217"/>
      <c r="E189" s="217"/>
      <c r="F189" s="217"/>
      <c r="G189" s="132"/>
      <c r="H189" s="219"/>
      <c r="I189" s="219"/>
      <c r="J189" s="219"/>
      <c r="K189" s="219"/>
      <c r="L189" s="219"/>
      <c r="M189" s="12"/>
      <c r="N189" s="27"/>
      <c r="O189" s="23"/>
      <c r="P189" s="23"/>
      <c r="Q189" s="23"/>
      <c r="R189" s="23"/>
      <c r="S189" s="23"/>
      <c r="T189" s="242"/>
      <c r="U189" s="238"/>
      <c r="V189" s="238"/>
      <c r="W189" s="238"/>
      <c r="X189" s="238"/>
      <c r="Y189" s="238"/>
      <c r="Z189" s="238"/>
      <c r="AA189" s="242"/>
      <c r="AB189" s="242"/>
      <c r="AC189" s="242"/>
      <c r="AD189" s="201"/>
      <c r="AE189" s="201"/>
      <c r="AF189" s="238"/>
      <c r="AG189" s="238"/>
      <c r="AH189" s="238"/>
      <c r="AI189" s="238"/>
      <c r="AJ189" s="238"/>
      <c r="AK189" s="238"/>
      <c r="AL189" s="238"/>
      <c r="AM189" s="238"/>
      <c r="AN189" s="238"/>
      <c r="AO189" s="238"/>
      <c r="AP189" s="242"/>
      <c r="AQ189" s="242"/>
      <c r="AR189" s="242"/>
      <c r="AS189" s="242"/>
    </row>
    <row r="190" spans="1:45" s="5" customFormat="1" ht="18" customHeight="1" x14ac:dyDescent="0.35">
      <c r="A190" s="10"/>
      <c r="B190" s="11"/>
      <c r="C190" s="270" t="s">
        <v>244</v>
      </c>
      <c r="D190" s="270"/>
      <c r="E190" s="270"/>
      <c r="F190" s="270"/>
      <c r="G190" s="219"/>
      <c r="H190" s="219"/>
      <c r="I190" s="219"/>
      <c r="J190" s="219"/>
      <c r="K190" s="219"/>
      <c r="L190" s="133">
        <f>SUM(L191:L200)</f>
        <v>0</v>
      </c>
      <c r="M190" s="12"/>
      <c r="N190" s="27"/>
      <c r="O190" s="23"/>
      <c r="P190" s="23"/>
      <c r="Q190" s="23"/>
      <c r="R190" s="23"/>
      <c r="S190" s="23"/>
      <c r="T190" s="242"/>
      <c r="U190" s="238"/>
      <c r="V190" s="238"/>
      <c r="W190" s="238"/>
      <c r="X190" s="238"/>
      <c r="Y190" s="238"/>
      <c r="Z190" s="238"/>
      <c r="AA190" s="242"/>
      <c r="AB190" s="242"/>
      <c r="AC190" s="242"/>
      <c r="AD190" s="201"/>
      <c r="AE190" s="201"/>
      <c r="AF190" s="238"/>
      <c r="AG190" s="238"/>
      <c r="AH190" s="238"/>
      <c r="AI190" s="238"/>
      <c r="AJ190" s="238"/>
      <c r="AK190" s="238"/>
      <c r="AL190" s="238"/>
      <c r="AM190" s="238"/>
      <c r="AN190" s="238"/>
      <c r="AO190" s="238"/>
      <c r="AP190" s="242"/>
      <c r="AQ190" s="242"/>
      <c r="AR190" s="242"/>
      <c r="AS190" s="242"/>
    </row>
    <row r="191" spans="1:45" s="5" customFormat="1" ht="18" customHeight="1" x14ac:dyDescent="0.35">
      <c r="A191" s="10"/>
      <c r="B191" s="11"/>
      <c r="C191" s="268" t="s">
        <v>183</v>
      </c>
      <c r="D191" s="268"/>
      <c r="E191" s="268"/>
      <c r="F191" s="268"/>
      <c r="G191" s="268"/>
      <c r="H191" s="268"/>
      <c r="I191" s="268"/>
      <c r="J191" s="268"/>
      <c r="K191" s="268"/>
      <c r="L191" s="20"/>
      <c r="M191" s="12"/>
      <c r="N191" s="27"/>
      <c r="O191" s="23"/>
      <c r="P191" s="23"/>
      <c r="Q191" s="23"/>
      <c r="R191" s="23"/>
      <c r="S191" s="23"/>
      <c r="T191" s="242"/>
      <c r="U191" s="238"/>
      <c r="V191" s="238"/>
      <c r="W191" s="238"/>
      <c r="X191" s="238"/>
      <c r="Y191" s="238"/>
      <c r="Z191" s="238"/>
      <c r="AA191" s="242"/>
      <c r="AB191" s="242"/>
      <c r="AC191" s="242"/>
      <c r="AD191" s="201"/>
      <c r="AE191" s="201"/>
      <c r="AF191" s="238"/>
      <c r="AG191" s="238"/>
      <c r="AH191" s="238"/>
      <c r="AI191" s="238"/>
      <c r="AJ191" s="238"/>
      <c r="AK191" s="238"/>
      <c r="AL191" s="238"/>
      <c r="AM191" s="238"/>
      <c r="AN191" s="238"/>
      <c r="AO191" s="238"/>
      <c r="AP191" s="242"/>
      <c r="AQ191" s="242"/>
      <c r="AR191" s="242"/>
      <c r="AS191" s="242"/>
    </row>
    <row r="192" spans="1:45" s="5" customFormat="1" ht="18" customHeight="1" x14ac:dyDescent="0.35">
      <c r="A192" s="10"/>
      <c r="B192" s="11"/>
      <c r="C192" s="268" t="s">
        <v>184</v>
      </c>
      <c r="D192" s="268"/>
      <c r="E192" s="268"/>
      <c r="F192" s="268"/>
      <c r="G192" s="268"/>
      <c r="H192" s="268"/>
      <c r="I192" s="268"/>
      <c r="J192" s="268"/>
      <c r="K192" s="268"/>
      <c r="L192" s="20"/>
      <c r="M192" s="12"/>
      <c r="N192" s="27"/>
      <c r="O192" s="23"/>
      <c r="P192" s="23"/>
      <c r="Q192" s="23"/>
      <c r="R192" s="23"/>
      <c r="S192" s="23"/>
      <c r="T192" s="242"/>
      <c r="U192" s="238"/>
      <c r="V192" s="238"/>
      <c r="W192" s="238"/>
      <c r="X192" s="238"/>
      <c r="Y192" s="238"/>
      <c r="Z192" s="238"/>
      <c r="AA192" s="242"/>
      <c r="AB192" s="242"/>
      <c r="AC192" s="242"/>
      <c r="AD192" s="201"/>
      <c r="AE192" s="201"/>
      <c r="AF192" s="238"/>
      <c r="AG192" s="238"/>
      <c r="AH192" s="238"/>
      <c r="AI192" s="238"/>
      <c r="AJ192" s="238"/>
      <c r="AK192" s="238"/>
      <c r="AL192" s="238"/>
      <c r="AM192" s="238"/>
      <c r="AN192" s="238"/>
      <c r="AO192" s="238"/>
      <c r="AP192" s="242"/>
      <c r="AQ192" s="242"/>
      <c r="AR192" s="242"/>
      <c r="AS192" s="242"/>
    </row>
    <row r="193" spans="1:41" s="5" customFormat="1" ht="18" customHeight="1" x14ac:dyDescent="0.35">
      <c r="A193" s="10"/>
      <c r="B193" s="11"/>
      <c r="C193" s="268" t="s">
        <v>185</v>
      </c>
      <c r="D193" s="268"/>
      <c r="E193" s="268"/>
      <c r="F193" s="268"/>
      <c r="G193" s="268"/>
      <c r="H193" s="268"/>
      <c r="I193" s="268"/>
      <c r="J193" s="268"/>
      <c r="K193" s="268"/>
      <c r="L193" s="20"/>
      <c r="M193" s="12"/>
      <c r="N193" s="27"/>
      <c r="O193" s="23"/>
      <c r="P193" s="23"/>
      <c r="Q193" s="23"/>
      <c r="R193" s="23"/>
      <c r="S193" s="23"/>
      <c r="T193" s="242"/>
      <c r="U193" s="238"/>
      <c r="V193" s="238"/>
      <c r="W193" s="238"/>
      <c r="X193" s="238"/>
      <c r="Y193" s="238"/>
      <c r="Z193" s="238"/>
      <c r="AA193" s="242"/>
      <c r="AB193" s="242"/>
      <c r="AC193" s="242"/>
      <c r="AD193" s="201"/>
      <c r="AE193" s="201"/>
      <c r="AF193" s="238"/>
      <c r="AG193" s="238"/>
      <c r="AH193" s="238"/>
      <c r="AI193" s="238"/>
      <c r="AJ193" s="238"/>
      <c r="AK193" s="238"/>
      <c r="AL193" s="238"/>
      <c r="AM193" s="238"/>
      <c r="AN193" s="238"/>
      <c r="AO193" s="238"/>
    </row>
    <row r="194" spans="1:41" s="5" customFormat="1" ht="18" customHeight="1" x14ac:dyDescent="0.35">
      <c r="A194" s="10"/>
      <c r="B194" s="11"/>
      <c r="C194" s="268" t="s">
        <v>186</v>
      </c>
      <c r="D194" s="268"/>
      <c r="E194" s="268"/>
      <c r="F194" s="268"/>
      <c r="G194" s="268"/>
      <c r="H194" s="268"/>
      <c r="I194" s="268"/>
      <c r="J194" s="268"/>
      <c r="K194" s="268"/>
      <c r="L194" s="20"/>
      <c r="M194" s="12"/>
      <c r="N194" s="27"/>
      <c r="O194" s="23"/>
      <c r="P194" s="23"/>
      <c r="Q194" s="23"/>
      <c r="R194" s="23"/>
      <c r="S194" s="23"/>
      <c r="T194" s="242"/>
      <c r="U194" s="238"/>
      <c r="V194" s="238"/>
      <c r="W194" s="238"/>
      <c r="X194" s="238"/>
      <c r="Y194" s="238"/>
      <c r="Z194" s="238"/>
      <c r="AA194" s="242"/>
      <c r="AB194" s="242"/>
      <c r="AC194" s="242"/>
      <c r="AD194" s="201"/>
      <c r="AE194" s="201"/>
      <c r="AF194" s="238"/>
      <c r="AG194" s="238"/>
      <c r="AH194" s="238"/>
      <c r="AI194" s="238"/>
      <c r="AJ194" s="238"/>
      <c r="AK194" s="238"/>
      <c r="AL194" s="238"/>
      <c r="AM194" s="238"/>
      <c r="AN194" s="238"/>
      <c r="AO194" s="238"/>
    </row>
    <row r="195" spans="1:41" s="5" customFormat="1" ht="18" customHeight="1" x14ac:dyDescent="0.35">
      <c r="A195" s="10"/>
      <c r="B195" s="11"/>
      <c r="C195" s="268" t="s">
        <v>187</v>
      </c>
      <c r="D195" s="268"/>
      <c r="E195" s="268"/>
      <c r="F195" s="268"/>
      <c r="G195" s="268"/>
      <c r="H195" s="268"/>
      <c r="I195" s="268"/>
      <c r="J195" s="268"/>
      <c r="K195" s="268"/>
      <c r="L195" s="20"/>
      <c r="M195" s="12"/>
      <c r="N195" s="27"/>
      <c r="O195" s="23"/>
      <c r="P195" s="23"/>
      <c r="Q195" s="23"/>
      <c r="R195" s="23"/>
      <c r="S195" s="23"/>
      <c r="T195" s="242"/>
      <c r="U195" s="238"/>
      <c r="V195" s="238"/>
      <c r="W195" s="238"/>
      <c r="X195" s="238"/>
      <c r="Y195" s="238"/>
      <c r="Z195" s="238"/>
      <c r="AA195" s="242"/>
      <c r="AB195" s="242"/>
      <c r="AC195" s="242"/>
      <c r="AD195" s="201"/>
      <c r="AE195" s="201"/>
      <c r="AF195" s="238"/>
      <c r="AG195" s="238"/>
      <c r="AH195" s="238"/>
      <c r="AI195" s="238"/>
      <c r="AJ195" s="238"/>
      <c r="AK195" s="238"/>
      <c r="AL195" s="238"/>
      <c r="AM195" s="238"/>
      <c r="AN195" s="238"/>
      <c r="AO195" s="238"/>
    </row>
    <row r="196" spans="1:41" s="5" customFormat="1" ht="18" customHeight="1" x14ac:dyDescent="0.35">
      <c r="A196" s="10"/>
      <c r="B196" s="11"/>
      <c r="C196" s="268" t="s">
        <v>188</v>
      </c>
      <c r="D196" s="268"/>
      <c r="E196" s="268"/>
      <c r="F196" s="268"/>
      <c r="G196" s="268"/>
      <c r="H196" s="268"/>
      <c r="I196" s="268"/>
      <c r="J196" s="268"/>
      <c r="K196" s="268"/>
      <c r="L196" s="20"/>
      <c r="M196" s="12"/>
      <c r="N196" s="27"/>
      <c r="O196" s="23"/>
      <c r="P196" s="23"/>
      <c r="Q196" s="23"/>
      <c r="R196" s="23"/>
      <c r="S196" s="23"/>
      <c r="T196" s="242"/>
      <c r="U196" s="238"/>
      <c r="V196" s="238"/>
      <c r="W196" s="238"/>
      <c r="X196" s="238"/>
      <c r="Y196" s="238"/>
      <c r="Z196" s="238"/>
      <c r="AA196" s="242"/>
      <c r="AB196" s="242"/>
      <c r="AC196" s="242"/>
      <c r="AD196" s="201"/>
      <c r="AE196" s="201"/>
      <c r="AF196" s="238"/>
      <c r="AG196" s="238"/>
      <c r="AH196" s="238"/>
      <c r="AI196" s="238"/>
      <c r="AJ196" s="238"/>
      <c r="AK196" s="238"/>
      <c r="AL196" s="238"/>
      <c r="AM196" s="238"/>
      <c r="AN196" s="238"/>
      <c r="AO196" s="238"/>
    </row>
    <row r="197" spans="1:41" s="5" customFormat="1" ht="18" customHeight="1" x14ac:dyDescent="0.35">
      <c r="A197" s="10"/>
      <c r="B197" s="11"/>
      <c r="C197" s="268" t="s">
        <v>189</v>
      </c>
      <c r="D197" s="268"/>
      <c r="E197" s="268"/>
      <c r="F197" s="268"/>
      <c r="G197" s="268"/>
      <c r="H197" s="268"/>
      <c r="I197" s="268"/>
      <c r="J197" s="268"/>
      <c r="K197" s="268"/>
      <c r="L197" s="20"/>
      <c r="M197" s="12"/>
      <c r="N197" s="27"/>
      <c r="O197" s="23"/>
      <c r="P197" s="23"/>
      <c r="Q197" s="23"/>
      <c r="R197" s="23"/>
      <c r="S197" s="23"/>
      <c r="T197" s="242"/>
      <c r="U197" s="238"/>
      <c r="V197" s="238"/>
      <c r="W197" s="238"/>
      <c r="X197" s="238"/>
      <c r="Y197" s="238"/>
      <c r="Z197" s="238"/>
      <c r="AA197" s="242"/>
      <c r="AB197" s="242"/>
      <c r="AC197" s="242"/>
      <c r="AD197" s="201"/>
      <c r="AE197" s="201"/>
      <c r="AF197" s="238"/>
      <c r="AG197" s="238"/>
      <c r="AH197" s="238"/>
      <c r="AI197" s="238"/>
      <c r="AJ197" s="238"/>
      <c r="AK197" s="238"/>
      <c r="AL197" s="238"/>
      <c r="AM197" s="238"/>
      <c r="AN197" s="238"/>
      <c r="AO197" s="238"/>
    </row>
    <row r="198" spans="1:41" s="5" customFormat="1" ht="18" customHeight="1" x14ac:dyDescent="0.35">
      <c r="A198" s="10"/>
      <c r="B198" s="11"/>
      <c r="C198" s="268" t="s">
        <v>190</v>
      </c>
      <c r="D198" s="268"/>
      <c r="E198" s="268"/>
      <c r="F198" s="268"/>
      <c r="G198" s="268"/>
      <c r="H198" s="268"/>
      <c r="I198" s="268"/>
      <c r="J198" s="268"/>
      <c r="K198" s="268"/>
      <c r="L198" s="20"/>
      <c r="M198" s="12"/>
      <c r="N198" s="27"/>
      <c r="O198" s="23"/>
      <c r="P198" s="23"/>
      <c r="Q198" s="23"/>
      <c r="R198" s="23"/>
      <c r="S198" s="23"/>
      <c r="T198" s="242"/>
      <c r="U198" s="238"/>
      <c r="V198" s="238"/>
      <c r="W198" s="238"/>
      <c r="X198" s="238"/>
      <c r="Y198" s="238"/>
      <c r="Z198" s="238"/>
      <c r="AA198" s="242"/>
      <c r="AB198" s="242"/>
      <c r="AC198" s="242"/>
      <c r="AD198" s="201"/>
      <c r="AE198" s="201"/>
      <c r="AF198" s="238"/>
      <c r="AG198" s="238"/>
      <c r="AH198" s="238"/>
      <c r="AI198" s="238"/>
      <c r="AJ198" s="238"/>
      <c r="AK198" s="238"/>
      <c r="AL198" s="238"/>
      <c r="AM198" s="238"/>
      <c r="AN198" s="238"/>
      <c r="AO198" s="238"/>
    </row>
    <row r="199" spans="1:41" s="5" customFormat="1" ht="18" customHeight="1" x14ac:dyDescent="0.35">
      <c r="A199" s="10"/>
      <c r="B199" s="11"/>
      <c r="C199" s="268" t="s">
        <v>191</v>
      </c>
      <c r="D199" s="268"/>
      <c r="E199" s="268"/>
      <c r="F199" s="268"/>
      <c r="G199" s="268"/>
      <c r="H199" s="268"/>
      <c r="I199" s="268"/>
      <c r="J199" s="268"/>
      <c r="K199" s="268"/>
      <c r="L199" s="20"/>
      <c r="M199" s="12"/>
      <c r="N199" s="27"/>
      <c r="O199" s="23"/>
      <c r="P199" s="23"/>
      <c r="Q199" s="23"/>
      <c r="R199" s="23"/>
      <c r="S199" s="23"/>
      <c r="T199" s="242"/>
      <c r="U199" s="238"/>
      <c r="V199" s="238"/>
      <c r="W199" s="238"/>
      <c r="X199" s="238"/>
      <c r="Y199" s="238"/>
      <c r="Z199" s="238"/>
      <c r="AA199" s="242"/>
      <c r="AB199" s="242"/>
      <c r="AC199" s="242"/>
      <c r="AD199" s="201"/>
      <c r="AE199" s="201"/>
      <c r="AF199" s="238"/>
      <c r="AG199" s="238"/>
      <c r="AH199" s="238"/>
      <c r="AI199" s="238"/>
      <c r="AJ199" s="238"/>
      <c r="AK199" s="238"/>
      <c r="AL199" s="238"/>
      <c r="AM199" s="238"/>
      <c r="AN199" s="238"/>
      <c r="AO199" s="238"/>
    </row>
    <row r="200" spans="1:41" s="5" customFormat="1" ht="18" customHeight="1" x14ac:dyDescent="0.35">
      <c r="A200" s="10"/>
      <c r="B200" s="11"/>
      <c r="C200" s="268" t="s">
        <v>192</v>
      </c>
      <c r="D200" s="268"/>
      <c r="E200" s="268"/>
      <c r="F200" s="268"/>
      <c r="G200" s="268"/>
      <c r="H200" s="268"/>
      <c r="I200" s="268"/>
      <c r="J200" s="268"/>
      <c r="K200" s="268"/>
      <c r="L200" s="20"/>
      <c r="M200" s="12"/>
      <c r="N200" s="27"/>
      <c r="O200" s="23"/>
      <c r="P200" s="23"/>
      <c r="Q200" s="23"/>
      <c r="R200" s="23"/>
      <c r="S200" s="23"/>
      <c r="T200" s="242"/>
      <c r="U200" s="238"/>
      <c r="V200" s="238"/>
      <c r="W200" s="238"/>
      <c r="X200" s="238"/>
      <c r="Y200" s="238"/>
      <c r="Z200" s="238"/>
      <c r="AA200" s="242"/>
      <c r="AB200" s="242"/>
      <c r="AC200" s="242"/>
      <c r="AD200" s="201"/>
      <c r="AE200" s="201"/>
      <c r="AF200" s="238"/>
      <c r="AG200" s="238"/>
      <c r="AH200" s="238"/>
      <c r="AI200" s="238"/>
      <c r="AJ200" s="238"/>
      <c r="AK200" s="238"/>
      <c r="AL200" s="238"/>
      <c r="AM200" s="238"/>
      <c r="AN200" s="238"/>
      <c r="AO200" s="238"/>
    </row>
    <row r="201" spans="1:41" s="5" customFormat="1" ht="18" customHeight="1" x14ac:dyDescent="0.35">
      <c r="A201" s="10"/>
      <c r="B201" s="11"/>
      <c r="C201" s="217"/>
      <c r="D201" s="217"/>
      <c r="E201" s="217"/>
      <c r="F201" s="217"/>
      <c r="G201" s="219"/>
      <c r="H201" s="219"/>
      <c r="I201" s="219"/>
      <c r="J201" s="219"/>
      <c r="K201" s="219"/>
      <c r="L201" s="219"/>
      <c r="M201" s="12"/>
      <c r="N201" s="27"/>
      <c r="O201" s="357"/>
      <c r="P201" s="357"/>
      <c r="Q201" s="357"/>
      <c r="R201" s="23"/>
      <c r="S201" s="23"/>
      <c r="T201" s="242"/>
      <c r="U201" s="238"/>
      <c r="V201" s="238"/>
      <c r="W201" s="238"/>
      <c r="X201" s="238"/>
      <c r="Y201" s="238"/>
      <c r="Z201" s="238"/>
      <c r="AA201" s="242"/>
      <c r="AB201" s="242"/>
      <c r="AC201" s="242"/>
      <c r="AD201" s="201"/>
      <c r="AE201" s="201"/>
      <c r="AF201" s="238"/>
      <c r="AG201" s="238"/>
      <c r="AH201" s="238"/>
      <c r="AI201" s="238"/>
      <c r="AJ201" s="238"/>
      <c r="AK201" s="238"/>
      <c r="AL201" s="238"/>
      <c r="AM201" s="238"/>
      <c r="AN201" s="238"/>
      <c r="AO201" s="238"/>
    </row>
    <row r="202" spans="1:41" s="5" customFormat="1" ht="18" customHeight="1" x14ac:dyDescent="0.35">
      <c r="A202" s="10"/>
      <c r="B202" s="11"/>
      <c r="C202" s="218" t="s">
        <v>245</v>
      </c>
      <c r="D202" s="217"/>
      <c r="E202" s="217"/>
      <c r="F202" s="217"/>
      <c r="G202" s="219"/>
      <c r="H202" s="219"/>
      <c r="I202" s="219"/>
      <c r="J202" s="219"/>
      <c r="K202" s="219"/>
      <c r="L202" s="219"/>
      <c r="M202" s="12"/>
      <c r="N202" s="27"/>
      <c r="O202" s="243"/>
      <c r="P202" s="243"/>
      <c r="Q202" s="243"/>
      <c r="R202" s="23"/>
      <c r="S202" s="23"/>
      <c r="T202" s="242"/>
      <c r="U202" s="238"/>
      <c r="V202" s="238"/>
      <c r="W202" s="238"/>
      <c r="X202" s="238"/>
      <c r="Y202" s="238"/>
      <c r="Z202" s="238"/>
      <c r="AA202" s="242"/>
      <c r="AB202" s="242"/>
      <c r="AC202" s="242"/>
      <c r="AD202" s="201"/>
      <c r="AE202" s="201"/>
      <c r="AF202" s="238"/>
      <c r="AG202" s="238"/>
      <c r="AH202" s="238"/>
      <c r="AI202" s="238"/>
      <c r="AJ202" s="238"/>
      <c r="AK202" s="238"/>
      <c r="AL202" s="238"/>
      <c r="AM202" s="238"/>
      <c r="AN202" s="238"/>
      <c r="AO202" s="238"/>
    </row>
    <row r="203" spans="1:41" s="5" customFormat="1" ht="36" customHeight="1" x14ac:dyDescent="0.35">
      <c r="A203" s="10"/>
      <c r="B203" s="11"/>
      <c r="C203" s="370" t="s">
        <v>246</v>
      </c>
      <c r="D203" s="370"/>
      <c r="E203" s="370"/>
      <c r="F203" s="370"/>
      <c r="G203" s="370"/>
      <c r="H203" s="370"/>
      <c r="I203" s="370"/>
      <c r="J203" s="370"/>
      <c r="K203" s="370"/>
      <c r="L203" s="370"/>
      <c r="M203" s="12"/>
      <c r="N203" s="27"/>
      <c r="O203" s="243"/>
      <c r="P203" s="243"/>
      <c r="Q203" s="243"/>
      <c r="R203" s="23"/>
      <c r="S203" s="23"/>
      <c r="T203" s="242"/>
      <c r="U203" s="238"/>
      <c r="V203" s="238"/>
      <c r="W203" s="238"/>
      <c r="X203" s="238"/>
      <c r="Y203" s="238"/>
      <c r="Z203" s="238"/>
      <c r="AA203" s="242"/>
      <c r="AB203" s="242"/>
      <c r="AC203" s="242"/>
      <c r="AD203" s="201"/>
      <c r="AE203" s="201"/>
      <c r="AF203" s="238"/>
      <c r="AG203" s="238"/>
      <c r="AH203" s="238"/>
      <c r="AI203" s="238"/>
      <c r="AJ203" s="238"/>
      <c r="AK203" s="238"/>
      <c r="AL203" s="238"/>
      <c r="AM203" s="238"/>
      <c r="AN203" s="238"/>
      <c r="AO203" s="238"/>
    </row>
    <row r="204" spans="1:41" s="5" customFormat="1" ht="10" customHeight="1" x14ac:dyDescent="0.35">
      <c r="A204" s="10"/>
      <c r="B204" s="11"/>
      <c r="C204" s="218"/>
      <c r="D204" s="217"/>
      <c r="E204" s="217"/>
      <c r="F204" s="217"/>
      <c r="G204" s="219"/>
      <c r="H204" s="219"/>
      <c r="I204" s="219"/>
      <c r="J204" s="219"/>
      <c r="K204" s="219"/>
      <c r="L204" s="219"/>
      <c r="M204" s="12"/>
      <c r="N204" s="27"/>
      <c r="O204" s="243"/>
      <c r="P204" s="243"/>
      <c r="Q204" s="243"/>
      <c r="R204" s="23"/>
      <c r="S204" s="23"/>
      <c r="T204" s="242"/>
      <c r="U204" s="238"/>
      <c r="V204" s="238"/>
      <c r="W204" s="238"/>
      <c r="X204" s="238"/>
      <c r="Y204" s="238"/>
      <c r="Z204" s="238"/>
      <c r="AA204" s="242"/>
      <c r="AB204" s="242"/>
      <c r="AC204" s="242"/>
      <c r="AD204" s="201"/>
      <c r="AE204" s="201"/>
      <c r="AF204" s="238"/>
      <c r="AG204" s="238"/>
      <c r="AH204" s="238"/>
      <c r="AI204" s="238"/>
      <c r="AJ204" s="238"/>
      <c r="AK204" s="238"/>
      <c r="AL204" s="238"/>
      <c r="AM204" s="238"/>
      <c r="AN204" s="238"/>
      <c r="AO204" s="238"/>
    </row>
    <row r="205" spans="1:41" s="5" customFormat="1" ht="18" customHeight="1" x14ac:dyDescent="0.35">
      <c r="A205" s="10"/>
      <c r="B205" s="350" t="s">
        <v>247</v>
      </c>
      <c r="C205" s="350" t="s">
        <v>160</v>
      </c>
      <c r="D205" s="350" t="s">
        <v>163</v>
      </c>
      <c r="E205" s="350" t="s">
        <v>162</v>
      </c>
      <c r="F205" s="369" t="s">
        <v>248</v>
      </c>
      <c r="G205" s="352" t="s">
        <v>214</v>
      </c>
      <c r="H205" s="353"/>
      <c r="I205" s="352" t="s">
        <v>172</v>
      </c>
      <c r="J205" s="353"/>
      <c r="K205" s="352" t="s">
        <v>223</v>
      </c>
      <c r="L205" s="353"/>
      <c r="M205" s="12"/>
      <c r="N205" s="27"/>
      <c r="O205" s="357"/>
      <c r="P205" s="243"/>
      <c r="Q205" s="243"/>
      <c r="R205" s="323" t="s">
        <v>249</v>
      </c>
      <c r="S205" s="323"/>
      <c r="T205" s="323"/>
      <c r="U205" s="323"/>
      <c r="V205" s="323"/>
      <c r="W205" s="323"/>
      <c r="X205" s="238"/>
      <c r="Y205" s="238"/>
      <c r="Z205" s="238"/>
      <c r="AA205" s="242"/>
      <c r="AB205" s="242"/>
      <c r="AC205" s="242"/>
      <c r="AD205" s="201"/>
      <c r="AE205" s="201"/>
      <c r="AF205" s="238"/>
      <c r="AG205" s="238"/>
      <c r="AH205" s="238"/>
      <c r="AI205" s="238"/>
      <c r="AJ205" s="238"/>
      <c r="AK205" s="238"/>
      <c r="AL205" s="238"/>
      <c r="AM205" s="238"/>
      <c r="AN205" s="238"/>
      <c r="AO205" s="238"/>
    </row>
    <row r="206" spans="1:41" s="5" customFormat="1" ht="18" customHeight="1" x14ac:dyDescent="0.35">
      <c r="A206" s="10"/>
      <c r="B206" s="351"/>
      <c r="C206" s="351"/>
      <c r="D206" s="351"/>
      <c r="E206" s="351"/>
      <c r="F206" s="351"/>
      <c r="G206" s="134" t="s">
        <v>250</v>
      </c>
      <c r="H206" s="134" t="s">
        <v>251</v>
      </c>
      <c r="I206" s="134" t="s">
        <v>226</v>
      </c>
      <c r="J206" s="134" t="s">
        <v>227</v>
      </c>
      <c r="K206" s="134" t="s">
        <v>226</v>
      </c>
      <c r="L206" s="134" t="s">
        <v>227</v>
      </c>
      <c r="M206" s="12"/>
      <c r="N206" s="27"/>
      <c r="O206" s="357"/>
      <c r="P206" s="243"/>
      <c r="Q206" s="243"/>
      <c r="R206" s="323" t="s">
        <v>252</v>
      </c>
      <c r="S206" s="323"/>
      <c r="T206" s="323" t="s">
        <v>253</v>
      </c>
      <c r="U206" s="323"/>
      <c r="V206" s="323" t="s">
        <v>254</v>
      </c>
      <c r="W206" s="323"/>
      <c r="X206" s="238"/>
      <c r="Y206" s="238"/>
      <c r="Z206" s="238"/>
      <c r="AA206" s="242"/>
      <c r="AB206" s="242"/>
      <c r="AC206" s="242"/>
      <c r="AD206" s="201"/>
      <c r="AE206" s="201"/>
      <c r="AF206" s="238"/>
      <c r="AG206" s="238"/>
      <c r="AH206" s="238"/>
      <c r="AI206" s="238"/>
      <c r="AJ206" s="238"/>
      <c r="AK206" s="238"/>
      <c r="AL206" s="238"/>
      <c r="AM206" s="238"/>
      <c r="AN206" s="238"/>
      <c r="AO206" s="238"/>
    </row>
    <row r="207" spans="1:41" s="5" customFormat="1" ht="18" customHeight="1" x14ac:dyDescent="0.35">
      <c r="A207" s="10"/>
      <c r="B207" s="16"/>
      <c r="C207" s="354" t="s">
        <v>255</v>
      </c>
      <c r="D207" s="355"/>
      <c r="E207" s="356"/>
      <c r="F207" s="143"/>
      <c r="G207" s="106"/>
      <c r="H207" s="106"/>
      <c r="I207" s="20"/>
      <c r="J207" s="20"/>
      <c r="K207" s="20"/>
      <c r="L207" s="20"/>
      <c r="M207" s="12"/>
      <c r="N207" s="27"/>
      <c r="O207" s="241"/>
      <c r="P207" s="241"/>
      <c r="Q207" s="241"/>
      <c r="R207" s="345">
        <f>COUNTIF($P208:$P237,"&gt;=1")</f>
        <v>0</v>
      </c>
      <c r="S207" s="345"/>
      <c r="T207" s="345">
        <f>COUNTIF($P208:$P237,"&gt;=250")</f>
        <v>0</v>
      </c>
      <c r="U207" s="345"/>
      <c r="V207" s="345">
        <f>COUNTIF($P208:$P237,"&gt;=700")</f>
        <v>0</v>
      </c>
      <c r="W207" s="345"/>
      <c r="X207" s="238"/>
      <c r="Y207" s="238"/>
      <c r="Z207" s="238"/>
      <c r="AA207" s="242"/>
      <c r="AB207" s="242"/>
      <c r="AC207" s="242"/>
      <c r="AD207" s="201"/>
      <c r="AE207" s="201"/>
      <c r="AF207" s="238"/>
      <c r="AG207" s="238"/>
      <c r="AH207" s="238"/>
      <c r="AI207" s="238"/>
      <c r="AJ207" s="238"/>
      <c r="AK207" s="238"/>
      <c r="AL207" s="238"/>
      <c r="AM207" s="238"/>
      <c r="AN207" s="238"/>
      <c r="AO207" s="238"/>
    </row>
    <row r="208" spans="1:41" s="5" customFormat="1" ht="28" customHeight="1" x14ac:dyDescent="0.35">
      <c r="A208" s="10"/>
      <c r="B208" s="227">
        <v>1</v>
      </c>
      <c r="C208" s="244"/>
      <c r="D208" s="244"/>
      <c r="E208" s="244"/>
      <c r="F208" s="141"/>
      <c r="G208" s="106"/>
      <c r="H208" s="106"/>
      <c r="I208" s="20"/>
      <c r="J208" s="20"/>
      <c r="K208" s="20"/>
      <c r="L208" s="20"/>
      <c r="M208" s="12"/>
      <c r="N208" s="27"/>
      <c r="O208" s="241"/>
      <c r="P208" s="322">
        <f>IF(I208&gt;=J208,I208,J208)</f>
        <v>0</v>
      </c>
      <c r="Q208" s="322"/>
      <c r="R208" s="346"/>
      <c r="S208" s="346"/>
      <c r="T208" s="242"/>
      <c r="U208" s="238"/>
      <c r="V208" s="238"/>
      <c r="W208" s="238"/>
      <c r="X208" s="238"/>
      <c r="Y208" s="238"/>
      <c r="Z208" s="238"/>
      <c r="AA208" s="242"/>
      <c r="AB208" s="242"/>
      <c r="AC208" s="242"/>
      <c r="AD208" s="201"/>
      <c r="AE208" s="201"/>
      <c r="AF208" s="238"/>
      <c r="AG208" s="238"/>
      <c r="AH208" s="238"/>
      <c r="AI208" s="238"/>
      <c r="AJ208" s="238"/>
      <c r="AK208" s="238"/>
      <c r="AL208" s="238"/>
      <c r="AM208" s="238"/>
      <c r="AN208" s="238"/>
      <c r="AO208" s="238"/>
    </row>
    <row r="209" spans="1:41" s="5" customFormat="1" ht="28" customHeight="1" x14ac:dyDescent="0.35">
      <c r="A209" s="10"/>
      <c r="B209" s="227">
        <v>2</v>
      </c>
      <c r="C209" s="244"/>
      <c r="D209" s="244"/>
      <c r="E209" s="244"/>
      <c r="F209" s="141"/>
      <c r="G209" s="106"/>
      <c r="H209" s="106"/>
      <c r="I209" s="20"/>
      <c r="J209" s="20"/>
      <c r="K209" s="20"/>
      <c r="L209" s="20"/>
      <c r="M209" s="12"/>
      <c r="N209" s="27"/>
      <c r="O209" s="241"/>
      <c r="P209" s="322">
        <f t="shared" ref="P209:P237" si="36">IF(I209&gt;=J209,I209,J209)</f>
        <v>0</v>
      </c>
      <c r="Q209" s="322"/>
      <c r="R209" s="346"/>
      <c r="S209" s="346"/>
      <c r="T209" s="242"/>
      <c r="U209" s="238"/>
      <c r="V209" s="238"/>
      <c r="W209" s="238"/>
      <c r="X209" s="238"/>
      <c r="Y209" s="238"/>
      <c r="Z209" s="238"/>
      <c r="AA209" s="242"/>
      <c r="AB209" s="242"/>
      <c r="AC209" s="242"/>
      <c r="AD209" s="201"/>
      <c r="AE209" s="201"/>
      <c r="AF209" s="238"/>
      <c r="AG209" s="238"/>
      <c r="AH209" s="238"/>
      <c r="AI209" s="238"/>
      <c r="AJ209" s="238"/>
      <c r="AK209" s="238"/>
      <c r="AL209" s="238"/>
      <c r="AM209" s="238"/>
      <c r="AN209" s="238"/>
      <c r="AO209" s="238"/>
    </row>
    <row r="210" spans="1:41" s="5" customFormat="1" ht="28" customHeight="1" x14ac:dyDescent="0.35">
      <c r="A210" s="10"/>
      <c r="B210" s="227">
        <v>3</v>
      </c>
      <c r="C210" s="244"/>
      <c r="D210" s="244"/>
      <c r="E210" s="244"/>
      <c r="F210" s="141"/>
      <c r="G210" s="106"/>
      <c r="H210" s="106"/>
      <c r="I210" s="20"/>
      <c r="J210" s="20"/>
      <c r="K210" s="20"/>
      <c r="L210" s="20"/>
      <c r="M210" s="12"/>
      <c r="N210" s="27"/>
      <c r="O210" s="241"/>
      <c r="P210" s="322">
        <f t="shared" si="36"/>
        <v>0</v>
      </c>
      <c r="Q210" s="322"/>
      <c r="R210" s="346"/>
      <c r="S210" s="346"/>
      <c r="T210" s="242"/>
      <c r="U210" s="238"/>
      <c r="V210" s="238"/>
      <c r="W210" s="238"/>
      <c r="X210" s="238"/>
      <c r="Y210" s="238"/>
      <c r="Z210" s="238"/>
      <c r="AA210" s="242"/>
      <c r="AB210" s="242"/>
      <c r="AC210" s="242"/>
      <c r="AD210" s="201"/>
      <c r="AE210" s="201"/>
      <c r="AF210" s="238"/>
      <c r="AG210" s="238"/>
      <c r="AH210" s="238"/>
      <c r="AI210" s="238"/>
      <c r="AJ210" s="238"/>
      <c r="AK210" s="238"/>
      <c r="AL210" s="238"/>
      <c r="AM210" s="238"/>
      <c r="AN210" s="238"/>
      <c r="AO210" s="238"/>
    </row>
    <row r="211" spans="1:41" s="5" customFormat="1" ht="28" customHeight="1" x14ac:dyDescent="0.35">
      <c r="A211" s="10"/>
      <c r="B211" s="227">
        <v>4</v>
      </c>
      <c r="C211" s="244"/>
      <c r="D211" s="244"/>
      <c r="E211" s="244"/>
      <c r="F211" s="141"/>
      <c r="G211" s="106"/>
      <c r="H211" s="106"/>
      <c r="I211" s="20"/>
      <c r="J211" s="20"/>
      <c r="K211" s="20"/>
      <c r="L211" s="20"/>
      <c r="M211" s="12"/>
      <c r="N211" s="27"/>
      <c r="O211" s="241"/>
      <c r="P211" s="322">
        <f t="shared" si="36"/>
        <v>0</v>
      </c>
      <c r="Q211" s="322"/>
      <c r="R211" s="346"/>
      <c r="S211" s="346"/>
      <c r="T211" s="242"/>
      <c r="U211" s="238"/>
      <c r="V211" s="238"/>
      <c r="W211" s="238"/>
      <c r="X211" s="238"/>
      <c r="Y211" s="238"/>
      <c r="Z211" s="238"/>
      <c r="AA211" s="242"/>
      <c r="AB211" s="242"/>
      <c r="AC211" s="242"/>
      <c r="AD211" s="201"/>
      <c r="AE211" s="201"/>
      <c r="AF211" s="238"/>
      <c r="AG211" s="238"/>
      <c r="AH211" s="238"/>
      <c r="AI211" s="238"/>
      <c r="AJ211" s="238"/>
      <c r="AK211" s="238"/>
      <c r="AL211" s="238"/>
      <c r="AM211" s="238"/>
      <c r="AN211" s="238"/>
      <c r="AO211" s="238"/>
    </row>
    <row r="212" spans="1:41" s="5" customFormat="1" ht="28" customHeight="1" x14ac:dyDescent="0.35">
      <c r="A212" s="10"/>
      <c r="B212" s="227">
        <v>5</v>
      </c>
      <c r="C212" s="244"/>
      <c r="D212" s="244"/>
      <c r="E212" s="244"/>
      <c r="F212" s="141"/>
      <c r="G212" s="106"/>
      <c r="H212" s="106"/>
      <c r="I212" s="20"/>
      <c r="J212" s="20"/>
      <c r="K212" s="20"/>
      <c r="L212" s="20"/>
      <c r="M212" s="12"/>
      <c r="N212" s="27"/>
      <c r="O212" s="241"/>
      <c r="P212" s="322">
        <f t="shared" si="36"/>
        <v>0</v>
      </c>
      <c r="Q212" s="322"/>
      <c r="R212" s="346"/>
      <c r="S212" s="346"/>
      <c r="T212" s="242"/>
      <c r="U212" s="238"/>
      <c r="V212" s="238"/>
      <c r="W212" s="238"/>
      <c r="X212" s="238"/>
      <c r="Y212" s="238"/>
      <c r="Z212" s="238"/>
      <c r="AA212" s="242"/>
      <c r="AB212" s="242"/>
      <c r="AC212" s="242"/>
      <c r="AD212" s="201"/>
      <c r="AE212" s="201"/>
      <c r="AF212" s="238"/>
      <c r="AG212" s="238"/>
      <c r="AH212" s="238"/>
      <c r="AI212" s="238"/>
      <c r="AJ212" s="238"/>
      <c r="AK212" s="238"/>
      <c r="AL212" s="238"/>
      <c r="AM212" s="238"/>
      <c r="AN212" s="238"/>
      <c r="AO212" s="238"/>
    </row>
    <row r="213" spans="1:41" s="5" customFormat="1" ht="28" customHeight="1" x14ac:dyDescent="0.35">
      <c r="A213" s="10"/>
      <c r="B213" s="227">
        <v>6</v>
      </c>
      <c r="C213" s="244"/>
      <c r="D213" s="244"/>
      <c r="E213" s="244"/>
      <c r="F213" s="141"/>
      <c r="G213" s="106"/>
      <c r="H213" s="106"/>
      <c r="I213" s="20"/>
      <c r="J213" s="20"/>
      <c r="K213" s="20"/>
      <c r="L213" s="20"/>
      <c r="M213" s="12"/>
      <c r="N213" s="27"/>
      <c r="O213" s="241"/>
      <c r="P213" s="322">
        <f t="shared" si="36"/>
        <v>0</v>
      </c>
      <c r="Q213" s="322"/>
      <c r="R213" s="346"/>
      <c r="S213" s="346"/>
      <c r="T213" s="242"/>
      <c r="U213" s="238"/>
      <c r="V213" s="238"/>
      <c r="W213" s="238"/>
      <c r="X213" s="238"/>
      <c r="Y213" s="238"/>
      <c r="Z213" s="238"/>
      <c r="AA213" s="242"/>
      <c r="AB213" s="242"/>
      <c r="AC213" s="242"/>
      <c r="AD213" s="201"/>
      <c r="AE213" s="201"/>
      <c r="AF213" s="238"/>
      <c r="AG213" s="238"/>
      <c r="AH213" s="238"/>
      <c r="AI213" s="238"/>
      <c r="AJ213" s="238"/>
      <c r="AK213" s="238"/>
      <c r="AL213" s="238"/>
      <c r="AM213" s="238"/>
      <c r="AN213" s="238"/>
      <c r="AO213" s="238"/>
    </row>
    <row r="214" spans="1:41" s="5" customFormat="1" ht="28" customHeight="1" x14ac:dyDescent="0.35">
      <c r="A214" s="10"/>
      <c r="B214" s="227">
        <v>7</v>
      </c>
      <c r="C214" s="244"/>
      <c r="D214" s="244"/>
      <c r="E214" s="244"/>
      <c r="F214" s="141"/>
      <c r="G214" s="106"/>
      <c r="H214" s="106"/>
      <c r="I214" s="20"/>
      <c r="J214" s="20"/>
      <c r="K214" s="20"/>
      <c r="L214" s="20"/>
      <c r="M214" s="12"/>
      <c r="N214" s="27"/>
      <c r="O214" s="241"/>
      <c r="P214" s="322">
        <f t="shared" si="36"/>
        <v>0</v>
      </c>
      <c r="Q214" s="322"/>
      <c r="R214" s="346"/>
      <c r="S214" s="346"/>
      <c r="T214" s="242"/>
      <c r="U214" s="238"/>
      <c r="V214" s="238"/>
      <c r="W214" s="238"/>
      <c r="X214" s="238"/>
      <c r="Y214" s="238"/>
      <c r="Z214" s="238"/>
      <c r="AA214" s="242"/>
      <c r="AB214" s="242"/>
      <c r="AC214" s="242"/>
      <c r="AD214" s="201"/>
      <c r="AE214" s="201"/>
      <c r="AF214" s="238"/>
      <c r="AG214" s="238"/>
      <c r="AH214" s="238"/>
      <c r="AI214" s="238"/>
      <c r="AJ214" s="238"/>
      <c r="AK214" s="238"/>
      <c r="AL214" s="238"/>
      <c r="AM214" s="238"/>
      <c r="AN214" s="238"/>
      <c r="AO214" s="238"/>
    </row>
    <row r="215" spans="1:41" s="5" customFormat="1" ht="28" customHeight="1" x14ac:dyDescent="0.35">
      <c r="A215" s="10"/>
      <c r="B215" s="227">
        <v>8</v>
      </c>
      <c r="C215" s="244"/>
      <c r="D215" s="244"/>
      <c r="E215" s="244"/>
      <c r="F215" s="141"/>
      <c r="G215" s="106"/>
      <c r="H215" s="106"/>
      <c r="I215" s="20"/>
      <c r="J215" s="20"/>
      <c r="K215" s="20"/>
      <c r="L215" s="20"/>
      <c r="M215" s="12"/>
      <c r="N215" s="27"/>
      <c r="O215" s="241"/>
      <c r="P215" s="322">
        <f t="shared" si="36"/>
        <v>0</v>
      </c>
      <c r="Q215" s="322"/>
      <c r="R215" s="346"/>
      <c r="S215" s="346"/>
      <c r="T215" s="242"/>
      <c r="U215" s="238"/>
      <c r="V215" s="238"/>
      <c r="W215" s="238"/>
      <c r="X215" s="238"/>
      <c r="Y215" s="238"/>
      <c r="Z215" s="238"/>
      <c r="AA215" s="242"/>
      <c r="AB215" s="242"/>
      <c r="AC215" s="242"/>
      <c r="AD215" s="201"/>
      <c r="AE215" s="201"/>
      <c r="AF215" s="238"/>
      <c r="AG215" s="238"/>
      <c r="AH215" s="238"/>
      <c r="AI215" s="238"/>
      <c r="AJ215" s="238"/>
      <c r="AK215" s="238"/>
      <c r="AL215" s="238"/>
      <c r="AM215" s="238"/>
      <c r="AN215" s="238"/>
      <c r="AO215" s="238"/>
    </row>
    <row r="216" spans="1:41" s="5" customFormat="1" ht="28" customHeight="1" x14ac:dyDescent="0.35">
      <c r="A216" s="10"/>
      <c r="B216" s="227">
        <v>9</v>
      </c>
      <c r="C216" s="244"/>
      <c r="D216" s="244"/>
      <c r="E216" s="244"/>
      <c r="F216" s="141"/>
      <c r="G216" s="106"/>
      <c r="H216" s="106"/>
      <c r="I216" s="20"/>
      <c r="J216" s="20"/>
      <c r="K216" s="20"/>
      <c r="L216" s="20"/>
      <c r="M216" s="12"/>
      <c r="N216" s="27"/>
      <c r="O216" s="241"/>
      <c r="P216" s="322">
        <f t="shared" si="36"/>
        <v>0</v>
      </c>
      <c r="Q216" s="322"/>
      <c r="R216" s="346"/>
      <c r="S216" s="346"/>
      <c r="T216" s="242"/>
      <c r="U216" s="238"/>
      <c r="V216" s="238"/>
      <c r="W216" s="238"/>
      <c r="X216" s="238"/>
      <c r="Y216" s="238"/>
      <c r="Z216" s="238"/>
      <c r="AA216" s="242"/>
      <c r="AB216" s="242"/>
      <c r="AC216" s="242"/>
      <c r="AD216" s="201"/>
      <c r="AE216" s="201"/>
      <c r="AF216" s="238"/>
      <c r="AG216" s="238"/>
      <c r="AH216" s="238"/>
      <c r="AI216" s="238"/>
      <c r="AJ216" s="238"/>
      <c r="AK216" s="238"/>
      <c r="AL216" s="238"/>
      <c r="AM216" s="238"/>
      <c r="AN216" s="238"/>
      <c r="AO216" s="238"/>
    </row>
    <row r="217" spans="1:41" s="5" customFormat="1" ht="28" customHeight="1" x14ac:dyDescent="0.35">
      <c r="A217" s="10"/>
      <c r="B217" s="227">
        <v>10</v>
      </c>
      <c r="C217" s="244"/>
      <c r="D217" s="244"/>
      <c r="E217" s="244"/>
      <c r="F217" s="141"/>
      <c r="G217" s="106"/>
      <c r="H217" s="106"/>
      <c r="I217" s="20"/>
      <c r="J217" s="20"/>
      <c r="K217" s="20"/>
      <c r="L217" s="20"/>
      <c r="M217" s="12"/>
      <c r="N217" s="27"/>
      <c r="O217" s="241"/>
      <c r="P217" s="322">
        <f t="shared" si="36"/>
        <v>0</v>
      </c>
      <c r="Q217" s="322"/>
      <c r="R217" s="346"/>
      <c r="S217" s="346"/>
      <c r="T217" s="242"/>
      <c r="U217" s="238"/>
      <c r="V217" s="238"/>
      <c r="W217" s="238"/>
      <c r="X217" s="238"/>
      <c r="Y217" s="238"/>
      <c r="Z217" s="238"/>
      <c r="AA217" s="242"/>
      <c r="AB217" s="242"/>
      <c r="AC217" s="242"/>
      <c r="AD217" s="201"/>
      <c r="AE217" s="201"/>
      <c r="AF217" s="238"/>
      <c r="AG217" s="238"/>
      <c r="AH217" s="238"/>
      <c r="AI217" s="238"/>
      <c r="AJ217" s="238"/>
      <c r="AK217" s="238"/>
      <c r="AL217" s="238"/>
      <c r="AM217" s="238"/>
      <c r="AN217" s="238"/>
      <c r="AO217" s="238"/>
    </row>
    <row r="218" spans="1:41" s="5" customFormat="1" ht="28" customHeight="1" x14ac:dyDescent="0.35">
      <c r="A218" s="10"/>
      <c r="B218" s="227">
        <v>11</v>
      </c>
      <c r="C218" s="244"/>
      <c r="D218" s="244"/>
      <c r="E218" s="244"/>
      <c r="F218" s="141"/>
      <c r="G218" s="106"/>
      <c r="H218" s="106"/>
      <c r="I218" s="20"/>
      <c r="J218" s="20"/>
      <c r="K218" s="20"/>
      <c r="L218" s="20"/>
      <c r="M218" s="12"/>
      <c r="N218" s="27"/>
      <c r="O218" s="241"/>
      <c r="P218" s="322">
        <f t="shared" si="36"/>
        <v>0</v>
      </c>
      <c r="Q218" s="322"/>
      <c r="R218" s="346"/>
      <c r="S218" s="346"/>
      <c r="T218" s="242"/>
      <c r="U218" s="238"/>
      <c r="V218" s="238"/>
      <c r="W218" s="238"/>
      <c r="X218" s="238"/>
      <c r="Y218" s="238"/>
      <c r="Z218" s="238"/>
      <c r="AA218" s="242"/>
      <c r="AB218" s="242"/>
      <c r="AC218" s="242"/>
      <c r="AD218" s="201"/>
      <c r="AE218" s="201"/>
      <c r="AF218" s="238"/>
      <c r="AG218" s="238"/>
      <c r="AH218" s="238"/>
      <c r="AI218" s="238"/>
      <c r="AJ218" s="238"/>
      <c r="AK218" s="238"/>
      <c r="AL218" s="238"/>
      <c r="AM218" s="238"/>
      <c r="AN218" s="238"/>
      <c r="AO218" s="238"/>
    </row>
    <row r="219" spans="1:41" s="5" customFormat="1" ht="28" customHeight="1" x14ac:dyDescent="0.35">
      <c r="A219" s="10"/>
      <c r="B219" s="227">
        <v>12</v>
      </c>
      <c r="C219" s="244"/>
      <c r="D219" s="244"/>
      <c r="E219" s="244"/>
      <c r="F219" s="141"/>
      <c r="G219" s="106"/>
      <c r="H219" s="106"/>
      <c r="I219" s="20"/>
      <c r="J219" s="20"/>
      <c r="K219" s="20"/>
      <c r="L219" s="20"/>
      <c r="M219" s="12"/>
      <c r="N219" s="27"/>
      <c r="O219" s="241"/>
      <c r="P219" s="322">
        <f t="shared" si="36"/>
        <v>0</v>
      </c>
      <c r="Q219" s="322"/>
      <c r="R219" s="346"/>
      <c r="S219" s="346"/>
      <c r="T219" s="242"/>
      <c r="U219" s="238"/>
      <c r="V219" s="238"/>
      <c r="W219" s="238"/>
      <c r="X219" s="238"/>
      <c r="Y219" s="238"/>
      <c r="Z219" s="238"/>
      <c r="AA219" s="242"/>
      <c r="AB219" s="242"/>
      <c r="AC219" s="242"/>
      <c r="AD219" s="201"/>
      <c r="AE219" s="201"/>
      <c r="AF219" s="238"/>
      <c r="AG219" s="238"/>
      <c r="AH219" s="238"/>
      <c r="AI219" s="238"/>
      <c r="AJ219" s="238"/>
      <c r="AK219" s="238"/>
      <c r="AL219" s="238"/>
      <c r="AM219" s="238"/>
      <c r="AN219" s="238"/>
      <c r="AO219" s="238"/>
    </row>
    <row r="220" spans="1:41" s="5" customFormat="1" ht="28" customHeight="1" x14ac:dyDescent="0.35">
      <c r="A220" s="10"/>
      <c r="B220" s="227">
        <v>13</v>
      </c>
      <c r="C220" s="244"/>
      <c r="D220" s="244"/>
      <c r="E220" s="244"/>
      <c r="F220" s="141"/>
      <c r="G220" s="106"/>
      <c r="H220" s="106"/>
      <c r="I220" s="20"/>
      <c r="J220" s="20"/>
      <c r="K220" s="20"/>
      <c r="L220" s="20"/>
      <c r="M220" s="12"/>
      <c r="N220" s="27"/>
      <c r="O220" s="241"/>
      <c r="P220" s="322">
        <f t="shared" si="36"/>
        <v>0</v>
      </c>
      <c r="Q220" s="322"/>
      <c r="R220" s="346"/>
      <c r="S220" s="346"/>
      <c r="T220" s="242"/>
      <c r="U220" s="238"/>
      <c r="V220" s="238"/>
      <c r="W220" s="238"/>
      <c r="X220" s="238"/>
      <c r="Y220" s="238"/>
      <c r="Z220" s="238"/>
      <c r="AA220" s="242"/>
      <c r="AB220" s="242"/>
      <c r="AC220" s="242"/>
      <c r="AD220" s="201"/>
      <c r="AE220" s="201"/>
      <c r="AF220" s="238"/>
      <c r="AG220" s="238"/>
      <c r="AH220" s="238"/>
      <c r="AI220" s="238"/>
      <c r="AJ220" s="238"/>
      <c r="AK220" s="238"/>
      <c r="AL220" s="238"/>
      <c r="AM220" s="238"/>
      <c r="AN220" s="238"/>
      <c r="AO220" s="238"/>
    </row>
    <row r="221" spans="1:41" s="5" customFormat="1" ht="28" customHeight="1" x14ac:dyDescent="0.35">
      <c r="A221" s="10"/>
      <c r="B221" s="227">
        <v>14</v>
      </c>
      <c r="C221" s="244"/>
      <c r="D221" s="244"/>
      <c r="E221" s="244"/>
      <c r="F221" s="141"/>
      <c r="G221" s="106"/>
      <c r="H221" s="106"/>
      <c r="I221" s="20"/>
      <c r="J221" s="20"/>
      <c r="K221" s="20"/>
      <c r="L221" s="20"/>
      <c r="M221" s="12"/>
      <c r="N221" s="27"/>
      <c r="O221" s="241"/>
      <c r="P221" s="322">
        <f t="shared" si="36"/>
        <v>0</v>
      </c>
      <c r="Q221" s="322"/>
      <c r="R221" s="346"/>
      <c r="S221" s="346"/>
      <c r="T221" s="242"/>
      <c r="U221" s="238"/>
      <c r="V221" s="238"/>
      <c r="W221" s="238"/>
      <c r="X221" s="238"/>
      <c r="Y221" s="238"/>
      <c r="Z221" s="238"/>
      <c r="AA221" s="242"/>
      <c r="AB221" s="242"/>
      <c r="AC221" s="242"/>
      <c r="AD221" s="201"/>
      <c r="AE221" s="201"/>
      <c r="AF221" s="238"/>
      <c r="AG221" s="238"/>
      <c r="AH221" s="238"/>
      <c r="AI221" s="238"/>
      <c r="AJ221" s="238"/>
      <c r="AK221" s="238"/>
      <c r="AL221" s="238"/>
      <c r="AM221" s="238"/>
      <c r="AN221" s="238"/>
      <c r="AO221" s="238"/>
    </row>
    <row r="222" spans="1:41" s="5" customFormat="1" ht="28" customHeight="1" x14ac:dyDescent="0.35">
      <c r="A222" s="10"/>
      <c r="B222" s="227">
        <v>15</v>
      </c>
      <c r="C222" s="244"/>
      <c r="D222" s="244"/>
      <c r="E222" s="244"/>
      <c r="F222" s="141"/>
      <c r="G222" s="106"/>
      <c r="H222" s="106"/>
      <c r="I222" s="20"/>
      <c r="J222" s="20"/>
      <c r="K222" s="20"/>
      <c r="L222" s="20"/>
      <c r="M222" s="12"/>
      <c r="N222" s="27"/>
      <c r="O222" s="241"/>
      <c r="P222" s="322">
        <f t="shared" si="36"/>
        <v>0</v>
      </c>
      <c r="Q222" s="322"/>
      <c r="R222" s="346"/>
      <c r="S222" s="346"/>
      <c r="T222" s="242"/>
      <c r="U222" s="238"/>
      <c r="V222" s="238"/>
      <c r="W222" s="238"/>
      <c r="X222" s="238"/>
      <c r="Y222" s="238"/>
      <c r="Z222" s="238"/>
      <c r="AA222" s="242"/>
      <c r="AB222" s="242"/>
      <c r="AC222" s="242"/>
      <c r="AD222" s="201"/>
      <c r="AE222" s="201"/>
      <c r="AF222" s="238"/>
      <c r="AG222" s="238"/>
      <c r="AH222" s="238"/>
      <c r="AI222" s="238"/>
      <c r="AJ222" s="238"/>
      <c r="AK222" s="238"/>
      <c r="AL222" s="238"/>
      <c r="AM222" s="238"/>
      <c r="AN222" s="238"/>
      <c r="AO222" s="238"/>
    </row>
    <row r="223" spans="1:41" s="5" customFormat="1" ht="28" customHeight="1" x14ac:dyDescent="0.35">
      <c r="A223" s="10"/>
      <c r="B223" s="227">
        <v>16</v>
      </c>
      <c r="C223" s="244"/>
      <c r="D223" s="244"/>
      <c r="E223" s="244"/>
      <c r="F223" s="141"/>
      <c r="G223" s="106"/>
      <c r="H223" s="106"/>
      <c r="I223" s="20"/>
      <c r="J223" s="20"/>
      <c r="K223" s="20"/>
      <c r="L223" s="20"/>
      <c r="M223" s="12"/>
      <c r="N223" s="27"/>
      <c r="O223" s="241"/>
      <c r="P223" s="322">
        <f t="shared" si="36"/>
        <v>0</v>
      </c>
      <c r="Q223" s="322"/>
      <c r="R223" s="346"/>
      <c r="S223" s="346"/>
      <c r="T223" s="242"/>
      <c r="U223" s="238"/>
      <c r="V223" s="238"/>
      <c r="W223" s="238"/>
      <c r="X223" s="238"/>
      <c r="Y223" s="238"/>
      <c r="Z223" s="238"/>
      <c r="AA223" s="242"/>
      <c r="AB223" s="242"/>
      <c r="AC223" s="242"/>
      <c r="AD223" s="201"/>
      <c r="AE223" s="201"/>
      <c r="AF223" s="238"/>
      <c r="AG223" s="238"/>
      <c r="AH223" s="238"/>
      <c r="AI223" s="238"/>
      <c r="AJ223" s="238"/>
      <c r="AK223" s="238"/>
      <c r="AL223" s="238"/>
      <c r="AM223" s="238"/>
      <c r="AN223" s="238"/>
      <c r="AO223" s="238"/>
    </row>
    <row r="224" spans="1:41" s="5" customFormat="1" ht="28" customHeight="1" x14ac:dyDescent="0.35">
      <c r="A224" s="10"/>
      <c r="B224" s="227">
        <v>17</v>
      </c>
      <c r="C224" s="244"/>
      <c r="D224" s="244"/>
      <c r="E224" s="244"/>
      <c r="F224" s="141"/>
      <c r="G224" s="106"/>
      <c r="H224" s="106"/>
      <c r="I224" s="20"/>
      <c r="J224" s="20"/>
      <c r="K224" s="20"/>
      <c r="L224" s="20"/>
      <c r="M224" s="12"/>
      <c r="N224" s="27"/>
      <c r="O224" s="241"/>
      <c r="P224" s="322">
        <f t="shared" si="36"/>
        <v>0</v>
      </c>
      <c r="Q224" s="322"/>
      <c r="R224" s="346"/>
      <c r="S224" s="346"/>
      <c r="T224" s="242"/>
      <c r="U224" s="238"/>
      <c r="V224" s="238"/>
      <c r="W224" s="238"/>
      <c r="X224" s="238"/>
      <c r="Y224" s="238"/>
      <c r="Z224" s="238"/>
      <c r="AA224" s="242"/>
      <c r="AB224" s="242"/>
      <c r="AC224" s="242"/>
      <c r="AD224" s="201"/>
      <c r="AE224" s="201"/>
      <c r="AF224" s="238"/>
      <c r="AG224" s="238"/>
      <c r="AH224" s="238"/>
      <c r="AI224" s="238"/>
      <c r="AJ224" s="238"/>
      <c r="AK224" s="238"/>
      <c r="AL224" s="238"/>
      <c r="AM224" s="238"/>
      <c r="AN224" s="238"/>
      <c r="AO224" s="238"/>
    </row>
    <row r="225" spans="1:41" s="5" customFormat="1" ht="28" customHeight="1" x14ac:dyDescent="0.35">
      <c r="A225" s="10"/>
      <c r="B225" s="227">
        <v>18</v>
      </c>
      <c r="C225" s="244"/>
      <c r="D225" s="244"/>
      <c r="E225" s="244"/>
      <c r="F225" s="141"/>
      <c r="G225" s="106"/>
      <c r="H225" s="106"/>
      <c r="I225" s="20"/>
      <c r="J225" s="20"/>
      <c r="K225" s="20"/>
      <c r="L225" s="20"/>
      <c r="M225" s="12"/>
      <c r="N225" s="27"/>
      <c r="O225" s="241"/>
      <c r="P225" s="322">
        <f t="shared" si="36"/>
        <v>0</v>
      </c>
      <c r="Q225" s="322"/>
      <c r="R225" s="346"/>
      <c r="S225" s="346"/>
      <c r="T225" s="242"/>
      <c r="U225" s="238"/>
      <c r="V225" s="238"/>
      <c r="W225" s="238"/>
      <c r="X225" s="238"/>
      <c r="Y225" s="238"/>
      <c r="Z225" s="238"/>
      <c r="AA225" s="242"/>
      <c r="AB225" s="242"/>
      <c r="AC225" s="242"/>
      <c r="AD225" s="201"/>
      <c r="AE225" s="201"/>
      <c r="AF225" s="238"/>
      <c r="AG225" s="238"/>
      <c r="AH225" s="238"/>
      <c r="AI225" s="238"/>
      <c r="AJ225" s="238"/>
      <c r="AK225" s="238"/>
      <c r="AL225" s="238"/>
      <c r="AM225" s="238"/>
      <c r="AN225" s="238"/>
      <c r="AO225" s="238"/>
    </row>
    <row r="226" spans="1:41" s="5" customFormat="1" ht="28" customHeight="1" x14ac:dyDescent="0.35">
      <c r="A226" s="10"/>
      <c r="B226" s="227">
        <v>19</v>
      </c>
      <c r="C226" s="244"/>
      <c r="D226" s="244"/>
      <c r="E226" s="244"/>
      <c r="F226" s="141"/>
      <c r="G226" s="106"/>
      <c r="H226" s="106"/>
      <c r="I226" s="20"/>
      <c r="J226" s="20"/>
      <c r="K226" s="20"/>
      <c r="L226" s="20"/>
      <c r="M226" s="12"/>
      <c r="N226" s="27"/>
      <c r="O226" s="241"/>
      <c r="P226" s="322">
        <f t="shared" si="36"/>
        <v>0</v>
      </c>
      <c r="Q226" s="322"/>
      <c r="R226" s="346"/>
      <c r="S226" s="346"/>
      <c r="T226" s="242"/>
      <c r="U226" s="238"/>
      <c r="V226" s="238"/>
      <c r="W226" s="238"/>
      <c r="X226" s="238"/>
      <c r="Y226" s="238"/>
      <c r="Z226" s="238"/>
      <c r="AA226" s="242"/>
      <c r="AB226" s="242"/>
      <c r="AC226" s="242"/>
      <c r="AD226" s="201"/>
      <c r="AE226" s="201"/>
      <c r="AF226" s="238"/>
      <c r="AG226" s="238"/>
      <c r="AH226" s="238"/>
      <c r="AI226" s="238"/>
      <c r="AJ226" s="238"/>
      <c r="AK226" s="238"/>
      <c r="AL226" s="238"/>
      <c r="AM226" s="238"/>
      <c r="AN226" s="238"/>
      <c r="AO226" s="238"/>
    </row>
    <row r="227" spans="1:41" s="5" customFormat="1" ht="28" customHeight="1" x14ac:dyDescent="0.35">
      <c r="A227" s="10"/>
      <c r="B227" s="227">
        <v>20</v>
      </c>
      <c r="C227" s="244"/>
      <c r="D227" s="244"/>
      <c r="E227" s="244"/>
      <c r="F227" s="141"/>
      <c r="G227" s="106"/>
      <c r="H227" s="106"/>
      <c r="I227" s="20"/>
      <c r="J227" s="20"/>
      <c r="K227" s="20"/>
      <c r="L227" s="20"/>
      <c r="M227" s="12"/>
      <c r="N227" s="27"/>
      <c r="O227" s="241"/>
      <c r="P227" s="322">
        <f t="shared" si="36"/>
        <v>0</v>
      </c>
      <c r="Q227" s="322"/>
      <c r="R227" s="346"/>
      <c r="S227" s="346"/>
      <c r="T227" s="242"/>
      <c r="U227" s="238"/>
      <c r="V227" s="238"/>
      <c r="W227" s="238"/>
      <c r="X227" s="238"/>
      <c r="Y227" s="238"/>
      <c r="Z227" s="238"/>
      <c r="AA227" s="242"/>
      <c r="AB227" s="242"/>
      <c r="AC227" s="242"/>
      <c r="AD227" s="201"/>
      <c r="AE227" s="201"/>
      <c r="AF227" s="238"/>
      <c r="AG227" s="238"/>
      <c r="AH227" s="238"/>
      <c r="AI227" s="238"/>
      <c r="AJ227" s="238"/>
      <c r="AK227" s="238"/>
      <c r="AL227" s="238"/>
      <c r="AM227" s="238"/>
      <c r="AN227" s="238"/>
      <c r="AO227" s="238"/>
    </row>
    <row r="228" spans="1:41" s="5" customFormat="1" ht="28" customHeight="1" x14ac:dyDescent="0.35">
      <c r="A228" s="10"/>
      <c r="B228" s="227">
        <v>21</v>
      </c>
      <c r="C228" s="244"/>
      <c r="D228" s="244"/>
      <c r="E228" s="244"/>
      <c r="F228" s="141"/>
      <c r="G228" s="106"/>
      <c r="H228" s="106"/>
      <c r="I228" s="20"/>
      <c r="J228" s="20"/>
      <c r="K228" s="20"/>
      <c r="L228" s="20"/>
      <c r="M228" s="12"/>
      <c r="N228" s="27"/>
      <c r="O228" s="241"/>
      <c r="P228" s="322">
        <f t="shared" si="36"/>
        <v>0</v>
      </c>
      <c r="Q228" s="322"/>
      <c r="R228" s="346"/>
      <c r="S228" s="346"/>
      <c r="T228" s="242"/>
      <c r="U228" s="238"/>
      <c r="V228" s="238"/>
      <c r="W228" s="238"/>
      <c r="X228" s="238"/>
      <c r="Y228" s="238"/>
      <c r="Z228" s="238"/>
      <c r="AA228" s="242"/>
      <c r="AB228" s="242"/>
      <c r="AC228" s="242"/>
      <c r="AD228" s="201"/>
      <c r="AE228" s="201"/>
      <c r="AF228" s="238"/>
      <c r="AG228" s="238"/>
      <c r="AH228" s="238"/>
      <c r="AI228" s="238"/>
      <c r="AJ228" s="238"/>
      <c r="AK228" s="238"/>
      <c r="AL228" s="238"/>
      <c r="AM228" s="238"/>
      <c r="AN228" s="238"/>
      <c r="AO228" s="238"/>
    </row>
    <row r="229" spans="1:41" s="5" customFormat="1" ht="28" customHeight="1" x14ac:dyDescent="0.35">
      <c r="A229" s="10"/>
      <c r="B229" s="227">
        <v>22</v>
      </c>
      <c r="C229" s="244"/>
      <c r="D229" s="244"/>
      <c r="E229" s="244"/>
      <c r="F229" s="141"/>
      <c r="G229" s="106"/>
      <c r="H229" s="106"/>
      <c r="I229" s="20"/>
      <c r="J229" s="20"/>
      <c r="K229" s="20"/>
      <c r="L229" s="20"/>
      <c r="M229" s="12"/>
      <c r="N229" s="27"/>
      <c r="O229" s="241"/>
      <c r="P229" s="322">
        <f t="shared" si="36"/>
        <v>0</v>
      </c>
      <c r="Q229" s="322"/>
      <c r="R229" s="346"/>
      <c r="S229" s="346"/>
      <c r="T229" s="242"/>
      <c r="U229" s="238"/>
      <c r="V229" s="238"/>
      <c r="W229" s="238"/>
      <c r="X229" s="238"/>
      <c r="Y229" s="238"/>
      <c r="Z229" s="238"/>
      <c r="AA229" s="242"/>
      <c r="AB229" s="242"/>
      <c r="AC229" s="242"/>
      <c r="AD229" s="201"/>
      <c r="AE229" s="201"/>
      <c r="AF229" s="238"/>
      <c r="AG229" s="238"/>
      <c r="AH229" s="238"/>
      <c r="AI229" s="238"/>
      <c r="AJ229" s="238"/>
      <c r="AK229" s="238"/>
      <c r="AL229" s="238"/>
      <c r="AM229" s="238"/>
      <c r="AN229" s="238"/>
      <c r="AO229" s="238"/>
    </row>
    <row r="230" spans="1:41" s="5" customFormat="1" ht="28" customHeight="1" x14ac:dyDescent="0.35">
      <c r="A230" s="10"/>
      <c r="B230" s="227">
        <v>23</v>
      </c>
      <c r="C230" s="244"/>
      <c r="D230" s="244"/>
      <c r="E230" s="244"/>
      <c r="F230" s="141"/>
      <c r="G230" s="106"/>
      <c r="H230" s="106"/>
      <c r="I230" s="20"/>
      <c r="J230" s="20"/>
      <c r="K230" s="20"/>
      <c r="L230" s="20"/>
      <c r="M230" s="12"/>
      <c r="N230" s="27"/>
      <c r="O230" s="241"/>
      <c r="P230" s="322">
        <f t="shared" si="36"/>
        <v>0</v>
      </c>
      <c r="Q230" s="322"/>
      <c r="R230" s="346"/>
      <c r="S230" s="346"/>
      <c r="T230" s="242"/>
      <c r="U230" s="238"/>
      <c r="V230" s="238"/>
      <c r="W230" s="238"/>
      <c r="X230" s="238"/>
      <c r="Y230" s="238"/>
      <c r="Z230" s="238"/>
      <c r="AA230" s="242"/>
      <c r="AB230" s="242"/>
      <c r="AC230" s="242"/>
      <c r="AD230" s="201"/>
      <c r="AE230" s="201"/>
      <c r="AF230" s="238"/>
      <c r="AG230" s="238"/>
      <c r="AH230" s="238"/>
      <c r="AI230" s="238"/>
      <c r="AJ230" s="238"/>
      <c r="AK230" s="238"/>
      <c r="AL230" s="238"/>
      <c r="AM230" s="238"/>
      <c r="AN230" s="238"/>
      <c r="AO230" s="238"/>
    </row>
    <row r="231" spans="1:41" s="5" customFormat="1" ht="28" customHeight="1" x14ac:dyDescent="0.35">
      <c r="A231" s="10"/>
      <c r="B231" s="227">
        <v>24</v>
      </c>
      <c r="C231" s="244"/>
      <c r="D231" s="244"/>
      <c r="E231" s="244"/>
      <c r="F231" s="141"/>
      <c r="G231" s="106"/>
      <c r="H231" s="106"/>
      <c r="I231" s="20"/>
      <c r="J231" s="20"/>
      <c r="K231" s="20"/>
      <c r="L231" s="20"/>
      <c r="M231" s="12"/>
      <c r="N231" s="27"/>
      <c r="O231" s="241"/>
      <c r="P231" s="322">
        <f t="shared" si="36"/>
        <v>0</v>
      </c>
      <c r="Q231" s="322"/>
      <c r="R231" s="346"/>
      <c r="S231" s="346"/>
      <c r="T231" s="242"/>
      <c r="U231" s="238"/>
      <c r="V231" s="238"/>
      <c r="W231" s="238"/>
      <c r="X231" s="238"/>
      <c r="Y231" s="238"/>
      <c r="Z231" s="238"/>
      <c r="AA231" s="242"/>
      <c r="AB231" s="242"/>
      <c r="AC231" s="242"/>
      <c r="AD231" s="201"/>
      <c r="AE231" s="201"/>
      <c r="AF231" s="238"/>
      <c r="AG231" s="238"/>
      <c r="AH231" s="238"/>
      <c r="AI231" s="238"/>
      <c r="AJ231" s="238"/>
      <c r="AK231" s="238"/>
      <c r="AL231" s="238"/>
      <c r="AM231" s="238"/>
      <c r="AN231" s="238"/>
      <c r="AO231" s="238"/>
    </row>
    <row r="232" spans="1:41" s="5" customFormat="1" ht="28" customHeight="1" x14ac:dyDescent="0.35">
      <c r="A232" s="10"/>
      <c r="B232" s="227">
        <v>25</v>
      </c>
      <c r="C232" s="244"/>
      <c r="D232" s="244"/>
      <c r="E232" s="244"/>
      <c r="F232" s="141"/>
      <c r="G232" s="106"/>
      <c r="H232" s="106"/>
      <c r="I232" s="20"/>
      <c r="J232" s="20"/>
      <c r="K232" s="20"/>
      <c r="L232" s="20"/>
      <c r="M232" s="12"/>
      <c r="N232" s="27"/>
      <c r="O232" s="241"/>
      <c r="P232" s="322">
        <f t="shared" si="36"/>
        <v>0</v>
      </c>
      <c r="Q232" s="322"/>
      <c r="R232" s="346"/>
      <c r="S232" s="346"/>
      <c r="T232" s="242"/>
      <c r="U232" s="238"/>
      <c r="V232" s="238"/>
      <c r="W232" s="238"/>
      <c r="X232" s="238"/>
      <c r="Y232" s="238"/>
      <c r="Z232" s="238"/>
      <c r="AA232" s="242"/>
      <c r="AB232" s="242"/>
      <c r="AC232" s="242"/>
      <c r="AD232" s="201"/>
      <c r="AE232" s="201"/>
      <c r="AF232" s="238"/>
      <c r="AG232" s="238"/>
      <c r="AH232" s="238"/>
      <c r="AI232" s="238"/>
      <c r="AJ232" s="238"/>
      <c r="AK232" s="238"/>
      <c r="AL232" s="238"/>
      <c r="AM232" s="238"/>
      <c r="AN232" s="238"/>
      <c r="AO232" s="238"/>
    </row>
    <row r="233" spans="1:41" s="5" customFormat="1" ht="28" customHeight="1" x14ac:dyDescent="0.35">
      <c r="A233" s="10"/>
      <c r="B233" s="227">
        <v>26</v>
      </c>
      <c r="C233" s="244"/>
      <c r="D233" s="244"/>
      <c r="E233" s="244"/>
      <c r="F233" s="141"/>
      <c r="G233" s="106"/>
      <c r="H233" s="106"/>
      <c r="I233" s="20"/>
      <c r="J233" s="20"/>
      <c r="K233" s="20"/>
      <c r="L233" s="20"/>
      <c r="M233" s="12"/>
      <c r="N233" s="27"/>
      <c r="O233" s="241"/>
      <c r="P233" s="322">
        <f t="shared" si="36"/>
        <v>0</v>
      </c>
      <c r="Q233" s="322"/>
      <c r="R233" s="346"/>
      <c r="S233" s="346"/>
      <c r="T233" s="242"/>
      <c r="U233" s="238"/>
      <c r="V233" s="238"/>
      <c r="W233" s="238"/>
      <c r="X233" s="238"/>
      <c r="Y233" s="238"/>
      <c r="Z233" s="238"/>
      <c r="AA233" s="242"/>
      <c r="AB233" s="242"/>
      <c r="AC233" s="242"/>
      <c r="AD233" s="201"/>
      <c r="AE233" s="201"/>
      <c r="AF233" s="238"/>
      <c r="AG233" s="238"/>
      <c r="AH233" s="238"/>
      <c r="AI233" s="238"/>
      <c r="AJ233" s="238"/>
      <c r="AK233" s="238"/>
      <c r="AL233" s="238"/>
      <c r="AM233" s="238"/>
      <c r="AN233" s="238"/>
      <c r="AO233" s="238"/>
    </row>
    <row r="234" spans="1:41" s="5" customFormat="1" ht="28" customHeight="1" x14ac:dyDescent="0.35">
      <c r="A234" s="10"/>
      <c r="B234" s="227">
        <v>27</v>
      </c>
      <c r="C234" s="244"/>
      <c r="D234" s="244"/>
      <c r="E234" s="244"/>
      <c r="F234" s="141"/>
      <c r="G234" s="106"/>
      <c r="H234" s="106"/>
      <c r="I234" s="20"/>
      <c r="J234" s="20"/>
      <c r="K234" s="20"/>
      <c r="L234" s="20"/>
      <c r="M234" s="12"/>
      <c r="N234" s="27"/>
      <c r="O234" s="241"/>
      <c r="P234" s="322">
        <f t="shared" si="36"/>
        <v>0</v>
      </c>
      <c r="Q234" s="322"/>
      <c r="R234" s="346"/>
      <c r="S234" s="346"/>
      <c r="T234" s="242"/>
      <c r="U234" s="238"/>
      <c r="V234" s="238"/>
      <c r="W234" s="238"/>
      <c r="X234" s="238"/>
      <c r="Y234" s="238"/>
      <c r="Z234" s="238"/>
      <c r="AA234" s="242"/>
      <c r="AB234" s="242"/>
      <c r="AC234" s="242"/>
      <c r="AD234" s="201"/>
      <c r="AE234" s="201"/>
      <c r="AF234" s="238"/>
      <c r="AG234" s="238"/>
      <c r="AH234" s="238"/>
      <c r="AI234" s="238"/>
      <c r="AJ234" s="238"/>
      <c r="AK234" s="238"/>
      <c r="AL234" s="238"/>
      <c r="AM234" s="238"/>
      <c r="AN234" s="238"/>
      <c r="AO234" s="238"/>
    </row>
    <row r="235" spans="1:41" s="5" customFormat="1" ht="28" customHeight="1" x14ac:dyDescent="0.35">
      <c r="A235" s="10"/>
      <c r="B235" s="227">
        <v>28</v>
      </c>
      <c r="C235" s="244"/>
      <c r="D235" s="244"/>
      <c r="E235" s="244"/>
      <c r="F235" s="141"/>
      <c r="G235" s="106"/>
      <c r="H235" s="106"/>
      <c r="I235" s="20"/>
      <c r="J235" s="20"/>
      <c r="K235" s="20"/>
      <c r="L235" s="20"/>
      <c r="M235" s="12"/>
      <c r="N235" s="27"/>
      <c r="O235" s="241"/>
      <c r="P235" s="322">
        <f t="shared" si="36"/>
        <v>0</v>
      </c>
      <c r="Q235" s="322"/>
      <c r="R235" s="346"/>
      <c r="S235" s="346"/>
      <c r="T235" s="242"/>
      <c r="U235" s="238"/>
      <c r="V235" s="238"/>
      <c r="W235" s="238"/>
      <c r="X235" s="238"/>
      <c r="Y235" s="238"/>
      <c r="Z235" s="238"/>
      <c r="AA235" s="242"/>
      <c r="AB235" s="242"/>
      <c r="AC235" s="242"/>
      <c r="AD235" s="201"/>
      <c r="AE235" s="201"/>
      <c r="AF235" s="238"/>
      <c r="AG235" s="238"/>
      <c r="AH235" s="238"/>
      <c r="AI235" s="238"/>
      <c r="AJ235" s="238"/>
      <c r="AK235" s="238"/>
      <c r="AL235" s="238"/>
      <c r="AM235" s="238"/>
      <c r="AN235" s="238"/>
      <c r="AO235" s="238"/>
    </row>
    <row r="236" spans="1:41" s="5" customFormat="1" ht="28" customHeight="1" x14ac:dyDescent="0.35">
      <c r="A236" s="10"/>
      <c r="B236" s="227">
        <v>29</v>
      </c>
      <c r="C236" s="244"/>
      <c r="D236" s="244"/>
      <c r="E236" s="244"/>
      <c r="F236" s="141"/>
      <c r="G236" s="106"/>
      <c r="H236" s="106"/>
      <c r="I236" s="20"/>
      <c r="J236" s="20"/>
      <c r="K236" s="20"/>
      <c r="L236" s="20"/>
      <c r="M236" s="12"/>
      <c r="N236" s="27"/>
      <c r="O236" s="241"/>
      <c r="P236" s="322">
        <f t="shared" si="36"/>
        <v>0</v>
      </c>
      <c r="Q236" s="322"/>
      <c r="R236" s="346"/>
      <c r="S236" s="346"/>
      <c r="T236" s="242"/>
      <c r="U236" s="238"/>
      <c r="V236" s="238"/>
      <c r="W236" s="238"/>
      <c r="X236" s="238"/>
      <c r="Y236" s="238"/>
      <c r="Z236" s="238"/>
      <c r="AA236" s="242"/>
      <c r="AB236" s="242"/>
      <c r="AC236" s="242"/>
      <c r="AD236" s="201"/>
      <c r="AE236" s="201"/>
      <c r="AF236" s="238"/>
      <c r="AG236" s="238"/>
      <c r="AH236" s="238"/>
      <c r="AI236" s="238"/>
      <c r="AJ236" s="238"/>
      <c r="AK236" s="238"/>
      <c r="AL236" s="238"/>
      <c r="AM236" s="238"/>
      <c r="AN236" s="238"/>
      <c r="AO236" s="238"/>
    </row>
    <row r="237" spans="1:41" s="5" customFormat="1" ht="28" customHeight="1" x14ac:dyDescent="0.35">
      <c r="A237" s="10"/>
      <c r="B237" s="227">
        <v>30</v>
      </c>
      <c r="C237" s="244"/>
      <c r="D237" s="244"/>
      <c r="E237" s="244"/>
      <c r="F237" s="141"/>
      <c r="G237" s="106"/>
      <c r="H237" s="106"/>
      <c r="I237" s="20"/>
      <c r="J237" s="20"/>
      <c r="K237" s="20"/>
      <c r="L237" s="20"/>
      <c r="M237" s="12"/>
      <c r="N237" s="27"/>
      <c r="O237" s="241"/>
      <c r="P237" s="322">
        <f t="shared" si="36"/>
        <v>0</v>
      </c>
      <c r="Q237" s="322"/>
      <c r="R237" s="346"/>
      <c r="S237" s="346"/>
      <c r="T237" s="242"/>
      <c r="U237" s="238"/>
      <c r="V237" s="238"/>
      <c r="W237" s="238"/>
      <c r="X237" s="238"/>
      <c r="Y237" s="238"/>
      <c r="Z237" s="238"/>
      <c r="AA237" s="242"/>
      <c r="AB237" s="242"/>
      <c r="AC237" s="242"/>
      <c r="AD237" s="201"/>
      <c r="AE237" s="201"/>
      <c r="AF237" s="238"/>
      <c r="AG237" s="238"/>
      <c r="AH237" s="238"/>
      <c r="AI237" s="238"/>
      <c r="AJ237" s="238"/>
      <c r="AK237" s="238"/>
      <c r="AL237" s="238"/>
      <c r="AM237" s="238"/>
      <c r="AN237" s="238"/>
      <c r="AO237" s="238"/>
    </row>
    <row r="238" spans="1:41" s="5" customFormat="1" ht="18" customHeight="1" x14ac:dyDescent="0.35">
      <c r="A238" s="10"/>
      <c r="B238" s="17"/>
      <c r="C238" s="217"/>
      <c r="D238" s="217"/>
      <c r="E238" s="217"/>
      <c r="F238" s="227">
        <f>COUNTIF(F208:F237,"ja")</f>
        <v>0</v>
      </c>
      <c r="G238" s="367" t="s">
        <v>256</v>
      </c>
      <c r="H238" s="368"/>
      <c r="I238" s="133">
        <f>SUM(I207:I237)</f>
        <v>0</v>
      </c>
      <c r="J238" s="133">
        <f t="shared" ref="J238:L238" si="37">SUM(J207:J237)</f>
        <v>0</v>
      </c>
      <c r="K238" s="133">
        <f t="shared" si="37"/>
        <v>0</v>
      </c>
      <c r="L238" s="133">
        <f t="shared" si="37"/>
        <v>0</v>
      </c>
      <c r="M238" s="12"/>
      <c r="N238" s="27"/>
      <c r="O238" s="243"/>
      <c r="P238" s="346"/>
      <c r="Q238" s="357"/>
      <c r="R238" s="346"/>
      <c r="S238" s="357"/>
      <c r="T238" s="242"/>
      <c r="U238" s="238"/>
      <c r="V238" s="238"/>
      <c r="W238" s="238"/>
      <c r="X238" s="238"/>
      <c r="Y238" s="238"/>
      <c r="Z238" s="238"/>
      <c r="AA238" s="242"/>
      <c r="AB238" s="242"/>
      <c r="AC238" s="242"/>
      <c r="AD238" s="201"/>
      <c r="AE238" s="201"/>
      <c r="AF238" s="238"/>
      <c r="AG238" s="238"/>
      <c r="AH238" s="238"/>
      <c r="AI238" s="238"/>
      <c r="AJ238" s="238"/>
      <c r="AK238" s="238"/>
      <c r="AL238" s="238"/>
      <c r="AM238" s="238"/>
      <c r="AN238" s="238"/>
      <c r="AO238" s="238"/>
    </row>
    <row r="239" spans="1:41" s="5" customFormat="1" ht="10" customHeight="1" x14ac:dyDescent="0.35">
      <c r="A239" s="10"/>
      <c r="B239" s="11"/>
      <c r="C239" s="217"/>
      <c r="D239" s="217"/>
      <c r="E239" s="217"/>
      <c r="F239" s="217"/>
      <c r="G239" s="219"/>
      <c r="H239" s="219"/>
      <c r="I239" s="219"/>
      <c r="J239" s="219"/>
      <c r="K239" s="219"/>
      <c r="L239" s="219"/>
      <c r="M239" s="12"/>
      <c r="N239" s="27"/>
      <c r="O239" s="23"/>
      <c r="P239" s="23"/>
      <c r="Q239" s="23"/>
      <c r="R239" s="23"/>
      <c r="S239" s="23"/>
      <c r="T239" s="242"/>
      <c r="U239" s="238"/>
      <c r="V239" s="238"/>
      <c r="W239" s="238"/>
      <c r="X239" s="238"/>
      <c r="Y239" s="238"/>
      <c r="Z239" s="238"/>
      <c r="AA239" s="242"/>
      <c r="AB239" s="242"/>
      <c r="AC239" s="242"/>
      <c r="AD239" s="201"/>
      <c r="AE239" s="201"/>
      <c r="AF239" s="238"/>
      <c r="AG239" s="238"/>
      <c r="AH239" s="238"/>
      <c r="AI239" s="238"/>
      <c r="AJ239" s="238"/>
      <c r="AK239" s="238"/>
      <c r="AL239" s="238"/>
      <c r="AM239" s="238"/>
      <c r="AN239" s="238"/>
      <c r="AO239" s="238"/>
    </row>
    <row r="240" spans="1:41" s="5" customFormat="1" ht="18" customHeight="1" x14ac:dyDescent="0.35">
      <c r="A240" s="10"/>
      <c r="B240" s="11"/>
      <c r="C240" s="218" t="s">
        <v>193</v>
      </c>
      <c r="D240" s="218"/>
      <c r="E240" s="218"/>
      <c r="F240" s="218"/>
      <c r="G240" s="219"/>
      <c r="H240" s="219"/>
      <c r="I240" s="219"/>
      <c r="J240" s="219"/>
      <c r="K240" s="219"/>
      <c r="L240" s="219"/>
      <c r="M240" s="12"/>
      <c r="N240" s="27"/>
      <c r="O240" s="23"/>
      <c r="P240" s="23"/>
      <c r="Q240" s="23"/>
      <c r="R240" s="23"/>
      <c r="S240" s="23"/>
      <c r="T240" s="242"/>
      <c r="U240" s="238"/>
      <c r="V240" s="238"/>
      <c r="W240" s="238"/>
      <c r="X240" s="238"/>
      <c r="Y240" s="238"/>
      <c r="Z240" s="238"/>
      <c r="AA240" s="242"/>
      <c r="AB240" s="242"/>
      <c r="AC240" s="242"/>
      <c r="AD240" s="201"/>
      <c r="AE240" s="201"/>
      <c r="AF240" s="238"/>
      <c r="AG240" s="238"/>
      <c r="AH240" s="238"/>
      <c r="AI240" s="238"/>
      <c r="AJ240" s="238"/>
      <c r="AK240" s="238"/>
      <c r="AL240" s="238"/>
      <c r="AM240" s="238"/>
      <c r="AN240" s="238"/>
      <c r="AO240" s="238"/>
    </row>
    <row r="241" spans="1:41" s="5" customFormat="1" ht="18" customHeight="1" x14ac:dyDescent="0.35">
      <c r="A241" s="10"/>
      <c r="B241" s="11"/>
      <c r="C241" s="217" t="s">
        <v>194</v>
      </c>
      <c r="D241" s="217"/>
      <c r="E241" s="362"/>
      <c r="F241" s="363"/>
      <c r="G241" s="363"/>
      <c r="H241" s="363"/>
      <c r="I241" s="363"/>
      <c r="J241" s="363"/>
      <c r="K241" s="363"/>
      <c r="L241" s="364"/>
      <c r="M241" s="12"/>
      <c r="N241" s="27"/>
      <c r="O241" s="23"/>
      <c r="P241" s="23"/>
      <c r="Q241" s="23"/>
      <c r="R241" s="23"/>
      <c r="S241" s="23"/>
      <c r="T241" s="242"/>
      <c r="U241" s="238"/>
      <c r="V241" s="238"/>
      <c r="W241" s="238"/>
      <c r="X241" s="238"/>
      <c r="Y241" s="238"/>
      <c r="Z241" s="238"/>
      <c r="AA241" s="242"/>
      <c r="AB241" s="242"/>
      <c r="AC241" s="242"/>
      <c r="AD241" s="201"/>
      <c r="AE241" s="201"/>
      <c r="AF241" s="238"/>
      <c r="AG241" s="238"/>
      <c r="AH241" s="238"/>
      <c r="AI241" s="238"/>
      <c r="AJ241" s="238"/>
      <c r="AK241" s="238"/>
      <c r="AL241" s="238"/>
      <c r="AM241" s="238"/>
      <c r="AN241" s="238"/>
      <c r="AO241" s="238"/>
    </row>
    <row r="242" spans="1:41" s="5" customFormat="1" ht="18" customHeight="1" x14ac:dyDescent="0.35">
      <c r="A242" s="10"/>
      <c r="B242" s="11"/>
      <c r="C242" s="217" t="s">
        <v>257</v>
      </c>
      <c r="D242" s="217"/>
      <c r="E242" s="362"/>
      <c r="F242" s="363"/>
      <c r="G242" s="363"/>
      <c r="H242" s="363"/>
      <c r="I242" s="363"/>
      <c r="J242" s="363"/>
      <c r="K242" s="363"/>
      <c r="L242" s="364"/>
      <c r="M242" s="12"/>
      <c r="N242" s="27"/>
      <c r="O242" s="23"/>
      <c r="P242" s="23"/>
      <c r="Q242" s="23"/>
      <c r="R242" s="23"/>
      <c r="S242" s="23"/>
      <c r="T242" s="242"/>
      <c r="U242" s="238"/>
      <c r="V242" s="238"/>
      <c r="W242" s="238"/>
      <c r="X242" s="238"/>
      <c r="Y242" s="238"/>
      <c r="Z242" s="238"/>
      <c r="AA242" s="242"/>
      <c r="AB242" s="242"/>
      <c r="AC242" s="242"/>
      <c r="AD242" s="201"/>
      <c r="AE242" s="201"/>
      <c r="AF242" s="238"/>
      <c r="AG242" s="238"/>
      <c r="AH242" s="238"/>
      <c r="AI242" s="238"/>
      <c r="AJ242" s="238"/>
      <c r="AK242" s="238"/>
      <c r="AL242" s="238"/>
      <c r="AM242" s="238"/>
      <c r="AN242" s="238"/>
      <c r="AO242" s="238"/>
    </row>
    <row r="243" spans="1:41" s="5" customFormat="1" ht="18" customHeight="1" x14ac:dyDescent="0.35">
      <c r="A243" s="10"/>
      <c r="B243" s="11"/>
      <c r="C243" s="217" t="s">
        <v>196</v>
      </c>
      <c r="D243" s="217"/>
      <c r="E243" s="362"/>
      <c r="F243" s="363"/>
      <c r="G243" s="363"/>
      <c r="H243" s="363"/>
      <c r="I243" s="363"/>
      <c r="J243" s="363"/>
      <c r="K243" s="363"/>
      <c r="L243" s="364"/>
      <c r="M243" s="12"/>
      <c r="N243" s="27"/>
      <c r="O243" s="23"/>
      <c r="P243" s="23"/>
      <c r="Q243" s="23"/>
      <c r="R243" s="23"/>
      <c r="S243" s="23"/>
      <c r="T243" s="242"/>
      <c r="U243" s="238"/>
      <c r="V243" s="238"/>
      <c r="W243" s="238"/>
      <c r="X243" s="238"/>
      <c r="Y243" s="238"/>
      <c r="Z243" s="238"/>
      <c r="AA243" s="242"/>
      <c r="AB243" s="242"/>
      <c r="AC243" s="242"/>
      <c r="AD243" s="201"/>
      <c r="AE243" s="201"/>
      <c r="AF243" s="238"/>
      <c r="AG243" s="238"/>
      <c r="AH243" s="238"/>
      <c r="AI243" s="238"/>
      <c r="AJ243" s="238"/>
      <c r="AK243" s="238"/>
      <c r="AL243" s="238"/>
      <c r="AM243" s="238"/>
      <c r="AN243" s="238"/>
      <c r="AO243" s="238"/>
    </row>
    <row r="244" spans="1:41" s="5" customFormat="1" ht="18" customHeight="1" x14ac:dyDescent="0.35">
      <c r="A244" s="10"/>
      <c r="B244" s="11"/>
      <c r="C244" s="217" t="s">
        <v>48</v>
      </c>
      <c r="D244" s="217"/>
      <c r="E244" s="362"/>
      <c r="F244" s="363"/>
      <c r="G244" s="363"/>
      <c r="H244" s="363"/>
      <c r="I244" s="363"/>
      <c r="J244" s="363"/>
      <c r="K244" s="363"/>
      <c r="L244" s="364"/>
      <c r="M244" s="12"/>
      <c r="N244" s="27"/>
      <c r="O244" s="23"/>
      <c r="P244" s="23"/>
      <c r="Q244" s="23"/>
      <c r="R244" s="23"/>
      <c r="S244" s="23"/>
      <c r="T244" s="242"/>
      <c r="U244" s="238"/>
      <c r="V244" s="238"/>
      <c r="W244" s="238"/>
      <c r="X244" s="238"/>
      <c r="Y244" s="238"/>
      <c r="Z244" s="238"/>
      <c r="AA244" s="242"/>
      <c r="AB244" s="242"/>
      <c r="AC244" s="242"/>
      <c r="AD244" s="201"/>
      <c r="AE244" s="201"/>
      <c r="AF244" s="238"/>
      <c r="AG244" s="238"/>
      <c r="AH244" s="238"/>
      <c r="AI244" s="238"/>
      <c r="AJ244" s="238"/>
      <c r="AK244" s="238"/>
      <c r="AL244" s="238"/>
      <c r="AM244" s="238"/>
      <c r="AN244" s="238"/>
      <c r="AO244" s="238"/>
    </row>
    <row r="245" spans="1:41" s="5" customFormat="1" ht="18" customHeight="1" x14ac:dyDescent="0.35">
      <c r="A245" s="14"/>
      <c r="B245" s="15"/>
      <c r="C245" s="15"/>
      <c r="D245" s="15"/>
      <c r="E245" s="15"/>
      <c r="F245" s="15"/>
      <c r="G245" s="15"/>
      <c r="H245" s="15"/>
      <c r="I245" s="15"/>
      <c r="J245" s="15"/>
      <c r="K245" s="15"/>
      <c r="L245" s="15"/>
      <c r="M245" s="16"/>
      <c r="N245" s="27"/>
      <c r="O245" s="23"/>
      <c r="P245" s="23"/>
      <c r="Q245" s="23"/>
      <c r="R245" s="23"/>
      <c r="S245" s="23"/>
      <c r="T245" s="242"/>
      <c r="U245" s="238"/>
      <c r="V245" s="238"/>
      <c r="W245" s="238"/>
      <c r="X245" s="238"/>
      <c r="Y245" s="238"/>
      <c r="Z245" s="238"/>
      <c r="AA245" s="242"/>
      <c r="AB245" s="242"/>
      <c r="AC245" s="242"/>
      <c r="AD245" s="201"/>
      <c r="AE245" s="201"/>
      <c r="AF245" s="238"/>
      <c r="AG245" s="238"/>
      <c r="AH245" s="238"/>
      <c r="AI245" s="238"/>
      <c r="AJ245" s="238"/>
      <c r="AK245" s="238"/>
      <c r="AL245" s="238"/>
      <c r="AM245" s="238"/>
      <c r="AN245" s="238"/>
      <c r="AO245" s="238"/>
    </row>
    <row r="246" spans="1:41" ht="18" customHeight="1" x14ac:dyDescent="0.35">
      <c r="A246" s="238"/>
      <c r="B246" s="238"/>
      <c r="C246" s="238"/>
      <c r="D246" s="238"/>
      <c r="E246" s="238"/>
      <c r="F246" s="238"/>
      <c r="G246" s="238"/>
      <c r="H246" s="238"/>
      <c r="I246" s="238"/>
      <c r="J246" s="238"/>
      <c r="K246" s="238"/>
      <c r="L246" s="238"/>
      <c r="M246" s="242"/>
      <c r="O246" s="23" t="s">
        <v>206</v>
      </c>
      <c r="T246" s="242"/>
      <c r="U246" s="238"/>
      <c r="V246" s="238"/>
      <c r="W246" s="238"/>
      <c r="X246" s="238"/>
      <c r="Y246" s="238"/>
      <c r="Z246" s="238"/>
      <c r="AA246" s="238"/>
      <c r="AB246" s="238"/>
      <c r="AC246" s="238"/>
      <c r="AD246" s="238"/>
      <c r="AE246" s="238"/>
      <c r="AF246" s="238"/>
      <c r="AG246" s="238"/>
      <c r="AH246" s="238"/>
      <c r="AI246" s="238"/>
      <c r="AJ246" s="238"/>
      <c r="AK246" s="238"/>
      <c r="AL246" s="238"/>
      <c r="AM246" s="238"/>
      <c r="AN246" s="238"/>
      <c r="AO246" s="238"/>
    </row>
    <row r="247" spans="1:41" ht="10" customHeight="1" x14ac:dyDescent="0.35">
      <c r="A247" s="238"/>
      <c r="B247" s="238"/>
      <c r="C247" s="238"/>
      <c r="D247" s="238"/>
      <c r="E247" s="238"/>
      <c r="F247" s="238"/>
      <c r="G247" s="238"/>
      <c r="H247" s="238"/>
      <c r="I247" s="238"/>
      <c r="J247" s="238"/>
      <c r="K247" s="238"/>
      <c r="L247" s="238"/>
      <c r="M247" s="242"/>
      <c r="T247" s="242"/>
      <c r="U247" s="238"/>
      <c r="V247" s="238"/>
      <c r="W247" s="238"/>
      <c r="X247" s="238"/>
      <c r="Y247" s="238"/>
      <c r="Z247" s="238"/>
      <c r="AA247" s="238"/>
      <c r="AB247" s="238"/>
      <c r="AC247" s="238"/>
      <c r="AD247" s="238"/>
      <c r="AE247" s="238"/>
      <c r="AF247" s="238"/>
      <c r="AG247" s="238"/>
      <c r="AH247" s="238"/>
      <c r="AI247" s="238"/>
      <c r="AJ247" s="238"/>
      <c r="AK247" s="238"/>
      <c r="AL247" s="238"/>
      <c r="AM247" s="238"/>
      <c r="AN247" s="238"/>
      <c r="AO247" s="238"/>
    </row>
    <row r="248" spans="1:41" ht="18" customHeight="1" x14ac:dyDescent="0.35">
      <c r="A248" s="238"/>
      <c r="B248" s="238"/>
      <c r="C248" s="238"/>
      <c r="D248" s="238"/>
      <c r="E248" s="238"/>
      <c r="F248" s="238"/>
      <c r="G248" s="238"/>
      <c r="H248" s="238"/>
      <c r="I248" s="238"/>
      <c r="J248" s="238"/>
      <c r="K248" s="238"/>
      <c r="L248" s="238"/>
      <c r="M248" s="242"/>
      <c r="O248" s="337" t="s">
        <v>236</v>
      </c>
      <c r="P248" s="347"/>
      <c r="Q248" s="347"/>
      <c r="R248" s="338"/>
      <c r="S248" s="337" t="s">
        <v>237</v>
      </c>
      <c r="T248" s="347"/>
      <c r="U248" s="347"/>
      <c r="V248" s="338"/>
      <c r="W248" s="337" t="s">
        <v>238</v>
      </c>
      <c r="X248" s="347"/>
      <c r="Y248" s="347"/>
      <c r="Z248" s="338"/>
      <c r="AA248" s="337" t="s">
        <v>239</v>
      </c>
      <c r="AB248" s="347"/>
      <c r="AC248" s="347"/>
      <c r="AD248" s="338"/>
      <c r="AE248" s="337" t="s">
        <v>240</v>
      </c>
      <c r="AF248" s="338"/>
      <c r="AG248" s="337" t="s">
        <v>241</v>
      </c>
      <c r="AH248" s="347"/>
      <c r="AI248" s="347"/>
      <c r="AJ248" s="338"/>
      <c r="AK248" s="299" t="s">
        <v>209</v>
      </c>
      <c r="AL248" s="301"/>
      <c r="AM248" s="238"/>
      <c r="AN248" s="299" t="s">
        <v>208</v>
      </c>
      <c r="AO248" s="301"/>
    </row>
    <row r="249" spans="1:41" ht="18" customHeight="1" x14ac:dyDescent="0.35">
      <c r="A249" s="238"/>
      <c r="B249" s="238"/>
      <c r="C249" s="238"/>
      <c r="D249" s="238"/>
      <c r="E249" s="238"/>
      <c r="F249" s="238"/>
      <c r="G249" s="238"/>
      <c r="H249" s="238"/>
      <c r="I249" s="238"/>
      <c r="J249" s="238"/>
      <c r="K249" s="238"/>
      <c r="L249" s="238"/>
      <c r="M249" s="242"/>
      <c r="O249" s="337" t="s">
        <v>82</v>
      </c>
      <c r="P249" s="338"/>
      <c r="Q249" s="337" t="s">
        <v>81</v>
      </c>
      <c r="R249" s="338"/>
      <c r="S249" s="299" t="s">
        <v>82</v>
      </c>
      <c r="T249" s="301"/>
      <c r="U249" s="337" t="s">
        <v>81</v>
      </c>
      <c r="V249" s="338"/>
      <c r="W249" s="337" t="s">
        <v>82</v>
      </c>
      <c r="X249" s="338"/>
      <c r="Y249" s="299" t="s">
        <v>81</v>
      </c>
      <c r="Z249" s="301"/>
      <c r="AA249" s="337" t="s">
        <v>82</v>
      </c>
      <c r="AB249" s="338"/>
      <c r="AC249" s="337" t="s">
        <v>81</v>
      </c>
      <c r="AD249" s="338"/>
      <c r="AE249" s="234" t="s">
        <v>82</v>
      </c>
      <c r="AF249" s="234" t="s">
        <v>81</v>
      </c>
      <c r="AG249" s="337" t="s">
        <v>82</v>
      </c>
      <c r="AH249" s="338"/>
      <c r="AI249" s="337" t="s">
        <v>81</v>
      </c>
      <c r="AJ249" s="338"/>
      <c r="AK249" s="234" t="s">
        <v>81</v>
      </c>
      <c r="AL249" s="234">
        <v>24</v>
      </c>
      <c r="AM249" s="238"/>
      <c r="AN249" s="234" t="s">
        <v>81</v>
      </c>
      <c r="AO249" s="234">
        <v>32</v>
      </c>
    </row>
    <row r="250" spans="1:41" ht="18" customHeight="1" x14ac:dyDescent="0.35">
      <c r="A250" s="238"/>
      <c r="B250" s="238"/>
      <c r="C250" s="238"/>
      <c r="D250" s="238"/>
      <c r="E250" s="238"/>
      <c r="F250" s="238"/>
      <c r="G250" s="238"/>
      <c r="H250" s="238"/>
      <c r="I250" s="238"/>
      <c r="J250" s="238"/>
      <c r="K250" s="238"/>
      <c r="L250" s="238"/>
      <c r="M250" s="242"/>
      <c r="O250" s="341">
        <v>5000</v>
      </c>
      <c r="P250" s="342"/>
      <c r="Q250" s="341">
        <v>30000</v>
      </c>
      <c r="R250" s="342"/>
      <c r="S250" s="341">
        <v>900</v>
      </c>
      <c r="T250" s="342"/>
      <c r="U250" s="343">
        <v>2900</v>
      </c>
      <c r="V250" s="344"/>
      <c r="W250" s="341">
        <v>5</v>
      </c>
      <c r="X250" s="342"/>
      <c r="Y250" s="343">
        <v>11</v>
      </c>
      <c r="Z250" s="344"/>
      <c r="AA250" s="341">
        <v>45</v>
      </c>
      <c r="AB250" s="342"/>
      <c r="AC250" s="341">
        <v>200</v>
      </c>
      <c r="AD250" s="342"/>
      <c r="AE250" s="240">
        <v>3</v>
      </c>
      <c r="AF250" s="240">
        <v>4</v>
      </c>
      <c r="AG250" s="341">
        <v>8</v>
      </c>
      <c r="AH250" s="342"/>
      <c r="AI250" s="341">
        <v>15</v>
      </c>
      <c r="AJ250" s="342"/>
      <c r="AK250" s="234" t="s">
        <v>82</v>
      </c>
      <c r="AL250" s="234">
        <v>18</v>
      </c>
      <c r="AM250" s="238"/>
      <c r="AN250" s="234" t="s">
        <v>82</v>
      </c>
      <c r="AO250" s="234">
        <v>25</v>
      </c>
    </row>
    <row r="251" spans="1:41" ht="18" customHeight="1" x14ac:dyDescent="0.35">
      <c r="A251" s="238"/>
      <c r="B251" s="238"/>
      <c r="C251" s="238"/>
      <c r="D251" s="238"/>
      <c r="E251" s="238"/>
      <c r="F251" s="238"/>
      <c r="G251" s="238"/>
      <c r="H251" s="238"/>
      <c r="I251" s="238"/>
      <c r="J251" s="238"/>
      <c r="K251" s="238"/>
      <c r="L251" s="238"/>
      <c r="M251" s="242"/>
      <c r="O251" s="341">
        <v>3000</v>
      </c>
      <c r="P251" s="342"/>
      <c r="Q251" s="341">
        <v>20000</v>
      </c>
      <c r="R251" s="342"/>
      <c r="S251" s="341">
        <v>700</v>
      </c>
      <c r="T251" s="342"/>
      <c r="U251" s="343">
        <v>2400</v>
      </c>
      <c r="V251" s="344"/>
      <c r="W251" s="341">
        <v>3</v>
      </c>
      <c r="X251" s="342"/>
      <c r="Y251" s="343">
        <v>7</v>
      </c>
      <c r="Z251" s="344"/>
      <c r="AA251" s="341">
        <v>30</v>
      </c>
      <c r="AB251" s="342"/>
      <c r="AC251" s="341">
        <v>150</v>
      </c>
      <c r="AD251" s="342"/>
      <c r="AE251" s="240">
        <v>2</v>
      </c>
      <c r="AF251" s="240">
        <v>3</v>
      </c>
      <c r="AG251" s="341">
        <v>5</v>
      </c>
      <c r="AH251" s="342"/>
      <c r="AI251" s="341">
        <v>10</v>
      </c>
      <c r="AJ251" s="342"/>
      <c r="AK251" s="27"/>
      <c r="AL251" s="27"/>
      <c r="AM251" s="238"/>
      <c r="AN251" s="142"/>
      <c r="AO251" s="142"/>
    </row>
    <row r="252" spans="1:41" ht="18" customHeight="1" x14ac:dyDescent="0.35">
      <c r="A252" s="238"/>
      <c r="B252" s="238"/>
      <c r="C252" s="238"/>
      <c r="D252" s="238"/>
      <c r="E252" s="238"/>
      <c r="F252" s="238"/>
      <c r="G252" s="238"/>
      <c r="H252" s="238"/>
      <c r="I252" s="238"/>
      <c r="J252" s="238"/>
      <c r="K252" s="238"/>
      <c r="L252" s="238"/>
      <c r="M252" s="242"/>
      <c r="O252" s="341">
        <v>1000</v>
      </c>
      <c r="P252" s="342"/>
      <c r="Q252" s="341">
        <v>10000</v>
      </c>
      <c r="R252" s="342"/>
      <c r="S252" s="341">
        <v>500</v>
      </c>
      <c r="T252" s="342"/>
      <c r="U252" s="343">
        <v>1900</v>
      </c>
      <c r="V252" s="344"/>
      <c r="W252" s="341">
        <v>1</v>
      </c>
      <c r="X252" s="342"/>
      <c r="Y252" s="343">
        <v>3</v>
      </c>
      <c r="Z252" s="344"/>
      <c r="AA252" s="341">
        <v>15</v>
      </c>
      <c r="AB252" s="342"/>
      <c r="AC252" s="341">
        <v>100</v>
      </c>
      <c r="AD252" s="342"/>
      <c r="AE252" s="240">
        <v>1</v>
      </c>
      <c r="AF252" s="240">
        <v>2</v>
      </c>
      <c r="AG252" s="341">
        <v>2</v>
      </c>
      <c r="AH252" s="342"/>
      <c r="AI252" s="341">
        <v>5</v>
      </c>
      <c r="AJ252" s="342"/>
      <c r="AK252" s="27"/>
      <c r="AL252" s="27"/>
      <c r="AM252" s="238"/>
      <c r="AN252" s="238"/>
      <c r="AO252" s="238"/>
    </row>
    <row r="253" spans="1:41" ht="10" customHeight="1" x14ac:dyDescent="0.35">
      <c r="A253" s="238"/>
      <c r="B253" s="238"/>
      <c r="C253" s="238"/>
      <c r="D253" s="238"/>
      <c r="E253" s="238"/>
      <c r="F253" s="238"/>
      <c r="G253" s="238"/>
      <c r="H253" s="238"/>
      <c r="I253" s="238"/>
      <c r="J253" s="238"/>
      <c r="K253" s="238"/>
      <c r="L253" s="238"/>
      <c r="M253" s="242"/>
      <c r="O253" s="241"/>
      <c r="P253" s="241"/>
      <c r="Q253" s="241"/>
      <c r="R253" s="241"/>
      <c r="S253" s="27"/>
      <c r="T253" s="27"/>
      <c r="U253" s="241"/>
      <c r="V253" s="241"/>
      <c r="W253" s="241"/>
      <c r="X253" s="241"/>
      <c r="Y253" s="27"/>
      <c r="Z253" s="27"/>
      <c r="AA253" s="241"/>
      <c r="AB253" s="241"/>
      <c r="AC253" s="241"/>
      <c r="AD253" s="241"/>
      <c r="AE253" s="27"/>
      <c r="AF253" s="27"/>
      <c r="AG253" s="27"/>
      <c r="AH253" s="27"/>
      <c r="AI253" s="27"/>
      <c r="AJ253" s="27"/>
      <c r="AK253" s="27"/>
      <c r="AL253" s="27"/>
      <c r="AM253" s="238"/>
      <c r="AN253" s="238"/>
      <c r="AO253" s="238"/>
    </row>
    <row r="254" spans="1:41" ht="18" customHeight="1" x14ac:dyDescent="0.35">
      <c r="A254" s="238"/>
      <c r="B254" s="238"/>
      <c r="C254" s="238"/>
      <c r="D254" s="238"/>
      <c r="E254" s="238"/>
      <c r="F254" s="238"/>
      <c r="G254" s="238"/>
      <c r="H254" s="238"/>
      <c r="I254" s="238"/>
      <c r="J254" s="238"/>
      <c r="K254" s="238"/>
      <c r="L254" s="238"/>
      <c r="M254" s="242"/>
      <c r="O254" s="104" t="s">
        <v>260</v>
      </c>
      <c r="P254" s="104"/>
      <c r="Q254" s="104"/>
      <c r="R254" s="104"/>
      <c r="S254" s="104"/>
      <c r="T254" s="27"/>
      <c r="U254" s="238"/>
      <c r="V254" s="238"/>
      <c r="W254" s="238"/>
      <c r="X254" s="238"/>
      <c r="Y254" s="238"/>
      <c r="Z254" s="238"/>
      <c r="AA254" s="238"/>
      <c r="AB254" s="238"/>
      <c r="AC254" s="238"/>
      <c r="AD254" s="238"/>
      <c r="AE254" s="238"/>
      <c r="AF254" s="238"/>
      <c r="AG254" s="238"/>
      <c r="AH254" s="238"/>
      <c r="AI254" s="238"/>
      <c r="AJ254" s="238"/>
      <c r="AK254" s="238"/>
      <c r="AL254" s="238"/>
      <c r="AM254" s="238"/>
      <c r="AN254" s="349"/>
      <c r="AO254" s="349"/>
    </row>
    <row r="255" spans="1:41" ht="10" customHeight="1" x14ac:dyDescent="0.35">
      <c r="A255" s="238"/>
      <c r="B255" s="238"/>
      <c r="C255" s="238"/>
      <c r="D255" s="238"/>
      <c r="E255" s="238"/>
      <c r="F255" s="238"/>
      <c r="G255" s="238"/>
      <c r="H255" s="238"/>
      <c r="I255" s="238"/>
      <c r="J255" s="238"/>
      <c r="K255" s="238"/>
      <c r="L255" s="238"/>
      <c r="M255" s="242"/>
      <c r="O255" s="104"/>
      <c r="P255" s="104"/>
      <c r="Q255" s="104"/>
      <c r="R255" s="104"/>
      <c r="S255" s="104"/>
      <c r="T255" s="27"/>
      <c r="U255" s="238"/>
      <c r="V255" s="238"/>
      <c r="W255" s="238"/>
      <c r="X255" s="238"/>
      <c r="Y255" s="238"/>
      <c r="Z255" s="238"/>
      <c r="AA255" s="238"/>
      <c r="AB255" s="238"/>
      <c r="AC255" s="238"/>
      <c r="AD255" s="238"/>
      <c r="AE255" s="238"/>
      <c r="AF255" s="238"/>
      <c r="AG255" s="238"/>
      <c r="AH255" s="238"/>
      <c r="AI255" s="238"/>
      <c r="AJ255" s="238"/>
      <c r="AK255" s="238"/>
      <c r="AL255" s="238"/>
      <c r="AM255" s="238"/>
      <c r="AN255" s="242"/>
      <c r="AO255" s="242"/>
    </row>
    <row r="256" spans="1:41" ht="18" customHeight="1" x14ac:dyDescent="0.35">
      <c r="A256" s="238"/>
      <c r="B256" s="238"/>
      <c r="C256" s="238"/>
      <c r="D256" s="238"/>
      <c r="E256" s="238"/>
      <c r="F256" s="238"/>
      <c r="G256" s="238"/>
      <c r="H256" s="238"/>
      <c r="I256" s="238"/>
      <c r="J256" s="238"/>
      <c r="K256" s="238"/>
      <c r="L256" s="238"/>
      <c r="M256" s="242"/>
      <c r="O256" s="322" t="s">
        <v>261</v>
      </c>
      <c r="P256" s="322"/>
      <c r="Q256" s="322" t="s">
        <v>262</v>
      </c>
      <c r="R256" s="322"/>
      <c r="S256" s="322" t="s">
        <v>263</v>
      </c>
      <c r="T256" s="322"/>
      <c r="U256" s="341" t="s">
        <v>213</v>
      </c>
      <c r="V256" s="342"/>
      <c r="W256" s="299" t="s">
        <v>214</v>
      </c>
      <c r="X256" s="301"/>
      <c r="Y256" s="299" t="s">
        <v>208</v>
      </c>
      <c r="Z256" s="301"/>
      <c r="AA256" s="299" t="s">
        <v>264</v>
      </c>
      <c r="AB256" s="301"/>
      <c r="AC256" s="238"/>
      <c r="AD256" s="238"/>
      <c r="AE256" s="238"/>
      <c r="AF256" s="238"/>
      <c r="AG256" s="238"/>
      <c r="AH256" s="238"/>
      <c r="AI256" s="238"/>
      <c r="AJ256" s="238"/>
      <c r="AK256" s="238"/>
      <c r="AL256" s="238"/>
      <c r="AM256" s="238"/>
      <c r="AN256" s="242"/>
      <c r="AO256" s="242"/>
    </row>
    <row r="257" spans="15:41" ht="18" customHeight="1" x14ac:dyDescent="0.35">
      <c r="O257" s="322">
        <v>200</v>
      </c>
      <c r="P257" s="322"/>
      <c r="Q257" s="322">
        <v>250</v>
      </c>
      <c r="R257" s="322"/>
      <c r="S257" s="322">
        <v>200</v>
      </c>
      <c r="T257" s="322"/>
      <c r="U257" s="341">
        <v>5</v>
      </c>
      <c r="V257" s="342"/>
      <c r="W257" s="299">
        <v>3</v>
      </c>
      <c r="X257" s="301"/>
      <c r="Y257" s="299">
        <v>10</v>
      </c>
      <c r="Z257" s="301"/>
      <c r="AA257" s="299">
        <v>2</v>
      </c>
      <c r="AB257" s="301"/>
      <c r="AC257" s="238"/>
      <c r="AD257" s="238"/>
      <c r="AE257" s="238"/>
      <c r="AF257" s="238"/>
      <c r="AG257" s="238"/>
      <c r="AH257" s="238"/>
      <c r="AI257" s="238"/>
      <c r="AJ257" s="238"/>
      <c r="AK257" s="238"/>
      <c r="AL257" s="238"/>
      <c r="AM257" s="238"/>
      <c r="AN257" s="242"/>
      <c r="AO257" s="242"/>
    </row>
    <row r="258" spans="15:41" ht="18" customHeight="1" x14ac:dyDescent="0.35">
      <c r="O258" s="346"/>
      <c r="P258" s="346"/>
      <c r="Q258" s="346"/>
      <c r="R258" s="346"/>
      <c r="S258" s="104"/>
      <c r="T258" s="27"/>
      <c r="U258" s="238"/>
      <c r="V258" s="238"/>
      <c r="W258" s="238"/>
      <c r="X258" s="238"/>
      <c r="Y258" s="238"/>
      <c r="Z258" s="238"/>
      <c r="AA258" s="238"/>
      <c r="AB258" s="238"/>
      <c r="AC258" s="238"/>
      <c r="AD258" s="238"/>
      <c r="AE258" s="238"/>
      <c r="AF258" s="238"/>
      <c r="AG258" s="238"/>
      <c r="AH258" s="238"/>
      <c r="AI258" s="238"/>
      <c r="AJ258" s="238"/>
      <c r="AK258" s="238"/>
      <c r="AL258" s="238"/>
      <c r="AM258" s="238"/>
      <c r="AN258" s="242"/>
      <c r="AO258" s="242"/>
    </row>
    <row r="259" spans="15:41" ht="18" customHeight="1" x14ac:dyDescent="0.35">
      <c r="O259" s="346"/>
      <c r="P259" s="346"/>
      <c r="Q259" s="346"/>
      <c r="R259" s="346"/>
      <c r="S259" s="104"/>
      <c r="T259" s="27"/>
      <c r="U259" s="238"/>
      <c r="V259" s="238"/>
      <c r="W259" s="238"/>
      <c r="X259" s="238"/>
      <c r="Y259" s="238"/>
      <c r="Z259" s="238"/>
      <c r="AA259" s="238"/>
      <c r="AB259" s="238"/>
      <c r="AC259" s="238"/>
      <c r="AD259" s="238"/>
      <c r="AE259" s="238"/>
      <c r="AF259" s="238"/>
      <c r="AG259" s="238"/>
      <c r="AH259" s="238"/>
      <c r="AI259" s="238"/>
      <c r="AJ259" s="238"/>
      <c r="AK259" s="238"/>
      <c r="AL259" s="238"/>
      <c r="AM259" s="238"/>
      <c r="AN259" s="238"/>
      <c r="AO259" s="238"/>
    </row>
    <row r="260" spans="15:41" ht="18" customHeight="1" x14ac:dyDescent="0.35">
      <c r="O260" s="104"/>
      <c r="P260" s="104"/>
      <c r="Q260" s="104"/>
      <c r="R260" s="104"/>
      <c r="S260" s="104"/>
      <c r="T260" s="27"/>
      <c r="U260" s="238"/>
      <c r="V260" s="238"/>
      <c r="W260" s="238"/>
      <c r="X260" s="238"/>
      <c r="Y260" s="238"/>
      <c r="Z260" s="238"/>
      <c r="AA260" s="238"/>
      <c r="AB260" s="238"/>
      <c r="AC260" s="238"/>
      <c r="AD260" s="238"/>
      <c r="AE260" s="238"/>
      <c r="AF260" s="238"/>
      <c r="AG260" s="238"/>
      <c r="AH260" s="238"/>
      <c r="AI260" s="238"/>
      <c r="AJ260" s="238"/>
      <c r="AK260" s="238"/>
      <c r="AL260" s="238"/>
      <c r="AM260" s="238"/>
      <c r="AN260" s="238"/>
      <c r="AO260" s="238"/>
    </row>
    <row r="261" spans="15:41" ht="18" customHeight="1" x14ac:dyDescent="0.35">
      <c r="O261" s="104"/>
      <c r="P261" s="104"/>
      <c r="Q261" s="104"/>
      <c r="R261" s="104"/>
      <c r="S261" s="104"/>
      <c r="T261" s="27"/>
      <c r="U261" s="238"/>
      <c r="V261" s="238"/>
      <c r="W261" s="238"/>
      <c r="X261" s="238"/>
      <c r="Y261" s="238"/>
      <c r="Z261" s="238"/>
      <c r="AA261" s="238"/>
      <c r="AB261" s="238"/>
      <c r="AC261" s="238"/>
      <c r="AD261" s="238"/>
      <c r="AE261" s="238"/>
      <c r="AF261" s="238"/>
      <c r="AG261" s="238"/>
      <c r="AH261" s="238"/>
      <c r="AI261" s="238"/>
      <c r="AJ261" s="238"/>
      <c r="AK261" s="238"/>
      <c r="AL261" s="238"/>
      <c r="AM261" s="238"/>
      <c r="AN261" s="238"/>
      <c r="AO261" s="238"/>
    </row>
    <row r="262" spans="15:41" ht="18" customHeight="1" x14ac:dyDescent="0.35">
      <c r="O262" s="104"/>
      <c r="P262" s="104"/>
      <c r="Q262" s="104"/>
      <c r="R262" s="104"/>
      <c r="S262" s="104"/>
      <c r="T262" s="27"/>
      <c r="U262" s="238"/>
      <c r="V262" s="238"/>
      <c r="W262" s="238"/>
      <c r="X262" s="238"/>
      <c r="Y262" s="238"/>
      <c r="Z262" s="238"/>
      <c r="AA262" s="238"/>
      <c r="AB262" s="238"/>
      <c r="AC262" s="238"/>
      <c r="AD262" s="238"/>
      <c r="AE262" s="238"/>
      <c r="AF262" s="238"/>
      <c r="AG262" s="238"/>
      <c r="AH262" s="238"/>
      <c r="AI262" s="238"/>
      <c r="AJ262" s="238"/>
      <c r="AK262" s="238"/>
      <c r="AL262" s="238"/>
      <c r="AM262" s="238"/>
      <c r="AN262" s="238"/>
      <c r="AO262" s="238"/>
    </row>
    <row r="263" spans="15:41" ht="18" customHeight="1" x14ac:dyDescent="0.35">
      <c r="O263" s="104"/>
      <c r="P263" s="104"/>
      <c r="Q263" s="104"/>
      <c r="R263" s="104"/>
      <c r="S263" s="104"/>
      <c r="T263" s="27"/>
      <c r="U263" s="238"/>
      <c r="V263" s="238"/>
      <c r="W263" s="238"/>
      <c r="X263" s="238"/>
      <c r="Y263" s="238"/>
      <c r="Z263" s="238"/>
      <c r="AA263" s="238"/>
      <c r="AB263" s="238"/>
      <c r="AC263" s="238"/>
      <c r="AD263" s="238"/>
      <c r="AE263" s="238"/>
      <c r="AF263" s="238"/>
      <c r="AG263" s="238"/>
      <c r="AH263" s="238"/>
      <c r="AI263" s="238"/>
      <c r="AJ263" s="238"/>
      <c r="AK263" s="238"/>
      <c r="AL263" s="238"/>
      <c r="AM263" s="238"/>
      <c r="AN263" s="238"/>
      <c r="AO263" s="238"/>
    </row>
    <row r="264" spans="15:41" ht="18" customHeight="1" x14ac:dyDescent="0.35">
      <c r="O264" s="104"/>
      <c r="P264" s="104"/>
      <c r="Q264" s="104"/>
      <c r="R264" s="104"/>
      <c r="S264" s="104"/>
      <c r="T264" s="27"/>
      <c r="U264" s="238"/>
      <c r="V264" s="238"/>
      <c r="W264" s="238"/>
      <c r="X264" s="238"/>
      <c r="Y264" s="238"/>
      <c r="Z264" s="238"/>
      <c r="AA264" s="238"/>
      <c r="AB264" s="238"/>
      <c r="AC264" s="238"/>
      <c r="AD264" s="238"/>
      <c r="AE264" s="238"/>
      <c r="AF264" s="238"/>
      <c r="AG264" s="238"/>
      <c r="AH264" s="238"/>
      <c r="AI264" s="238"/>
      <c r="AJ264" s="238"/>
      <c r="AK264" s="238"/>
      <c r="AL264" s="238"/>
      <c r="AM264" s="238"/>
      <c r="AN264" s="238"/>
      <c r="AO264" s="238"/>
    </row>
    <row r="265" spans="15:41" ht="18" customHeight="1" x14ac:dyDescent="0.35">
      <c r="O265" s="104"/>
      <c r="P265" s="104"/>
      <c r="Q265" s="104"/>
      <c r="R265" s="104"/>
      <c r="S265" s="104"/>
      <c r="T265" s="27"/>
      <c r="U265" s="238"/>
      <c r="V265" s="238"/>
      <c r="W265" s="238"/>
      <c r="X265" s="238"/>
      <c r="Y265" s="238"/>
      <c r="Z265" s="238"/>
      <c r="AA265" s="238"/>
      <c r="AB265" s="238"/>
      <c r="AC265" s="238"/>
      <c r="AD265" s="238"/>
      <c r="AE265" s="238"/>
      <c r="AF265" s="238"/>
      <c r="AG265" s="238"/>
      <c r="AH265" s="238"/>
      <c r="AI265" s="238"/>
      <c r="AJ265" s="238"/>
      <c r="AK265" s="238"/>
      <c r="AL265" s="238"/>
      <c r="AM265" s="238"/>
      <c r="AN265" s="238"/>
      <c r="AO265" s="238"/>
    </row>
    <row r="266" spans="15:41" ht="18" customHeight="1" x14ac:dyDescent="0.35">
      <c r="O266" s="104"/>
      <c r="P266" s="104"/>
      <c r="Q266" s="104"/>
      <c r="R266" s="104"/>
      <c r="S266" s="104"/>
      <c r="T266" s="27"/>
      <c r="U266" s="238"/>
      <c r="V266" s="238"/>
      <c r="W266" s="238"/>
      <c r="X266" s="238"/>
      <c r="Y266" s="238"/>
      <c r="Z266" s="238"/>
      <c r="AA266" s="238"/>
      <c r="AB266" s="238"/>
      <c r="AC266" s="238"/>
      <c r="AD266" s="238"/>
      <c r="AE266" s="238"/>
      <c r="AF266" s="238"/>
      <c r="AG266" s="238"/>
      <c r="AH266" s="238"/>
      <c r="AI266" s="238"/>
      <c r="AJ266" s="238"/>
      <c r="AK266" s="238"/>
      <c r="AL266" s="238"/>
      <c r="AM266" s="238"/>
      <c r="AN266" s="238"/>
      <c r="AO266" s="238"/>
    </row>
    <row r="267" spans="15:41" ht="18" customHeight="1" x14ac:dyDescent="0.35">
      <c r="O267" s="104"/>
      <c r="P267" s="104"/>
      <c r="Q267" s="104"/>
      <c r="R267" s="104"/>
      <c r="S267" s="104"/>
      <c r="T267" s="27"/>
      <c r="U267" s="238"/>
      <c r="V267" s="238"/>
      <c r="W267" s="238"/>
      <c r="X267" s="238"/>
      <c r="Y267" s="238"/>
      <c r="Z267" s="238"/>
      <c r="AA267" s="238"/>
      <c r="AB267" s="238"/>
      <c r="AC267" s="238"/>
      <c r="AD267" s="238"/>
      <c r="AE267" s="238"/>
      <c r="AF267" s="238"/>
      <c r="AG267" s="238"/>
      <c r="AH267" s="238"/>
      <c r="AI267" s="238"/>
      <c r="AJ267" s="238"/>
      <c r="AK267" s="238"/>
      <c r="AL267" s="238"/>
      <c r="AM267" s="238"/>
      <c r="AN267" s="238"/>
      <c r="AO267" s="238"/>
    </row>
    <row r="268" spans="15:41" ht="18" customHeight="1" x14ac:dyDescent="0.35">
      <c r="O268" s="104"/>
      <c r="P268" s="104"/>
      <c r="Q268" s="104"/>
      <c r="R268" s="104"/>
      <c r="S268" s="104"/>
      <c r="T268" s="27"/>
      <c r="U268" s="238"/>
      <c r="V268" s="238"/>
      <c r="W268" s="238"/>
      <c r="X268" s="238"/>
      <c r="Y268" s="238"/>
      <c r="Z268" s="238"/>
      <c r="AA268" s="238"/>
      <c r="AB268" s="238"/>
      <c r="AC268" s="238"/>
      <c r="AD268" s="238"/>
      <c r="AE268" s="238"/>
      <c r="AF268" s="238"/>
      <c r="AG268" s="238"/>
      <c r="AH268" s="238"/>
      <c r="AI268" s="238"/>
      <c r="AJ268" s="238"/>
      <c r="AK268" s="238"/>
      <c r="AL268" s="238"/>
      <c r="AM268" s="238"/>
      <c r="AN268" s="238"/>
      <c r="AO268" s="238"/>
    </row>
    <row r="269" spans="15:41" ht="18" customHeight="1" x14ac:dyDescent="0.35">
      <c r="O269" s="104"/>
      <c r="P269" s="104"/>
      <c r="Q269" s="104"/>
      <c r="R269" s="104"/>
      <c r="S269" s="104"/>
      <c r="T269" s="27"/>
      <c r="U269" s="238"/>
      <c r="V269" s="238"/>
      <c r="W269" s="238"/>
      <c r="X269" s="238"/>
      <c r="Y269" s="238"/>
      <c r="Z269" s="238"/>
      <c r="AA269" s="238"/>
      <c r="AB269" s="238"/>
      <c r="AC269" s="238"/>
      <c r="AD269" s="238"/>
      <c r="AE269" s="238"/>
      <c r="AF269" s="238"/>
      <c r="AG269" s="238"/>
      <c r="AH269" s="238"/>
      <c r="AI269" s="238"/>
      <c r="AJ269" s="238"/>
      <c r="AK269" s="238"/>
      <c r="AL269" s="238"/>
      <c r="AM269" s="238"/>
      <c r="AN269" s="238"/>
      <c r="AO269" s="238"/>
    </row>
    <row r="270" spans="15:41" ht="18" customHeight="1" x14ac:dyDescent="0.35">
      <c r="O270" s="104"/>
      <c r="P270" s="104"/>
      <c r="Q270" s="104"/>
      <c r="R270" s="104"/>
      <c r="S270" s="104"/>
      <c r="T270" s="27"/>
      <c r="U270" s="238"/>
      <c r="V270" s="238"/>
      <c r="W270" s="238"/>
      <c r="X270" s="238"/>
      <c r="Y270" s="238"/>
      <c r="Z270" s="238"/>
      <c r="AA270" s="238"/>
      <c r="AB270" s="238"/>
      <c r="AC270" s="238"/>
      <c r="AD270" s="238"/>
      <c r="AE270" s="238"/>
      <c r="AF270" s="238"/>
      <c r="AG270" s="238"/>
      <c r="AH270" s="238"/>
      <c r="AI270" s="238"/>
      <c r="AJ270" s="238"/>
      <c r="AK270" s="238"/>
      <c r="AL270" s="238"/>
      <c r="AM270" s="238"/>
      <c r="AN270" s="238"/>
      <c r="AO270" s="238"/>
    </row>
    <row r="271" spans="15:41" ht="18" customHeight="1" x14ac:dyDescent="0.35">
      <c r="O271" s="104"/>
      <c r="P271" s="104"/>
      <c r="Q271" s="104"/>
      <c r="R271" s="104"/>
      <c r="S271" s="104"/>
      <c r="T271" s="27"/>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row>
    <row r="272" spans="15:41" ht="18" customHeight="1" x14ac:dyDescent="0.35">
      <c r="O272" s="104"/>
      <c r="P272" s="104"/>
      <c r="Q272" s="104"/>
      <c r="R272" s="104"/>
      <c r="S272" s="104"/>
      <c r="T272" s="27"/>
      <c r="U272" s="238"/>
      <c r="V272" s="238"/>
      <c r="W272" s="238"/>
      <c r="X272" s="238"/>
      <c r="Y272" s="238"/>
      <c r="Z272" s="238"/>
      <c r="AA272" s="238"/>
      <c r="AB272" s="238"/>
      <c r="AC272" s="238"/>
      <c r="AD272" s="238"/>
      <c r="AE272" s="238"/>
      <c r="AF272" s="238"/>
      <c r="AG272" s="238"/>
      <c r="AH272" s="238"/>
      <c r="AI272" s="238"/>
      <c r="AJ272" s="238"/>
      <c r="AK272" s="238"/>
      <c r="AL272" s="238"/>
      <c r="AM272" s="238"/>
      <c r="AN272" s="238"/>
      <c r="AO272" s="238"/>
    </row>
    <row r="273" spans="15:20" ht="18" customHeight="1" x14ac:dyDescent="0.35">
      <c r="O273" s="104"/>
      <c r="P273" s="104"/>
      <c r="Q273" s="104"/>
      <c r="R273" s="104"/>
      <c r="S273" s="104"/>
      <c r="T273" s="27"/>
    </row>
    <row r="274" spans="15:20" ht="18" customHeight="1" x14ac:dyDescent="0.35">
      <c r="O274" s="104"/>
      <c r="P274" s="104"/>
      <c r="Q274" s="104"/>
      <c r="R274" s="104"/>
      <c r="S274" s="104"/>
      <c r="T274" s="27"/>
    </row>
    <row r="275" spans="15:20" ht="18" customHeight="1" x14ac:dyDescent="0.35">
      <c r="O275" s="104"/>
      <c r="P275" s="104"/>
      <c r="Q275" s="104"/>
      <c r="R275" s="104"/>
      <c r="S275" s="104"/>
      <c r="T275" s="27"/>
    </row>
    <row r="276" spans="15:20" ht="18" customHeight="1" x14ac:dyDescent="0.35">
      <c r="O276" s="104"/>
      <c r="P276" s="104"/>
      <c r="Q276" s="104"/>
      <c r="R276" s="104"/>
      <c r="S276" s="104"/>
      <c r="T276" s="27"/>
    </row>
    <row r="277" spans="15:20" ht="18" customHeight="1" x14ac:dyDescent="0.35">
      <c r="O277" s="104"/>
      <c r="P277" s="104"/>
      <c r="Q277" s="104"/>
      <c r="R277" s="104"/>
      <c r="S277" s="104"/>
      <c r="T277" s="27"/>
    </row>
    <row r="278" spans="15:20" ht="18" customHeight="1" x14ac:dyDescent="0.35">
      <c r="O278" s="104"/>
      <c r="P278" s="104"/>
      <c r="Q278" s="104"/>
      <c r="R278" s="104"/>
      <c r="S278" s="104"/>
      <c r="T278" s="27"/>
    </row>
    <row r="279" spans="15:20" ht="18" customHeight="1" x14ac:dyDescent="0.35">
      <c r="O279" s="104"/>
      <c r="P279" s="104"/>
      <c r="Q279" s="104"/>
      <c r="R279" s="104"/>
      <c r="S279" s="104"/>
      <c r="T279" s="27"/>
    </row>
    <row r="280" spans="15:20" ht="18" customHeight="1" x14ac:dyDescent="0.35">
      <c r="O280" s="104"/>
      <c r="P280" s="104"/>
      <c r="Q280" s="104"/>
      <c r="R280" s="104"/>
      <c r="S280" s="104"/>
      <c r="T280" s="27"/>
    </row>
    <row r="281" spans="15:20" ht="18" customHeight="1" x14ac:dyDescent="0.35">
      <c r="O281" s="104"/>
      <c r="P281" s="104"/>
      <c r="Q281" s="104"/>
      <c r="R281" s="104"/>
      <c r="S281" s="104"/>
      <c r="T281" s="27"/>
    </row>
    <row r="282" spans="15:20" ht="18" customHeight="1" x14ac:dyDescent="0.35">
      <c r="O282" s="104"/>
      <c r="P282" s="104"/>
      <c r="Q282" s="104"/>
      <c r="R282" s="104"/>
      <c r="S282" s="104"/>
      <c r="T282" s="27"/>
    </row>
    <row r="283" spans="15:20" ht="18" customHeight="1" x14ac:dyDescent="0.35">
      <c r="O283" s="104"/>
      <c r="P283" s="104"/>
      <c r="Q283" s="104"/>
      <c r="R283" s="104"/>
      <c r="S283" s="104"/>
      <c r="T283" s="27"/>
    </row>
    <row r="284" spans="15:20" ht="18" customHeight="1" x14ac:dyDescent="0.35">
      <c r="O284" s="104"/>
      <c r="P284" s="104"/>
      <c r="Q284" s="104"/>
      <c r="R284" s="104"/>
      <c r="S284" s="104"/>
      <c r="T284" s="27"/>
    </row>
    <row r="285" spans="15:20" ht="18" customHeight="1" x14ac:dyDescent="0.35">
      <c r="O285" s="104"/>
      <c r="P285" s="104"/>
      <c r="Q285" s="104"/>
      <c r="R285" s="104"/>
      <c r="S285" s="104"/>
      <c r="T285" s="27"/>
    </row>
    <row r="286" spans="15:20" ht="18" customHeight="1" x14ac:dyDescent="0.35">
      <c r="O286" s="104"/>
      <c r="P286" s="104"/>
      <c r="Q286" s="104"/>
      <c r="R286" s="104"/>
      <c r="S286" s="104"/>
      <c r="T286" s="27"/>
    </row>
    <row r="287" spans="15:20" ht="18" customHeight="1" x14ac:dyDescent="0.35">
      <c r="O287" s="104"/>
      <c r="P287" s="104"/>
      <c r="Q287" s="104"/>
      <c r="R287" s="104"/>
      <c r="S287" s="104"/>
      <c r="T287" s="27"/>
    </row>
    <row r="288" spans="15:20" ht="18" customHeight="1" x14ac:dyDescent="0.35">
      <c r="O288" s="104"/>
      <c r="P288" s="104"/>
      <c r="Q288" s="104"/>
      <c r="R288" s="104"/>
      <c r="S288" s="104"/>
      <c r="T288" s="27"/>
    </row>
    <row r="289" spans="15:20" ht="18" customHeight="1" x14ac:dyDescent="0.35">
      <c r="O289" s="104"/>
      <c r="P289" s="104"/>
      <c r="Q289" s="104"/>
      <c r="R289" s="104"/>
      <c r="S289" s="104"/>
      <c r="T289" s="27"/>
    </row>
    <row r="290" spans="15:20" ht="18" customHeight="1" x14ac:dyDescent="0.35">
      <c r="O290" s="104"/>
      <c r="P290" s="104"/>
      <c r="Q290" s="104"/>
      <c r="R290" s="104"/>
      <c r="S290" s="104"/>
      <c r="T290" s="27"/>
    </row>
    <row r="291" spans="15:20" ht="18" customHeight="1" x14ac:dyDescent="0.35">
      <c r="O291" s="104"/>
      <c r="P291" s="104"/>
      <c r="Q291" s="104"/>
      <c r="R291" s="104"/>
      <c r="S291" s="104"/>
      <c r="T291" s="27"/>
    </row>
    <row r="292" spans="15:20" ht="18" customHeight="1" x14ac:dyDescent="0.35">
      <c r="O292" s="104"/>
      <c r="P292" s="104"/>
      <c r="Q292" s="104"/>
      <c r="R292" s="104"/>
      <c r="S292" s="104"/>
      <c r="T292" s="27"/>
    </row>
    <row r="293" spans="15:20" ht="18" customHeight="1" x14ac:dyDescent="0.35">
      <c r="O293" s="104"/>
      <c r="P293" s="104"/>
      <c r="Q293" s="104"/>
      <c r="R293" s="104"/>
      <c r="S293" s="104"/>
      <c r="T293" s="27"/>
    </row>
    <row r="294" spans="15:20" ht="18" customHeight="1" x14ac:dyDescent="0.35">
      <c r="O294" s="104"/>
      <c r="P294" s="104"/>
      <c r="Q294" s="104"/>
      <c r="R294" s="104"/>
      <c r="S294" s="104"/>
      <c r="T294" s="27"/>
    </row>
    <row r="295" spans="15:20" ht="18" customHeight="1" x14ac:dyDescent="0.35">
      <c r="O295" s="104"/>
      <c r="P295" s="104"/>
      <c r="Q295" s="104"/>
      <c r="R295" s="104"/>
      <c r="S295" s="104"/>
      <c r="T295" s="27"/>
    </row>
    <row r="296" spans="15:20" ht="18" customHeight="1" x14ac:dyDescent="0.35">
      <c r="O296" s="104"/>
      <c r="P296" s="104"/>
      <c r="Q296" s="104"/>
      <c r="R296" s="104"/>
      <c r="S296" s="104"/>
      <c r="T296" s="27"/>
    </row>
    <row r="297" spans="15:20" ht="18" customHeight="1" x14ac:dyDescent="0.35">
      <c r="O297" s="104"/>
      <c r="P297" s="104"/>
      <c r="Q297" s="104"/>
      <c r="R297" s="104"/>
      <c r="S297" s="104"/>
      <c r="T297" s="27"/>
    </row>
    <row r="298" spans="15:20" ht="18" customHeight="1" x14ac:dyDescent="0.35">
      <c r="O298" s="104"/>
      <c r="P298" s="104"/>
      <c r="Q298" s="104"/>
      <c r="R298" s="104"/>
      <c r="S298" s="104"/>
      <c r="T298" s="27"/>
    </row>
    <row r="299" spans="15:20" ht="18" customHeight="1" x14ac:dyDescent="0.35">
      <c r="O299" s="104"/>
      <c r="P299" s="104"/>
      <c r="Q299" s="104"/>
      <c r="R299" s="104"/>
      <c r="S299" s="104"/>
      <c r="T299" s="27"/>
    </row>
    <row r="300" spans="15:20" ht="18" customHeight="1" x14ac:dyDescent="0.35">
      <c r="O300" s="104"/>
      <c r="P300" s="104"/>
      <c r="Q300" s="104"/>
      <c r="R300" s="104"/>
      <c r="S300" s="104"/>
      <c r="T300" s="27"/>
    </row>
    <row r="301" spans="15:20" ht="18" customHeight="1" x14ac:dyDescent="0.35">
      <c r="O301" s="104"/>
      <c r="P301" s="104"/>
      <c r="Q301" s="104"/>
      <c r="R301" s="104"/>
      <c r="S301" s="104"/>
      <c r="T301" s="27"/>
    </row>
    <row r="302" spans="15:20" ht="18" customHeight="1" x14ac:dyDescent="0.35">
      <c r="O302" s="104"/>
      <c r="P302" s="104"/>
      <c r="Q302" s="104"/>
      <c r="R302" s="104"/>
      <c r="S302" s="104"/>
      <c r="T302" s="27"/>
    </row>
    <row r="303" spans="15:20" ht="18" customHeight="1" x14ac:dyDescent="0.35">
      <c r="O303" s="104"/>
      <c r="P303" s="104"/>
      <c r="Q303" s="104"/>
      <c r="R303" s="104"/>
      <c r="S303" s="104"/>
      <c r="T303" s="27"/>
    </row>
    <row r="304" spans="15:20" ht="18" customHeight="1" x14ac:dyDescent="0.35">
      <c r="O304" s="104"/>
      <c r="P304" s="104"/>
      <c r="Q304" s="104"/>
      <c r="R304" s="104"/>
      <c r="S304" s="104"/>
      <c r="T304" s="27"/>
    </row>
    <row r="305" spans="15:20" ht="18" customHeight="1" x14ac:dyDescent="0.35">
      <c r="O305" s="104"/>
      <c r="P305" s="104"/>
      <c r="Q305" s="104"/>
      <c r="R305" s="104"/>
      <c r="S305" s="104"/>
      <c r="T305" s="27"/>
    </row>
    <row r="306" spans="15:20" ht="18" customHeight="1" x14ac:dyDescent="0.35">
      <c r="O306" s="104"/>
      <c r="P306" s="104"/>
      <c r="Q306" s="104"/>
      <c r="R306" s="104"/>
      <c r="S306" s="104"/>
      <c r="T306" s="27"/>
    </row>
    <row r="307" spans="15:20" ht="18" customHeight="1" x14ac:dyDescent="0.35">
      <c r="O307" s="104"/>
      <c r="P307" s="104"/>
      <c r="Q307" s="104"/>
      <c r="R307" s="104"/>
      <c r="S307" s="104"/>
      <c r="T307" s="27"/>
    </row>
    <row r="308" spans="15:20" ht="18" customHeight="1" x14ac:dyDescent="0.35">
      <c r="O308" s="104"/>
      <c r="P308" s="104"/>
      <c r="Q308" s="104"/>
      <c r="R308" s="104"/>
      <c r="S308" s="104"/>
      <c r="T308" s="27"/>
    </row>
    <row r="309" spans="15:20" ht="18" customHeight="1" x14ac:dyDescent="0.35">
      <c r="O309" s="104"/>
      <c r="P309" s="104"/>
      <c r="Q309" s="104"/>
      <c r="R309" s="104"/>
      <c r="S309" s="104"/>
      <c r="T309" s="27"/>
    </row>
    <row r="310" spans="15:20" ht="18" customHeight="1" x14ac:dyDescent="0.35">
      <c r="O310" s="104"/>
      <c r="P310" s="104"/>
      <c r="Q310" s="104"/>
      <c r="R310" s="104"/>
      <c r="S310" s="104"/>
      <c r="T310" s="27"/>
    </row>
    <row r="311" spans="15:20" ht="18" customHeight="1" x14ac:dyDescent="0.35">
      <c r="O311" s="104"/>
      <c r="P311" s="104"/>
      <c r="Q311" s="104"/>
      <c r="R311" s="104"/>
      <c r="S311" s="104"/>
      <c r="T311" s="27"/>
    </row>
    <row r="312" spans="15:20" ht="18" customHeight="1" x14ac:dyDescent="0.35">
      <c r="O312" s="104"/>
      <c r="P312" s="104"/>
      <c r="Q312" s="104"/>
      <c r="R312" s="104"/>
      <c r="S312" s="104"/>
      <c r="T312" s="27"/>
    </row>
    <row r="313" spans="15:20" ht="10" customHeight="1" x14ac:dyDescent="0.35">
      <c r="O313" s="104"/>
      <c r="P313" s="104"/>
      <c r="Q313" s="104"/>
      <c r="R313" s="104"/>
      <c r="S313" s="104"/>
      <c r="T313" s="27"/>
    </row>
    <row r="314" spans="15:20" ht="10" customHeight="1" x14ac:dyDescent="0.35">
      <c r="O314" s="104"/>
      <c r="P314" s="104"/>
      <c r="Q314" s="104"/>
      <c r="R314" s="104"/>
      <c r="S314" s="104"/>
      <c r="T314" s="27"/>
    </row>
    <row r="315" spans="15:20" ht="10" customHeight="1" x14ac:dyDescent="0.35">
      <c r="O315" s="104"/>
      <c r="P315" s="104"/>
      <c r="Q315" s="104"/>
      <c r="R315" s="104"/>
      <c r="S315" s="104"/>
      <c r="T315" s="27"/>
    </row>
    <row r="316" spans="15:20" ht="10" customHeight="1" x14ac:dyDescent="0.35">
      <c r="O316" s="104"/>
      <c r="P316" s="104"/>
      <c r="Q316" s="104"/>
      <c r="R316" s="104"/>
      <c r="S316" s="104"/>
      <c r="T316" s="27"/>
    </row>
    <row r="317" spans="15:20" ht="10" customHeight="1" x14ac:dyDescent="0.35">
      <c r="O317" s="104"/>
      <c r="P317" s="104"/>
      <c r="Q317" s="104"/>
      <c r="R317" s="104"/>
      <c r="S317" s="104"/>
      <c r="T317" s="27"/>
    </row>
    <row r="318" spans="15:20" ht="10" customHeight="1" x14ac:dyDescent="0.35">
      <c r="O318" s="104"/>
      <c r="P318" s="104"/>
      <c r="Q318" s="104"/>
      <c r="R318" s="104"/>
      <c r="S318" s="104"/>
      <c r="T318" s="27"/>
    </row>
    <row r="319" spans="15:20" ht="10" customHeight="1" x14ac:dyDescent="0.35">
      <c r="O319" s="104"/>
      <c r="P319" s="104"/>
      <c r="Q319" s="104"/>
      <c r="R319" s="104"/>
      <c r="S319" s="104"/>
      <c r="T319" s="27"/>
    </row>
    <row r="320" spans="15:20" ht="10" customHeight="1" x14ac:dyDescent="0.35">
      <c r="O320" s="104"/>
      <c r="P320" s="104"/>
      <c r="Q320" s="104"/>
      <c r="R320" s="104"/>
      <c r="S320" s="104"/>
      <c r="T320" s="27"/>
    </row>
    <row r="321" spans="15:20" ht="10" customHeight="1" x14ac:dyDescent="0.35">
      <c r="O321" s="104"/>
      <c r="P321" s="104"/>
      <c r="Q321" s="104"/>
      <c r="R321" s="104"/>
      <c r="S321" s="104"/>
      <c r="T321" s="27"/>
    </row>
    <row r="322" spans="15:20" ht="10" customHeight="1" x14ac:dyDescent="0.35">
      <c r="O322" s="104"/>
      <c r="P322" s="104"/>
      <c r="Q322" s="104"/>
      <c r="R322" s="104"/>
      <c r="S322" s="104"/>
      <c r="T322" s="27"/>
    </row>
    <row r="323" spans="15:20" ht="10" customHeight="1" x14ac:dyDescent="0.35">
      <c r="O323" s="104"/>
      <c r="P323" s="104"/>
      <c r="Q323" s="104"/>
      <c r="R323" s="104"/>
      <c r="S323" s="104"/>
      <c r="T323" s="27"/>
    </row>
    <row r="324" spans="15:20" ht="10" customHeight="1" x14ac:dyDescent="0.35">
      <c r="O324" s="104"/>
      <c r="P324" s="104"/>
      <c r="Q324" s="104"/>
      <c r="R324" s="104"/>
      <c r="S324" s="104"/>
      <c r="T324" s="27"/>
    </row>
    <row r="325" spans="15:20" ht="10" customHeight="1" x14ac:dyDescent="0.35">
      <c r="O325" s="104"/>
      <c r="P325" s="104"/>
      <c r="Q325" s="104"/>
      <c r="R325" s="104"/>
      <c r="S325" s="104"/>
      <c r="T325" s="27"/>
    </row>
    <row r="326" spans="15:20" ht="10" customHeight="1" x14ac:dyDescent="0.35">
      <c r="O326" s="104"/>
      <c r="P326" s="104"/>
      <c r="Q326" s="104"/>
      <c r="R326" s="104"/>
      <c r="S326" s="104"/>
      <c r="T326" s="27"/>
    </row>
    <row r="327" spans="15:20" ht="10" customHeight="1" x14ac:dyDescent="0.35">
      <c r="T327" s="242"/>
    </row>
    <row r="328" spans="15:20" ht="10" customHeight="1" x14ac:dyDescent="0.35">
      <c r="T328" s="242"/>
    </row>
    <row r="329" spans="15:20" ht="10" customHeight="1" x14ac:dyDescent="0.35">
      <c r="T329" s="242"/>
    </row>
    <row r="330" spans="15:20" ht="10" customHeight="1" x14ac:dyDescent="0.35">
      <c r="T330" s="242"/>
    </row>
    <row r="331" spans="15:20" ht="10" customHeight="1" x14ac:dyDescent="0.35">
      <c r="T331" s="242"/>
    </row>
    <row r="332" spans="15:20" ht="10" customHeight="1" x14ac:dyDescent="0.35">
      <c r="T332" s="242"/>
    </row>
    <row r="333" spans="15:20" ht="10" customHeight="1" x14ac:dyDescent="0.35">
      <c r="T333" s="242"/>
    </row>
    <row r="334" spans="15:20" ht="10" customHeight="1" x14ac:dyDescent="0.35">
      <c r="T334" s="242"/>
    </row>
    <row r="335" spans="15:20" ht="10" customHeight="1" x14ac:dyDescent="0.35">
      <c r="T335" s="242"/>
    </row>
    <row r="336" spans="15:20" ht="10" customHeight="1" x14ac:dyDescent="0.35">
      <c r="T336" s="242"/>
    </row>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row r="800" ht="10" customHeight="1" x14ac:dyDescent="0.35"/>
    <row r="801" ht="10" customHeight="1" x14ac:dyDescent="0.35"/>
    <row r="802" ht="10" customHeight="1" x14ac:dyDescent="0.35"/>
    <row r="803" ht="10" customHeight="1" x14ac:dyDescent="0.35"/>
    <row r="804" ht="10" customHeight="1" x14ac:dyDescent="0.35"/>
    <row r="805" ht="10" customHeight="1" x14ac:dyDescent="0.35"/>
    <row r="806" ht="10" customHeight="1" x14ac:dyDescent="0.35"/>
    <row r="807" ht="10" customHeight="1" x14ac:dyDescent="0.35"/>
    <row r="808" ht="10" customHeight="1" x14ac:dyDescent="0.35"/>
    <row r="809" ht="10" customHeight="1" x14ac:dyDescent="0.35"/>
    <row r="810" ht="10" customHeight="1" x14ac:dyDescent="0.35"/>
    <row r="811" ht="10" customHeight="1" x14ac:dyDescent="0.35"/>
    <row r="812" ht="10" customHeight="1" x14ac:dyDescent="0.35"/>
    <row r="813" ht="10" customHeight="1" x14ac:dyDescent="0.35"/>
    <row r="814" ht="10" customHeight="1" x14ac:dyDescent="0.35"/>
    <row r="815" ht="10" customHeight="1" x14ac:dyDescent="0.35"/>
    <row r="816" ht="10" customHeight="1" x14ac:dyDescent="0.35"/>
    <row r="817" ht="10" customHeight="1" x14ac:dyDescent="0.35"/>
    <row r="818" ht="10" customHeight="1" x14ac:dyDescent="0.35"/>
    <row r="819" ht="10" customHeight="1" x14ac:dyDescent="0.35"/>
    <row r="820" ht="10" customHeight="1" x14ac:dyDescent="0.35"/>
    <row r="821" ht="10" customHeight="1" x14ac:dyDescent="0.35"/>
    <row r="822" ht="10" customHeight="1" x14ac:dyDescent="0.35"/>
    <row r="823" ht="10" customHeight="1" x14ac:dyDescent="0.35"/>
    <row r="824" ht="10" customHeight="1" x14ac:dyDescent="0.35"/>
    <row r="825" ht="10" customHeight="1" x14ac:dyDescent="0.35"/>
    <row r="826" ht="10" customHeight="1" x14ac:dyDescent="0.35"/>
    <row r="827" ht="10" customHeight="1" x14ac:dyDescent="0.35"/>
    <row r="828" ht="10" customHeight="1" x14ac:dyDescent="0.35"/>
    <row r="829" ht="10" customHeight="1" x14ac:dyDescent="0.35"/>
    <row r="830" ht="10" customHeight="1" x14ac:dyDescent="0.35"/>
    <row r="831" ht="10" customHeight="1" x14ac:dyDescent="0.35"/>
    <row r="832" ht="10" customHeight="1" x14ac:dyDescent="0.35"/>
    <row r="833" ht="10" customHeight="1" x14ac:dyDescent="0.35"/>
    <row r="834" ht="10" customHeight="1" x14ac:dyDescent="0.35"/>
    <row r="835" ht="10" customHeight="1" x14ac:dyDescent="0.35"/>
    <row r="836" ht="10" customHeight="1" x14ac:dyDescent="0.35"/>
    <row r="837" ht="10" customHeight="1" x14ac:dyDescent="0.35"/>
    <row r="838" ht="10" customHeight="1" x14ac:dyDescent="0.35"/>
    <row r="839" ht="10" customHeight="1" x14ac:dyDescent="0.35"/>
    <row r="840" ht="10" customHeight="1" x14ac:dyDescent="0.35"/>
    <row r="841" ht="10" customHeight="1" x14ac:dyDescent="0.35"/>
    <row r="842" ht="10" customHeight="1" x14ac:dyDescent="0.35"/>
    <row r="843" ht="10" customHeight="1" x14ac:dyDescent="0.35"/>
    <row r="844" ht="10" customHeight="1" x14ac:dyDescent="0.35"/>
    <row r="845" ht="10" customHeight="1" x14ac:dyDescent="0.35"/>
    <row r="846" ht="10" customHeight="1" x14ac:dyDescent="0.35"/>
    <row r="847" ht="10" customHeight="1" x14ac:dyDescent="0.35"/>
    <row r="848" ht="10" customHeight="1" x14ac:dyDescent="0.35"/>
    <row r="849" ht="10" customHeight="1" x14ac:dyDescent="0.35"/>
    <row r="850" ht="10" customHeight="1" x14ac:dyDescent="0.35"/>
    <row r="851" ht="10" customHeight="1" x14ac:dyDescent="0.35"/>
    <row r="852" ht="10" customHeight="1" x14ac:dyDescent="0.35"/>
    <row r="853" ht="10" customHeight="1" x14ac:dyDescent="0.35"/>
    <row r="854" ht="10" customHeight="1" x14ac:dyDescent="0.35"/>
    <row r="855" ht="10" customHeight="1" x14ac:dyDescent="0.35"/>
    <row r="856" ht="10" customHeight="1" x14ac:dyDescent="0.35"/>
    <row r="857" ht="10" customHeight="1" x14ac:dyDescent="0.35"/>
    <row r="858" ht="10" customHeight="1" x14ac:dyDescent="0.35"/>
    <row r="859" ht="10" customHeight="1" x14ac:dyDescent="0.35"/>
    <row r="860" ht="10" customHeight="1" x14ac:dyDescent="0.35"/>
    <row r="861" ht="10" customHeight="1" x14ac:dyDescent="0.35"/>
    <row r="862" ht="10" customHeight="1" x14ac:dyDescent="0.35"/>
    <row r="863" ht="10" customHeight="1" x14ac:dyDescent="0.35"/>
    <row r="864" ht="10" customHeight="1" x14ac:dyDescent="0.35"/>
    <row r="865" ht="10" customHeight="1" x14ac:dyDescent="0.35"/>
    <row r="866" ht="10" customHeight="1" x14ac:dyDescent="0.35"/>
    <row r="867" ht="10" customHeight="1" x14ac:dyDescent="0.35"/>
    <row r="868" ht="10" customHeight="1" x14ac:dyDescent="0.35"/>
    <row r="869" ht="10" customHeight="1" x14ac:dyDescent="0.35"/>
    <row r="870" ht="10" customHeight="1" x14ac:dyDescent="0.35"/>
    <row r="871" ht="10" customHeight="1" x14ac:dyDescent="0.35"/>
    <row r="872" ht="10" customHeight="1" x14ac:dyDescent="0.35"/>
    <row r="873" ht="10" customHeight="1" x14ac:dyDescent="0.35"/>
    <row r="874" ht="10" customHeight="1" x14ac:dyDescent="0.35"/>
    <row r="875" ht="10" customHeight="1" x14ac:dyDescent="0.35"/>
    <row r="876" ht="10" customHeight="1" x14ac:dyDescent="0.35"/>
    <row r="877" ht="10" customHeight="1" x14ac:dyDescent="0.35"/>
    <row r="878" ht="10" customHeight="1" x14ac:dyDescent="0.35"/>
    <row r="879" ht="10" customHeight="1" x14ac:dyDescent="0.35"/>
    <row r="880" ht="10" customHeight="1" x14ac:dyDescent="0.35"/>
    <row r="881" ht="10" customHeight="1" x14ac:dyDescent="0.35"/>
    <row r="882" ht="10" customHeight="1" x14ac:dyDescent="0.35"/>
    <row r="883" ht="10" customHeight="1" x14ac:dyDescent="0.35"/>
    <row r="884" ht="10" customHeight="1" x14ac:dyDescent="0.35"/>
    <row r="885" ht="10" customHeight="1" x14ac:dyDescent="0.35"/>
    <row r="886" ht="10" customHeight="1" x14ac:dyDescent="0.35"/>
    <row r="887" ht="10" customHeight="1" x14ac:dyDescent="0.35"/>
    <row r="888" ht="10" customHeight="1" x14ac:dyDescent="0.35"/>
  </sheetData>
  <sheetProtection algorithmName="SHA-512" hashValue="IXM5siuiJ0II11HFyNuPZEKISUv/DC9Jf5rnTuV8qnu98bNO402mgrSX/gPyBSTG2jxfV5w/1PvVy4Fz7f/rsQ==" saltValue="9akrsY5Ydp/TKeOgbnaGZg==" spinCount="100000" sheet="1" objects="1" scenarios="1"/>
  <mergeCells count="488">
    <mergeCell ref="C203:L203"/>
    <mergeCell ref="E243:L243"/>
    <mergeCell ref="E244:L244"/>
    <mergeCell ref="I21:K21"/>
    <mergeCell ref="H22:K22"/>
    <mergeCell ref="H102:K102"/>
    <mergeCell ref="H182:K182"/>
    <mergeCell ref="G238:H238"/>
    <mergeCell ref="C196:K196"/>
    <mergeCell ref="C197:K197"/>
    <mergeCell ref="C198:K198"/>
    <mergeCell ref="C199:K199"/>
    <mergeCell ref="C200:K200"/>
    <mergeCell ref="G185:I185"/>
    <mergeCell ref="C186:D186"/>
    <mergeCell ref="C187:D187"/>
    <mergeCell ref="C188:D188"/>
    <mergeCell ref="C191:K191"/>
    <mergeCell ref="C192:K192"/>
    <mergeCell ref="C193:K193"/>
    <mergeCell ref="C194:K194"/>
    <mergeCell ref="C195:K195"/>
    <mergeCell ref="C207:E207"/>
    <mergeCell ref="E170:L170"/>
    <mergeCell ref="P238:Q238"/>
    <mergeCell ref="R238:S238"/>
    <mergeCell ref="E241:L241"/>
    <mergeCell ref="E242:L242"/>
    <mergeCell ref="P233:Q233"/>
    <mergeCell ref="R233:S233"/>
    <mergeCell ref="P234:Q234"/>
    <mergeCell ref="R234:S234"/>
    <mergeCell ref="P235:Q235"/>
    <mergeCell ref="R235:S235"/>
    <mergeCell ref="P236:Q236"/>
    <mergeCell ref="R236:S236"/>
    <mergeCell ref="P237:Q237"/>
    <mergeCell ref="R237:S237"/>
    <mergeCell ref="P228:Q228"/>
    <mergeCell ref="R228:S228"/>
    <mergeCell ref="P229:Q229"/>
    <mergeCell ref="R229:S229"/>
    <mergeCell ref="P230:Q230"/>
    <mergeCell ref="R230:S230"/>
    <mergeCell ref="P231:Q231"/>
    <mergeCell ref="R231:S231"/>
    <mergeCell ref="P232:Q232"/>
    <mergeCell ref="R232:S232"/>
    <mergeCell ref="P223:Q223"/>
    <mergeCell ref="R223:S223"/>
    <mergeCell ref="P224:Q224"/>
    <mergeCell ref="R224:S224"/>
    <mergeCell ref="P225:Q225"/>
    <mergeCell ref="R225:S225"/>
    <mergeCell ref="P226:Q226"/>
    <mergeCell ref="R226:S226"/>
    <mergeCell ref="P227:Q227"/>
    <mergeCell ref="R227:S227"/>
    <mergeCell ref="P218:Q218"/>
    <mergeCell ref="R218:S218"/>
    <mergeCell ref="P219:Q219"/>
    <mergeCell ref="R219:S219"/>
    <mergeCell ref="P220:Q220"/>
    <mergeCell ref="R220:S220"/>
    <mergeCell ref="P221:Q221"/>
    <mergeCell ref="R221:S221"/>
    <mergeCell ref="P222:Q222"/>
    <mergeCell ref="R222:S222"/>
    <mergeCell ref="R213:S213"/>
    <mergeCell ref="P214:Q214"/>
    <mergeCell ref="R214:S214"/>
    <mergeCell ref="P215:Q215"/>
    <mergeCell ref="R215:S215"/>
    <mergeCell ref="P216:Q216"/>
    <mergeCell ref="R216:S216"/>
    <mergeCell ref="P217:Q217"/>
    <mergeCell ref="R217:S217"/>
    <mergeCell ref="P213:Q213"/>
    <mergeCell ref="R207:S207"/>
    <mergeCell ref="T207:U207"/>
    <mergeCell ref="V207:W207"/>
    <mergeCell ref="P208:Q208"/>
    <mergeCell ref="R208:S208"/>
    <mergeCell ref="P209:Q209"/>
    <mergeCell ref="R209:S209"/>
    <mergeCell ref="P210:Q210"/>
    <mergeCell ref="R210:S210"/>
    <mergeCell ref="B205:B206"/>
    <mergeCell ref="C205:C206"/>
    <mergeCell ref="D205:D206"/>
    <mergeCell ref="E205:E206"/>
    <mergeCell ref="F205:F206"/>
    <mergeCell ref="G205:H205"/>
    <mergeCell ref="I205:J205"/>
    <mergeCell ref="K205:L205"/>
    <mergeCell ref="O205:O206"/>
    <mergeCell ref="O183:P183"/>
    <mergeCell ref="Q183:R183"/>
    <mergeCell ref="S183:T183"/>
    <mergeCell ref="U183:V183"/>
    <mergeCell ref="W183:X183"/>
    <mergeCell ref="Y183:Z183"/>
    <mergeCell ref="AA183:AB183"/>
    <mergeCell ref="AC183:AD183"/>
    <mergeCell ref="AE183:AF183"/>
    <mergeCell ref="P150:Q150"/>
    <mergeCell ref="R150:S150"/>
    <mergeCell ref="E171:L171"/>
    <mergeCell ref="H173:J173"/>
    <mergeCell ref="G176:H176"/>
    <mergeCell ref="I176:J176"/>
    <mergeCell ref="K176:L176"/>
    <mergeCell ref="O182:R182"/>
    <mergeCell ref="S182:V182"/>
    <mergeCell ref="O178:P178"/>
    <mergeCell ref="Q178:R178"/>
    <mergeCell ref="S178:T178"/>
    <mergeCell ref="O179:P179"/>
    <mergeCell ref="Q179:R179"/>
    <mergeCell ref="S179:T179"/>
    <mergeCell ref="U178:V178"/>
    <mergeCell ref="U179:V179"/>
    <mergeCell ref="P148:Q148"/>
    <mergeCell ref="R148:S148"/>
    <mergeCell ref="P136:Q136"/>
    <mergeCell ref="R136:S136"/>
    <mergeCell ref="P137:Q137"/>
    <mergeCell ref="E169:L169"/>
    <mergeCell ref="P154:Q154"/>
    <mergeCell ref="R154:S154"/>
    <mergeCell ref="P155:Q155"/>
    <mergeCell ref="R155:S155"/>
    <mergeCell ref="P156:Q156"/>
    <mergeCell ref="R156:S156"/>
    <mergeCell ref="P157:Q157"/>
    <mergeCell ref="R157:S157"/>
    <mergeCell ref="G158:H158"/>
    <mergeCell ref="P158:Q158"/>
    <mergeCell ref="R158:S158"/>
    <mergeCell ref="E161:L161"/>
    <mergeCell ref="E162:L162"/>
    <mergeCell ref="E163:L163"/>
    <mergeCell ref="E164:L164"/>
    <mergeCell ref="E168:L168"/>
    <mergeCell ref="P149:Q149"/>
    <mergeCell ref="R149:S149"/>
    <mergeCell ref="R143:S143"/>
    <mergeCell ref="P144:Q144"/>
    <mergeCell ref="R144:S144"/>
    <mergeCell ref="P145:Q145"/>
    <mergeCell ref="R145:S145"/>
    <mergeCell ref="P146:Q146"/>
    <mergeCell ref="R146:S146"/>
    <mergeCell ref="P147:Q147"/>
    <mergeCell ref="R147:S147"/>
    <mergeCell ref="B125:B126"/>
    <mergeCell ref="C125:C126"/>
    <mergeCell ref="D125:D126"/>
    <mergeCell ref="E125:E126"/>
    <mergeCell ref="F125:F126"/>
    <mergeCell ref="G125:H125"/>
    <mergeCell ref="I125:J125"/>
    <mergeCell ref="K125:L125"/>
    <mergeCell ref="O125:O126"/>
    <mergeCell ref="AI23:AJ23"/>
    <mergeCell ref="AK23:AL23"/>
    <mergeCell ref="R56:S56"/>
    <mergeCell ref="U98:V98"/>
    <mergeCell ref="U99:V99"/>
    <mergeCell ref="AA103:AB103"/>
    <mergeCell ref="R126:S126"/>
    <mergeCell ref="V127:W127"/>
    <mergeCell ref="C118:K118"/>
    <mergeCell ref="C119:K119"/>
    <mergeCell ref="C120:K120"/>
    <mergeCell ref="O121:Q121"/>
    <mergeCell ref="T127:U127"/>
    <mergeCell ref="C117:K117"/>
    <mergeCell ref="C111:K111"/>
    <mergeCell ref="C112:K112"/>
    <mergeCell ref="C113:K113"/>
    <mergeCell ref="C114:K114"/>
    <mergeCell ref="C115:K115"/>
    <mergeCell ref="C116:K116"/>
    <mergeCell ref="C43:L43"/>
    <mergeCell ref="C123:L123"/>
    <mergeCell ref="P73:Q73"/>
    <mergeCell ref="R73:S73"/>
    <mergeCell ref="O256:P256"/>
    <mergeCell ref="Q256:R256"/>
    <mergeCell ref="O257:P257"/>
    <mergeCell ref="Q257:R257"/>
    <mergeCell ref="O258:P258"/>
    <mergeCell ref="Q258:R258"/>
    <mergeCell ref="O259:P259"/>
    <mergeCell ref="Q259:R259"/>
    <mergeCell ref="AG250:AH250"/>
    <mergeCell ref="S256:T256"/>
    <mergeCell ref="U256:V256"/>
    <mergeCell ref="W256:X256"/>
    <mergeCell ref="S257:T257"/>
    <mergeCell ref="U257:V257"/>
    <mergeCell ref="W257:X257"/>
    <mergeCell ref="Y256:Z256"/>
    <mergeCell ref="Y257:Z257"/>
    <mergeCell ref="AA256:AB256"/>
    <mergeCell ref="AA257:AB257"/>
    <mergeCell ref="AG251:AH251"/>
    <mergeCell ref="AG252:AH252"/>
    <mergeCell ref="P75:Q75"/>
    <mergeCell ref="R75:S75"/>
    <mergeCell ref="R64:S64"/>
    <mergeCell ref="P65:Q65"/>
    <mergeCell ref="R65:S65"/>
    <mergeCell ref="P57:Q57"/>
    <mergeCell ref="R57:S57"/>
    <mergeCell ref="P58:Q58"/>
    <mergeCell ref="R58:S58"/>
    <mergeCell ref="P59:Q59"/>
    <mergeCell ref="P72:Q72"/>
    <mergeCell ref="R72:S72"/>
    <mergeCell ref="R66:S66"/>
    <mergeCell ref="P67:Q67"/>
    <mergeCell ref="R67:S67"/>
    <mergeCell ref="P68:Q68"/>
    <mergeCell ref="R68:S68"/>
    <mergeCell ref="P69:Q69"/>
    <mergeCell ref="R69:S69"/>
    <mergeCell ref="P70:Q70"/>
    <mergeCell ref="R70:S70"/>
    <mergeCell ref="R60:S60"/>
    <mergeCell ref="AC23:AD23"/>
    <mergeCell ref="AE23:AF23"/>
    <mergeCell ref="W23:X23"/>
    <mergeCell ref="Y23:Z23"/>
    <mergeCell ref="O23:P23"/>
    <mergeCell ref="Q23:R23"/>
    <mergeCell ref="S23:T23"/>
    <mergeCell ref="U23:V23"/>
    <mergeCell ref="P74:Q74"/>
    <mergeCell ref="R74:S74"/>
    <mergeCell ref="P50:Q50"/>
    <mergeCell ref="R50:S50"/>
    <mergeCell ref="R59:S59"/>
    <mergeCell ref="T46:U46"/>
    <mergeCell ref="V46:W46"/>
    <mergeCell ref="T47:U47"/>
    <mergeCell ref="P55:Q55"/>
    <mergeCell ref="R51:S51"/>
    <mergeCell ref="AA23:AB23"/>
    <mergeCell ref="U19:V19"/>
    <mergeCell ref="U18:V18"/>
    <mergeCell ref="E9:L9"/>
    <mergeCell ref="E10:L10"/>
    <mergeCell ref="E11:L11"/>
    <mergeCell ref="P48:Q48"/>
    <mergeCell ref="R48:S48"/>
    <mergeCell ref="P49:Q49"/>
    <mergeCell ref="R49:S49"/>
    <mergeCell ref="C40:K40"/>
    <mergeCell ref="O41:Q41"/>
    <mergeCell ref="C28:D28"/>
    <mergeCell ref="C30:F30"/>
    <mergeCell ref="C23:F23"/>
    <mergeCell ref="C39:K39"/>
    <mergeCell ref="O18:P18"/>
    <mergeCell ref="Q18:R18"/>
    <mergeCell ref="S18:T18"/>
    <mergeCell ref="O19:P19"/>
    <mergeCell ref="Q19:R19"/>
    <mergeCell ref="S19:T19"/>
    <mergeCell ref="C4:L4"/>
    <mergeCell ref="G16:H16"/>
    <mergeCell ref="I16:J16"/>
    <mergeCell ref="K16:L16"/>
    <mergeCell ref="H13:J13"/>
    <mergeCell ref="E8:L8"/>
    <mergeCell ref="P54:Q54"/>
    <mergeCell ref="O22:R22"/>
    <mergeCell ref="C33:K33"/>
    <mergeCell ref="C34:K34"/>
    <mergeCell ref="C35:K35"/>
    <mergeCell ref="C36:K36"/>
    <mergeCell ref="C37:K37"/>
    <mergeCell ref="C38:K38"/>
    <mergeCell ref="C47:E47"/>
    <mergeCell ref="F45:F46"/>
    <mergeCell ref="I45:J45"/>
    <mergeCell ref="K45:L45"/>
    <mergeCell ref="P52:Q52"/>
    <mergeCell ref="G25:I25"/>
    <mergeCell ref="C31:K31"/>
    <mergeCell ref="C32:K32"/>
    <mergeCell ref="C26:D26"/>
    <mergeCell ref="C27:D27"/>
    <mergeCell ref="E88:L88"/>
    <mergeCell ref="E89:L89"/>
    <mergeCell ref="G78:H78"/>
    <mergeCell ref="P78:Q78"/>
    <mergeCell ref="R78:S78"/>
    <mergeCell ref="R55:S55"/>
    <mergeCell ref="R77:S77"/>
    <mergeCell ref="P51:Q51"/>
    <mergeCell ref="P56:Q56"/>
    <mergeCell ref="P61:Q61"/>
    <mergeCell ref="P66:Q66"/>
    <mergeCell ref="P71:Q71"/>
    <mergeCell ref="P76:Q76"/>
    <mergeCell ref="R76:S76"/>
    <mergeCell ref="P77:Q77"/>
    <mergeCell ref="R61:S61"/>
    <mergeCell ref="P62:Q62"/>
    <mergeCell ref="R62:S62"/>
    <mergeCell ref="P63:Q63"/>
    <mergeCell ref="R63:S63"/>
    <mergeCell ref="P64:Q64"/>
    <mergeCell ref="R52:S52"/>
    <mergeCell ref="P53:Q53"/>
    <mergeCell ref="P60:Q60"/>
    <mergeCell ref="H93:J93"/>
    <mergeCell ref="E90:L90"/>
    <mergeCell ref="E91:L91"/>
    <mergeCell ref="S102:V102"/>
    <mergeCell ref="G105:I105"/>
    <mergeCell ref="C106:D106"/>
    <mergeCell ref="C107:D107"/>
    <mergeCell ref="C108:D108"/>
    <mergeCell ref="E81:L81"/>
    <mergeCell ref="E82:L82"/>
    <mergeCell ref="E83:L83"/>
    <mergeCell ref="O98:P98"/>
    <mergeCell ref="Q98:R98"/>
    <mergeCell ref="S98:T98"/>
    <mergeCell ref="O99:P99"/>
    <mergeCell ref="Q99:R99"/>
    <mergeCell ref="S99:T99"/>
    <mergeCell ref="E84:L84"/>
    <mergeCell ref="G96:H96"/>
    <mergeCell ref="I96:J96"/>
    <mergeCell ref="K96:L96"/>
    <mergeCell ref="O102:R102"/>
    <mergeCell ref="O103:P103"/>
    <mergeCell ref="Q103:R103"/>
    <mergeCell ref="C110:F110"/>
    <mergeCell ref="U103:V103"/>
    <mergeCell ref="O201:Q201"/>
    <mergeCell ref="R206:S206"/>
    <mergeCell ref="T206:U206"/>
    <mergeCell ref="V206:W206"/>
    <mergeCell ref="R141:S141"/>
    <mergeCell ref="R142:S142"/>
    <mergeCell ref="R153:S153"/>
    <mergeCell ref="R131:S131"/>
    <mergeCell ref="C183:F183"/>
    <mergeCell ref="C103:F103"/>
    <mergeCell ref="C190:F190"/>
    <mergeCell ref="P140:Q140"/>
    <mergeCell ref="P141:Q141"/>
    <mergeCell ref="P142:Q142"/>
    <mergeCell ref="P153:Q153"/>
    <mergeCell ref="P131:Q131"/>
    <mergeCell ref="P151:Q151"/>
    <mergeCell ref="R151:S151"/>
    <mergeCell ref="S103:T103"/>
    <mergeCell ref="P152:Q152"/>
    <mergeCell ref="R152:S152"/>
    <mergeCell ref="P143:Q143"/>
    <mergeCell ref="P211:Q211"/>
    <mergeCell ref="R211:S211"/>
    <mergeCell ref="P212:Q212"/>
    <mergeCell ref="R212:S212"/>
    <mergeCell ref="C127:E127"/>
    <mergeCell ref="P132:Q132"/>
    <mergeCell ref="R132:S132"/>
    <mergeCell ref="P133:Q133"/>
    <mergeCell ref="R133:S133"/>
    <mergeCell ref="P134:Q134"/>
    <mergeCell ref="R134:S134"/>
    <mergeCell ref="P135:Q135"/>
    <mergeCell ref="R135:S135"/>
    <mergeCell ref="R127:S127"/>
    <mergeCell ref="P128:Q128"/>
    <mergeCell ref="R128:S128"/>
    <mergeCell ref="P129:Q129"/>
    <mergeCell ref="R129:S129"/>
    <mergeCell ref="P130:Q130"/>
    <mergeCell ref="R130:S130"/>
    <mergeCell ref="R205:W205"/>
    <mergeCell ref="R137:S137"/>
    <mergeCell ref="R139:S139"/>
    <mergeCell ref="R140:S140"/>
    <mergeCell ref="B45:B46"/>
    <mergeCell ref="C45:C46"/>
    <mergeCell ref="D45:D46"/>
    <mergeCell ref="E45:E46"/>
    <mergeCell ref="G45:H45"/>
    <mergeCell ref="O252:P252"/>
    <mergeCell ref="Q252:R252"/>
    <mergeCell ref="S252:T252"/>
    <mergeCell ref="U252:V252"/>
    <mergeCell ref="O251:P251"/>
    <mergeCell ref="Q251:R251"/>
    <mergeCell ref="S251:T251"/>
    <mergeCell ref="U251:V251"/>
    <mergeCell ref="O250:P250"/>
    <mergeCell ref="Q250:R250"/>
    <mergeCell ref="S250:T250"/>
    <mergeCell ref="U250:V250"/>
    <mergeCell ref="O249:P249"/>
    <mergeCell ref="Q249:R249"/>
    <mergeCell ref="S249:T249"/>
    <mergeCell ref="U249:V249"/>
    <mergeCell ref="P138:Q138"/>
    <mergeCell ref="R138:S138"/>
    <mergeCell ref="P139:Q139"/>
    <mergeCell ref="AA249:AB249"/>
    <mergeCell ref="AC249:AD249"/>
    <mergeCell ref="W250:X250"/>
    <mergeCell ref="Y250:Z250"/>
    <mergeCell ref="AA250:AB250"/>
    <mergeCell ref="AN248:AO248"/>
    <mergeCell ref="W249:X249"/>
    <mergeCell ref="Y249:Z249"/>
    <mergeCell ref="O248:R248"/>
    <mergeCell ref="S248:V248"/>
    <mergeCell ref="W248:Z248"/>
    <mergeCell ref="AA248:AD248"/>
    <mergeCell ref="AE248:AF248"/>
    <mergeCell ref="AG248:AJ248"/>
    <mergeCell ref="AG249:AH249"/>
    <mergeCell ref="AI249:AJ249"/>
    <mergeCell ref="AI250:AJ250"/>
    <mergeCell ref="AK248:AL248"/>
    <mergeCell ref="AN254:AO254"/>
    <mergeCell ref="W252:X252"/>
    <mergeCell ref="Y252:Z252"/>
    <mergeCell ref="AA252:AB252"/>
    <mergeCell ref="AC252:AD252"/>
    <mergeCell ref="AC250:AD250"/>
    <mergeCell ref="W251:X251"/>
    <mergeCell ref="Y251:Z251"/>
    <mergeCell ref="AA251:AB251"/>
    <mergeCell ref="AC251:AD251"/>
    <mergeCell ref="AI251:AJ251"/>
    <mergeCell ref="AI252:AJ252"/>
    <mergeCell ref="AQ182:AQ183"/>
    <mergeCell ref="AS182:AS183"/>
    <mergeCell ref="T126:U126"/>
    <mergeCell ref="V126:W126"/>
    <mergeCell ref="AI103:AJ103"/>
    <mergeCell ref="AK103:AL103"/>
    <mergeCell ref="AC103:AD103"/>
    <mergeCell ref="AA182:AD182"/>
    <mergeCell ref="AE182:AH182"/>
    <mergeCell ref="AI182:AL182"/>
    <mergeCell ref="AE103:AF103"/>
    <mergeCell ref="AG103:AH103"/>
    <mergeCell ref="W103:X103"/>
    <mergeCell ref="Y103:Z103"/>
    <mergeCell ref="AN182:AO182"/>
    <mergeCell ref="AG183:AH183"/>
    <mergeCell ref="AI183:AJ183"/>
    <mergeCell ref="AK183:AL183"/>
    <mergeCell ref="W182:Z182"/>
    <mergeCell ref="AQ22:AQ23"/>
    <mergeCell ref="AS22:AS23"/>
    <mergeCell ref="R46:S46"/>
    <mergeCell ref="R47:S47"/>
    <mergeCell ref="R45:W45"/>
    <mergeCell ref="R125:W125"/>
    <mergeCell ref="R53:S53"/>
    <mergeCell ref="R54:S54"/>
    <mergeCell ref="S22:V22"/>
    <mergeCell ref="W22:Z22"/>
    <mergeCell ref="AA22:AD22"/>
    <mergeCell ref="AE22:AH22"/>
    <mergeCell ref="AI22:AL22"/>
    <mergeCell ref="AG23:AH23"/>
    <mergeCell ref="AQ102:AQ103"/>
    <mergeCell ref="AS102:AS103"/>
    <mergeCell ref="R71:S71"/>
    <mergeCell ref="AN22:AO22"/>
    <mergeCell ref="V47:W47"/>
    <mergeCell ref="W102:Z102"/>
    <mergeCell ref="AA102:AD102"/>
    <mergeCell ref="AE102:AH102"/>
    <mergeCell ref="AI102:AL102"/>
    <mergeCell ref="AN102:AO102"/>
  </mergeCells>
  <dataValidations count="7">
    <dataValidation type="whole" allowBlank="1" showInputMessage="1" showErrorMessage="1" error="Bitte einen Wert 1-4 eingeben!" sqref="L31:L40 L111:L120 L191:L200" xr:uid="{00000000-0002-0000-0700-000000000000}">
      <formula1>1</formula1>
      <formula2>4</formula2>
    </dataValidation>
    <dataValidation type="list" allowBlank="1" showInputMessage="1" showErrorMessage="1" sqref="L23 G182 L103 F48:F77 L183 F128:F157 G22 G102 F208:F237" xr:uid="{00000000-0002-0000-0700-000001000000}">
      <formula1>Entscheid</formula1>
    </dataValidation>
    <dataValidation type="list" allowBlank="1" showInputMessage="1" showErrorMessage="1" sqref="C26:D28 C106:D108 C186:D188" xr:uid="{00000000-0002-0000-0700-000002000000}">
      <formula1>Rollen</formula1>
    </dataValidation>
    <dataValidation type="list" allowBlank="1" showInputMessage="1" showErrorMessage="1" sqref="E48:E77 E128:E157 E208:E237" xr:uid="{00000000-0002-0000-0700-000003000000}">
      <formula1>Projektarten</formula1>
    </dataValidation>
    <dataValidation type="whole" operator="greaterThan" allowBlank="1" showInputMessage="1" showErrorMessage="1" error="Bitte eine ganze Zahl grösser als 0 eingeben!" sqref="L207:L237 L47:L77 I127:J157 L127:L157 I207:J237 I47:J77" xr:uid="{00000000-0002-0000-0700-000004000000}">
      <formula1>0</formula1>
    </dataValidation>
    <dataValidation type="whole" operator="greaterThan" allowBlank="1" showInputMessage="1" showErrorMessage="1" error="Bitte eine ganze Zahl grösser als 0 eingeben!" promptTitle="Investition" prompt="Unter Investition werden die gesamten Kosten verstanden, inkl.der personellen Aufwände." sqref="K47:K77 K127:K157 K207:K237" xr:uid="{00000000-0002-0000-0700-000005000000}">
      <formula1>0</formula1>
    </dataValidation>
    <dataValidation type="whole" operator="greaterThan" allowBlank="1" showInputMessage="1" showErrorMessage="1" error="Bitte nur ganze Zahlen eingeben!" sqref="G18:H18 K26:K28 G98:H98 K106:K108 G178:H178 K186:K188" xr:uid="{2B94525D-8F59-4D85-80B6-662871F0D6FF}">
      <formula1>0</formula1>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und C
Antrag auf Rezertifizierung
Erfahrung im Programmmanagement&amp;R&amp;G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D81C8BF6-AAF5-4137-B19A-56B38E4A14AA}">
          <x14:formula1>
            <xm:f>Pers!$D$17</xm:f>
          </x14:formula1>
          <x14:formula2>
            <xm:f>Pers!$D$18</xm:f>
          </x14:formula2>
          <xm:sqref>G26:G28 G106:G108 G186:G188</xm:sqref>
        </x14:dataValidation>
        <x14:dataValidation type="date" allowBlank="1" showInputMessage="1" showErrorMessage="1" error="Datum liegt ausserhalb des zu betrachtenden Erfahrungszeitraums!" prompt="Es sind nur Datumseingaben bis zum Ende des Erfahrungszeitraums möglich, s. Tabellenblatt 'Pers'!" xr:uid="{E5D5CBC4-9890-4C8B-A6F9-0D305E248FE9}">
          <x14:formula1>
            <xm:f>Pers!$D$17</xm:f>
          </x14:formula1>
          <x14:formula2>
            <xm:f>Pers!$D$18</xm:f>
          </x14:formula2>
          <xm:sqref>I26:I28 I106:I108 I186:I188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S887"/>
  <sheetViews>
    <sheetView showGridLines="0" zoomScaleNormal="100" workbookViewId="0"/>
  </sheetViews>
  <sheetFormatPr baseColWidth="10" defaultColWidth="11.453125" defaultRowHeight="11.5" x14ac:dyDescent="0.35"/>
  <cols>
    <col min="1" max="1" width="1.7265625" style="4" customWidth="1"/>
    <col min="2" max="2" width="3.7265625" style="4" customWidth="1"/>
    <col min="3" max="5" width="24.7265625" style="4" customWidth="1"/>
    <col min="6" max="6" width="7.7265625" style="4" customWidth="1"/>
    <col min="7" max="12" width="12.7265625" style="4" customWidth="1"/>
    <col min="13" max="13" width="1.7265625" style="5" customWidth="1"/>
    <col min="14" max="14" width="1.7265625" style="27" customWidth="1"/>
    <col min="15" max="19" width="6.7265625" style="23" hidden="1" customWidth="1"/>
    <col min="20" max="20" width="6.7265625" style="5" hidden="1" customWidth="1"/>
    <col min="21" max="38" width="6.7265625" style="4" hidden="1" customWidth="1"/>
    <col min="39" max="39" width="1.7265625" style="4" hidden="1" customWidth="1"/>
    <col min="40" max="41" width="8.7265625" style="4" hidden="1" customWidth="1"/>
    <col min="42" max="42" width="1.7265625" style="4" hidden="1" customWidth="1"/>
    <col min="43" max="43" width="12.7265625" style="4" hidden="1" customWidth="1"/>
    <col min="44" max="44" width="1.7265625" style="4" hidden="1" customWidth="1"/>
    <col min="45" max="45" width="11.453125" style="4" hidden="1" customWidth="1"/>
    <col min="46" max="46" width="0" style="4" hidden="1" customWidth="1"/>
    <col min="47" max="16384" width="11.453125" style="4"/>
  </cols>
  <sheetData>
    <row r="1" spans="1:41" ht="10" customHeight="1" x14ac:dyDescent="0.35">
      <c r="A1" s="7"/>
      <c r="B1" s="8"/>
      <c r="C1" s="8"/>
      <c r="D1" s="8"/>
      <c r="E1" s="8"/>
      <c r="F1" s="8"/>
      <c r="G1" s="8"/>
      <c r="H1" s="8"/>
      <c r="I1" s="8"/>
      <c r="J1" s="8"/>
      <c r="K1" s="8"/>
      <c r="L1" s="8"/>
      <c r="M1" s="9"/>
      <c r="O1" s="122"/>
      <c r="P1" s="122"/>
      <c r="Q1" s="122"/>
      <c r="R1" s="122"/>
      <c r="S1" s="122"/>
      <c r="T1" s="122"/>
      <c r="U1" s="238"/>
      <c r="V1" s="238"/>
      <c r="W1" s="238"/>
      <c r="X1" s="238"/>
      <c r="Y1" s="238"/>
      <c r="Z1" s="238"/>
      <c r="AA1" s="238"/>
      <c r="AB1" s="238"/>
      <c r="AC1" s="238"/>
      <c r="AD1" s="238"/>
      <c r="AE1" s="238"/>
      <c r="AF1" s="238"/>
      <c r="AG1" s="238"/>
      <c r="AH1" s="238"/>
      <c r="AI1" s="238"/>
      <c r="AJ1" s="238"/>
      <c r="AK1" s="238"/>
      <c r="AL1" s="238"/>
      <c r="AM1" s="238"/>
      <c r="AN1" s="238"/>
      <c r="AO1" s="238"/>
    </row>
    <row r="2" spans="1:41" ht="18" customHeight="1" x14ac:dyDescent="0.35">
      <c r="A2" s="10"/>
      <c r="B2" s="11"/>
      <c r="C2" s="156" t="s">
        <v>265</v>
      </c>
      <c r="D2" s="11"/>
      <c r="E2" s="11"/>
      <c r="F2" s="11"/>
      <c r="G2" s="11"/>
      <c r="H2" s="11"/>
      <c r="I2" s="11"/>
      <c r="J2" s="11"/>
      <c r="K2" s="11"/>
      <c r="L2" s="11"/>
      <c r="M2" s="12"/>
      <c r="O2" s="243"/>
      <c r="P2" s="243"/>
      <c r="Q2" s="243"/>
      <c r="R2" s="243"/>
      <c r="S2" s="243"/>
      <c r="T2" s="242"/>
      <c r="U2" s="238"/>
      <c r="V2" s="238"/>
      <c r="W2" s="238"/>
      <c r="X2" s="238"/>
      <c r="Y2" s="238"/>
      <c r="Z2" s="238"/>
      <c r="AA2" s="238"/>
      <c r="AB2" s="238"/>
      <c r="AC2" s="238"/>
      <c r="AD2" s="238"/>
      <c r="AE2" s="238"/>
      <c r="AF2" s="238"/>
      <c r="AG2" s="238"/>
      <c r="AH2" s="238"/>
      <c r="AI2" s="238"/>
      <c r="AJ2" s="238"/>
      <c r="AK2" s="238"/>
      <c r="AL2" s="238"/>
      <c r="AM2" s="238"/>
      <c r="AN2" s="238"/>
      <c r="AO2" s="238"/>
    </row>
    <row r="3" spans="1:41" ht="10" customHeight="1" x14ac:dyDescent="0.35">
      <c r="A3" s="10"/>
      <c r="B3" s="11"/>
      <c r="C3" s="11"/>
      <c r="D3" s="11"/>
      <c r="E3" s="11"/>
      <c r="F3" s="11"/>
      <c r="G3" s="11"/>
      <c r="H3" s="11"/>
      <c r="I3" s="11"/>
      <c r="J3" s="11"/>
      <c r="K3" s="11"/>
      <c r="L3" s="11"/>
      <c r="M3" s="12"/>
      <c r="O3" s="22"/>
      <c r="P3" s="22"/>
      <c r="Q3" s="22"/>
      <c r="R3" s="22"/>
      <c r="S3" s="22"/>
      <c r="T3" s="22"/>
      <c r="U3" s="238"/>
      <c r="V3" s="238"/>
      <c r="W3" s="238"/>
      <c r="X3" s="238"/>
      <c r="Y3" s="238"/>
      <c r="Z3" s="238"/>
      <c r="AA3" s="238"/>
      <c r="AB3" s="238"/>
      <c r="AC3" s="238"/>
      <c r="AD3" s="238"/>
      <c r="AE3" s="238"/>
      <c r="AF3" s="238"/>
      <c r="AG3" s="238"/>
      <c r="AH3" s="238"/>
      <c r="AI3" s="238"/>
      <c r="AJ3" s="238"/>
      <c r="AK3" s="238"/>
      <c r="AL3" s="238"/>
      <c r="AM3" s="238"/>
      <c r="AN3" s="238"/>
      <c r="AO3" s="238"/>
    </row>
    <row r="4" spans="1:41" ht="28" customHeight="1" x14ac:dyDescent="0.35">
      <c r="A4" s="10"/>
      <c r="B4" s="11"/>
      <c r="C4" s="271" t="s">
        <v>216</v>
      </c>
      <c r="D4" s="271"/>
      <c r="E4" s="271"/>
      <c r="F4" s="271"/>
      <c r="G4" s="271"/>
      <c r="H4" s="271"/>
      <c r="I4" s="271"/>
      <c r="J4" s="271"/>
      <c r="K4" s="271"/>
      <c r="L4" s="271"/>
      <c r="M4" s="12"/>
      <c r="O4" s="22"/>
      <c r="P4" s="22"/>
      <c r="Q4" s="22"/>
      <c r="R4" s="22"/>
      <c r="S4" s="22"/>
      <c r="T4" s="22"/>
      <c r="U4" s="238"/>
      <c r="V4" s="238"/>
      <c r="W4" s="238"/>
      <c r="X4" s="238"/>
      <c r="Y4" s="238"/>
      <c r="Z4" s="238"/>
      <c r="AA4" s="238"/>
      <c r="AB4" s="238"/>
      <c r="AC4" s="238"/>
      <c r="AD4" s="238"/>
      <c r="AE4" s="238"/>
      <c r="AF4" s="238"/>
      <c r="AG4" s="238"/>
      <c r="AH4" s="238"/>
      <c r="AI4" s="238"/>
      <c r="AJ4" s="238"/>
      <c r="AK4" s="238"/>
      <c r="AL4" s="238"/>
      <c r="AM4" s="238"/>
      <c r="AN4" s="238"/>
      <c r="AO4" s="238"/>
    </row>
    <row r="5" spans="1:41" ht="10" customHeight="1" x14ac:dyDescent="0.35">
      <c r="A5" s="14"/>
      <c r="B5" s="15"/>
      <c r="C5" s="15"/>
      <c r="D5" s="15"/>
      <c r="E5" s="15"/>
      <c r="F5" s="15"/>
      <c r="G5" s="15"/>
      <c r="H5" s="15"/>
      <c r="I5" s="15"/>
      <c r="J5" s="15"/>
      <c r="K5" s="15"/>
      <c r="L5" s="15"/>
      <c r="M5" s="16"/>
      <c r="T5" s="242"/>
      <c r="U5" s="238"/>
      <c r="V5" s="238"/>
      <c r="W5" s="238"/>
      <c r="X5" s="238"/>
      <c r="Y5" s="238"/>
      <c r="Z5" s="238"/>
      <c r="AA5" s="238"/>
      <c r="AB5" s="238"/>
      <c r="AC5" s="238"/>
      <c r="AD5" s="238"/>
      <c r="AE5" s="238"/>
      <c r="AF5" s="238"/>
      <c r="AG5" s="238"/>
      <c r="AH5" s="238"/>
      <c r="AI5" s="238"/>
      <c r="AJ5" s="238"/>
      <c r="AK5" s="238"/>
      <c r="AL5" s="238"/>
      <c r="AM5" s="238"/>
      <c r="AN5" s="238"/>
      <c r="AO5" s="238"/>
    </row>
    <row r="6" spans="1:41" ht="10" customHeight="1" x14ac:dyDescent="0.35">
      <c r="A6" s="238"/>
      <c r="B6" s="238"/>
      <c r="C6" s="238"/>
      <c r="D6" s="238"/>
      <c r="E6" s="238"/>
      <c r="F6" s="238"/>
      <c r="G6" s="238"/>
      <c r="H6" s="238"/>
      <c r="I6" s="238"/>
      <c r="J6" s="238"/>
      <c r="K6" s="238"/>
      <c r="L6" s="238"/>
      <c r="M6" s="242"/>
      <c r="T6" s="242"/>
      <c r="U6" s="238"/>
      <c r="V6" s="238"/>
      <c r="W6" s="238"/>
      <c r="X6" s="238"/>
      <c r="Y6" s="238"/>
      <c r="Z6" s="238"/>
      <c r="AA6" s="238"/>
      <c r="AB6" s="238"/>
      <c r="AC6" s="238"/>
      <c r="AD6" s="238"/>
      <c r="AE6" s="238"/>
      <c r="AF6" s="238"/>
      <c r="AG6" s="238"/>
      <c r="AH6" s="238"/>
      <c r="AI6" s="238"/>
      <c r="AJ6" s="238"/>
      <c r="AK6" s="238"/>
      <c r="AL6" s="238"/>
      <c r="AM6" s="238"/>
      <c r="AN6" s="238"/>
      <c r="AO6" s="238"/>
    </row>
    <row r="7" spans="1:41" s="5" customFormat="1" ht="10" customHeight="1" x14ac:dyDescent="0.35">
      <c r="A7" s="7"/>
      <c r="B7" s="8"/>
      <c r="C7" s="8"/>
      <c r="D7" s="8"/>
      <c r="E7" s="8"/>
      <c r="F7" s="8"/>
      <c r="G7" s="8"/>
      <c r="H7" s="8"/>
      <c r="I7" s="8"/>
      <c r="J7" s="8"/>
      <c r="K7" s="8"/>
      <c r="L7" s="8"/>
      <c r="M7" s="9"/>
      <c r="N7" s="27"/>
      <c r="O7" s="23"/>
      <c r="P7" s="23"/>
      <c r="Q7" s="23"/>
      <c r="R7" s="23"/>
      <c r="S7" s="23"/>
      <c r="T7" s="242"/>
      <c r="U7" s="238"/>
      <c r="V7" s="238"/>
      <c r="W7" s="238"/>
      <c r="X7" s="238"/>
      <c r="Y7" s="238"/>
      <c r="Z7" s="238"/>
      <c r="AA7" s="238"/>
      <c r="AB7" s="238"/>
      <c r="AC7" s="238"/>
      <c r="AD7" s="238"/>
      <c r="AE7" s="238"/>
      <c r="AF7" s="238"/>
      <c r="AG7" s="238"/>
      <c r="AH7" s="238"/>
      <c r="AI7" s="238"/>
      <c r="AJ7" s="238"/>
      <c r="AK7" s="238"/>
      <c r="AL7" s="238"/>
      <c r="AM7" s="238"/>
      <c r="AN7" s="238"/>
      <c r="AO7" s="238"/>
    </row>
    <row r="8" spans="1:41" s="5" customFormat="1" ht="18" customHeight="1" x14ac:dyDescent="0.35">
      <c r="A8" s="10"/>
      <c r="B8" s="11"/>
      <c r="C8" s="218" t="s">
        <v>266</v>
      </c>
      <c r="D8" s="218"/>
      <c r="E8" s="331"/>
      <c r="F8" s="331"/>
      <c r="G8" s="331"/>
      <c r="H8" s="331"/>
      <c r="I8" s="331"/>
      <c r="J8" s="331"/>
      <c r="K8" s="331"/>
      <c r="L8" s="331"/>
      <c r="M8" s="12"/>
      <c r="N8" s="27"/>
      <c r="O8" s="23"/>
      <c r="P8" s="23"/>
      <c r="Q8" s="23"/>
      <c r="R8" s="23"/>
      <c r="S8" s="23"/>
      <c r="T8" s="242"/>
      <c r="U8" s="238"/>
      <c r="V8" s="238"/>
      <c r="W8" s="238"/>
      <c r="X8" s="238"/>
      <c r="Y8" s="238"/>
      <c r="Z8" s="238"/>
      <c r="AA8" s="238"/>
      <c r="AB8" s="238"/>
      <c r="AC8" s="238"/>
      <c r="AD8" s="238"/>
      <c r="AE8" s="238"/>
      <c r="AF8" s="238"/>
      <c r="AG8" s="238"/>
      <c r="AH8" s="238"/>
      <c r="AI8" s="238"/>
      <c r="AJ8" s="238"/>
      <c r="AK8" s="238"/>
      <c r="AL8" s="238"/>
      <c r="AM8" s="238"/>
      <c r="AN8" s="238"/>
      <c r="AO8" s="238"/>
    </row>
    <row r="9" spans="1:41" s="5" customFormat="1" ht="18" customHeight="1" x14ac:dyDescent="0.35">
      <c r="A9" s="10"/>
      <c r="B9" s="11"/>
      <c r="C9" s="217" t="s">
        <v>267</v>
      </c>
      <c r="D9" s="217"/>
      <c r="E9" s="358"/>
      <c r="F9" s="358"/>
      <c r="G9" s="358"/>
      <c r="H9" s="358"/>
      <c r="I9" s="358"/>
      <c r="J9" s="358"/>
      <c r="K9" s="358"/>
      <c r="L9" s="358"/>
      <c r="M9" s="12"/>
      <c r="N9" s="27"/>
      <c r="O9" s="23"/>
      <c r="P9" s="23"/>
      <c r="Q9" s="23"/>
      <c r="R9" s="23"/>
      <c r="S9" s="23"/>
      <c r="T9" s="242"/>
      <c r="U9" s="238"/>
      <c r="V9" s="238"/>
      <c r="W9" s="238"/>
      <c r="X9" s="238"/>
      <c r="Y9" s="238"/>
      <c r="Z9" s="238"/>
      <c r="AA9" s="238"/>
      <c r="AB9" s="238"/>
      <c r="AC9" s="238"/>
      <c r="AD9" s="238"/>
      <c r="AE9" s="238"/>
      <c r="AF9" s="238"/>
      <c r="AG9" s="238"/>
      <c r="AH9" s="238"/>
      <c r="AI9" s="238"/>
      <c r="AJ9" s="238"/>
      <c r="AK9" s="238"/>
      <c r="AL9" s="238"/>
      <c r="AM9" s="238"/>
      <c r="AN9" s="238"/>
      <c r="AO9" s="238"/>
    </row>
    <row r="10" spans="1:41" s="5" customFormat="1" ht="18" customHeight="1" x14ac:dyDescent="0.35">
      <c r="A10" s="10"/>
      <c r="B10" s="11"/>
      <c r="C10" s="217" t="s">
        <v>268</v>
      </c>
      <c r="D10" s="217"/>
      <c r="E10" s="358"/>
      <c r="F10" s="358"/>
      <c r="G10" s="358"/>
      <c r="H10" s="358"/>
      <c r="I10" s="358"/>
      <c r="J10" s="358"/>
      <c r="K10" s="358"/>
      <c r="L10" s="358"/>
      <c r="M10" s="12"/>
      <c r="N10" s="27"/>
      <c r="O10" s="23"/>
      <c r="P10" s="23"/>
      <c r="Q10" s="23"/>
      <c r="R10" s="23"/>
      <c r="S10" s="23"/>
      <c r="T10" s="242"/>
      <c r="U10" s="238"/>
      <c r="V10" s="238"/>
      <c r="W10" s="238"/>
      <c r="X10" s="238"/>
      <c r="Y10" s="238"/>
      <c r="Z10" s="238"/>
      <c r="AA10" s="238"/>
      <c r="AB10" s="238"/>
      <c r="AC10" s="238"/>
      <c r="AD10" s="238"/>
      <c r="AE10" s="238"/>
      <c r="AF10" s="238"/>
      <c r="AG10" s="238"/>
      <c r="AH10" s="238"/>
      <c r="AI10" s="238"/>
      <c r="AJ10" s="238"/>
      <c r="AK10" s="238"/>
      <c r="AL10" s="238"/>
      <c r="AM10" s="238"/>
      <c r="AN10" s="238"/>
      <c r="AO10" s="238"/>
    </row>
    <row r="11" spans="1:41" s="5" customFormat="1" ht="60" customHeight="1" x14ac:dyDescent="0.35">
      <c r="A11" s="10"/>
      <c r="B11" s="11"/>
      <c r="C11" s="217" t="s">
        <v>269</v>
      </c>
      <c r="D11" s="217"/>
      <c r="E11" s="358"/>
      <c r="F11" s="358"/>
      <c r="G11" s="358"/>
      <c r="H11" s="358"/>
      <c r="I11" s="358"/>
      <c r="J11" s="358"/>
      <c r="K11" s="358"/>
      <c r="L11" s="358"/>
      <c r="M11" s="12"/>
      <c r="N11" s="27"/>
      <c r="O11" s="23"/>
      <c r="P11" s="23"/>
      <c r="Q11" s="23"/>
      <c r="R11" s="23"/>
      <c r="S11" s="23"/>
      <c r="T11" s="242"/>
      <c r="U11" s="238"/>
      <c r="V11" s="238"/>
      <c r="W11" s="238"/>
      <c r="X11" s="238"/>
      <c r="Y11" s="238"/>
      <c r="Z11" s="238"/>
      <c r="AA11" s="238"/>
      <c r="AB11" s="238"/>
      <c r="AC11" s="238"/>
      <c r="AD11" s="238"/>
      <c r="AE11" s="238"/>
      <c r="AF11" s="238"/>
      <c r="AG11" s="238"/>
      <c r="AH11" s="238"/>
      <c r="AI11" s="238"/>
      <c r="AJ11" s="238"/>
      <c r="AK11" s="238"/>
      <c r="AL11" s="238"/>
      <c r="AM11" s="238"/>
      <c r="AN11" s="238"/>
      <c r="AO11" s="238"/>
    </row>
    <row r="12" spans="1:41" s="5" customFormat="1" ht="10" customHeight="1" x14ac:dyDescent="0.35">
      <c r="A12" s="10"/>
      <c r="B12" s="11"/>
      <c r="C12" s="217"/>
      <c r="D12" s="217"/>
      <c r="E12" s="217"/>
      <c r="F12" s="217"/>
      <c r="G12" s="219"/>
      <c r="H12" s="219"/>
      <c r="I12" s="219"/>
      <c r="J12" s="219"/>
      <c r="K12" s="219"/>
      <c r="L12" s="219"/>
      <c r="M12" s="12"/>
      <c r="N12" s="27"/>
      <c r="O12" s="23"/>
      <c r="P12" s="23"/>
      <c r="Q12" s="23"/>
      <c r="R12" s="23"/>
      <c r="S12" s="23"/>
      <c r="T12" s="242"/>
      <c r="U12" s="238"/>
      <c r="V12" s="238"/>
      <c r="W12" s="238"/>
      <c r="X12" s="238"/>
      <c r="Y12" s="238"/>
      <c r="Z12" s="238"/>
      <c r="AA12" s="238"/>
      <c r="AB12" s="238"/>
      <c r="AC12" s="238"/>
      <c r="AD12" s="238"/>
      <c r="AE12" s="238"/>
      <c r="AF12" s="238"/>
      <c r="AG12" s="238"/>
      <c r="AH12" s="238"/>
      <c r="AI12" s="238"/>
      <c r="AJ12" s="238"/>
      <c r="AK12" s="238"/>
      <c r="AL12" s="238"/>
      <c r="AM12" s="238"/>
      <c r="AN12" s="238"/>
      <c r="AO12" s="238"/>
    </row>
    <row r="13" spans="1:41" s="5" customFormat="1" ht="18" customHeight="1" x14ac:dyDescent="0.35">
      <c r="A13" s="10"/>
      <c r="B13" s="11"/>
      <c r="C13" s="218" t="s">
        <v>270</v>
      </c>
      <c r="D13" s="218"/>
      <c r="E13" s="218"/>
      <c r="F13" s="218"/>
      <c r="G13" s="237"/>
      <c r="H13" s="329" t="s">
        <v>119</v>
      </c>
      <c r="I13" s="329"/>
      <c r="J13" s="329"/>
      <c r="K13" s="246"/>
      <c r="L13" s="246" t="s">
        <v>80</v>
      </c>
      <c r="M13" s="12"/>
      <c r="N13" s="27"/>
      <c r="O13" s="23"/>
      <c r="P13" s="23"/>
      <c r="Q13" s="23"/>
      <c r="R13" s="23"/>
      <c r="S13" s="23"/>
      <c r="T13" s="242"/>
      <c r="U13" s="238"/>
      <c r="V13" s="238"/>
      <c r="W13" s="238"/>
      <c r="X13" s="238"/>
      <c r="Y13" s="238"/>
      <c r="Z13" s="238"/>
      <c r="AA13" s="242"/>
      <c r="AB13" s="242"/>
      <c r="AC13" s="242"/>
      <c r="AD13" s="201"/>
      <c r="AE13" s="201"/>
      <c r="AF13" s="238"/>
      <c r="AG13" s="238"/>
      <c r="AH13" s="238"/>
      <c r="AI13" s="238"/>
      <c r="AJ13" s="238"/>
      <c r="AK13" s="238"/>
      <c r="AL13" s="238"/>
      <c r="AM13" s="238"/>
      <c r="AN13" s="238"/>
      <c r="AO13" s="238"/>
    </row>
    <row r="14" spans="1:41" s="5" customFormat="1" ht="18" customHeight="1" x14ac:dyDescent="0.35">
      <c r="A14" s="10"/>
      <c r="B14" s="11"/>
      <c r="C14" s="217" t="s">
        <v>271</v>
      </c>
      <c r="D14" s="229"/>
      <c r="E14" s="229"/>
      <c r="F14" s="229"/>
      <c r="G14" s="230" t="s">
        <v>121</v>
      </c>
      <c r="H14" s="106"/>
      <c r="I14" s="139" t="s">
        <v>125</v>
      </c>
      <c r="J14" s="106"/>
      <c r="K14" s="18"/>
      <c r="L14" s="133">
        <f>ROUND(((J14-H14)/30.4),0)</f>
        <v>0</v>
      </c>
      <c r="M14" s="12"/>
      <c r="N14" s="27"/>
      <c r="O14" s="23"/>
      <c r="P14" s="23"/>
      <c r="Q14" s="23"/>
      <c r="R14" s="110"/>
      <c r="S14" s="110"/>
      <c r="T14" s="111"/>
      <c r="U14" s="111"/>
      <c r="V14" s="111"/>
      <c r="W14" s="111"/>
      <c r="X14" s="111"/>
      <c r="Y14" s="111"/>
      <c r="Z14" s="111"/>
      <c r="AA14" s="111"/>
      <c r="AB14" s="111"/>
      <c r="AC14" s="111"/>
      <c r="AD14" s="205"/>
      <c r="AE14" s="205"/>
      <c r="AF14" s="111"/>
      <c r="AG14" s="111"/>
      <c r="AH14" s="111"/>
      <c r="AI14" s="111"/>
      <c r="AJ14" s="111"/>
      <c r="AK14" s="111"/>
      <c r="AL14" s="111"/>
      <c r="AM14" s="111"/>
      <c r="AN14" s="238"/>
      <c r="AO14" s="238"/>
    </row>
    <row r="15" spans="1:41" s="5" customFormat="1" ht="10" customHeight="1" x14ac:dyDescent="0.35">
      <c r="A15" s="10"/>
      <c r="B15" s="11"/>
      <c r="C15" s="217"/>
      <c r="D15" s="229"/>
      <c r="E15" s="229"/>
      <c r="F15" s="229"/>
      <c r="G15" s="138"/>
      <c r="H15" s="236"/>
      <c r="I15" s="138"/>
      <c r="J15" s="219"/>
      <c r="K15" s="18"/>
      <c r="L15" s="18"/>
      <c r="M15" s="12"/>
      <c r="N15" s="27"/>
      <c r="O15" s="23"/>
      <c r="P15" s="23"/>
      <c r="Q15" s="23"/>
      <c r="R15" s="110"/>
      <c r="S15" s="110"/>
      <c r="T15" s="111"/>
      <c r="U15" s="111"/>
      <c r="V15" s="111"/>
      <c r="W15" s="111"/>
      <c r="X15" s="111"/>
      <c r="Y15" s="111"/>
      <c r="Z15" s="111"/>
      <c r="AA15" s="111"/>
      <c r="AB15" s="111"/>
      <c r="AC15" s="111"/>
      <c r="AD15" s="205"/>
      <c r="AE15" s="205"/>
      <c r="AF15" s="111"/>
      <c r="AG15" s="111"/>
      <c r="AH15" s="111"/>
      <c r="AI15" s="111"/>
      <c r="AJ15" s="111"/>
      <c r="AK15" s="111"/>
      <c r="AL15" s="111"/>
      <c r="AM15" s="111"/>
      <c r="AN15" s="238"/>
      <c r="AO15" s="238"/>
    </row>
    <row r="16" spans="1:41" s="5" customFormat="1" ht="18" customHeight="1" x14ac:dyDescent="0.35">
      <c r="A16" s="10"/>
      <c r="B16" s="11"/>
      <c r="C16" s="217"/>
      <c r="D16" s="229"/>
      <c r="E16" s="229"/>
      <c r="F16" s="229"/>
      <c r="G16" s="352" t="s">
        <v>174</v>
      </c>
      <c r="H16" s="353"/>
      <c r="I16" s="352" t="s">
        <v>172</v>
      </c>
      <c r="J16" s="353"/>
      <c r="K16" s="352" t="s">
        <v>223</v>
      </c>
      <c r="L16" s="353"/>
      <c r="M16" s="12"/>
      <c r="N16" s="27"/>
      <c r="O16" s="23"/>
      <c r="P16" s="23"/>
      <c r="Q16" s="23"/>
      <c r="R16" s="110"/>
      <c r="S16" s="110"/>
      <c r="T16" s="111"/>
      <c r="U16" s="111"/>
      <c r="V16" s="111"/>
      <c r="W16" s="111"/>
      <c r="X16" s="111"/>
      <c r="Y16" s="111"/>
      <c r="Z16" s="111"/>
      <c r="AA16" s="111"/>
      <c r="AB16" s="111"/>
      <c r="AC16" s="111"/>
      <c r="AD16" s="205"/>
      <c r="AE16" s="205"/>
      <c r="AF16" s="111"/>
      <c r="AG16" s="111"/>
      <c r="AH16" s="111"/>
      <c r="AI16" s="111"/>
      <c r="AJ16" s="111"/>
      <c r="AK16" s="111"/>
      <c r="AL16" s="111"/>
      <c r="AM16" s="111"/>
      <c r="AN16" s="238"/>
      <c r="AO16" s="238"/>
    </row>
    <row r="17" spans="1:45" s="5" customFormat="1" ht="18" customHeight="1" x14ac:dyDescent="0.35">
      <c r="A17" s="10"/>
      <c r="B17" s="11"/>
      <c r="C17" s="217"/>
      <c r="D17" s="229"/>
      <c r="E17" s="229"/>
      <c r="F17" s="229"/>
      <c r="G17" s="134" t="s">
        <v>224</v>
      </c>
      <c r="H17" s="134" t="s">
        <v>225</v>
      </c>
      <c r="I17" s="134" t="s">
        <v>226</v>
      </c>
      <c r="J17" s="134" t="s">
        <v>227</v>
      </c>
      <c r="K17" s="134" t="s">
        <v>226</v>
      </c>
      <c r="L17" s="134" t="s">
        <v>227</v>
      </c>
      <c r="M17" s="12"/>
      <c r="N17" s="27"/>
      <c r="O17" s="23"/>
      <c r="P17" s="23"/>
      <c r="Q17" s="23"/>
      <c r="R17" s="110"/>
      <c r="S17" s="110"/>
      <c r="T17" s="111"/>
      <c r="U17" s="111"/>
      <c r="V17" s="111"/>
      <c r="W17" s="111"/>
      <c r="X17" s="111"/>
      <c r="Y17" s="111"/>
      <c r="Z17" s="111"/>
      <c r="AA17" s="111"/>
      <c r="AB17" s="111"/>
      <c r="AC17" s="111"/>
      <c r="AD17" s="205"/>
      <c r="AE17" s="205"/>
      <c r="AF17" s="111"/>
      <c r="AG17" s="111"/>
      <c r="AH17" s="111"/>
      <c r="AI17" s="111"/>
      <c r="AJ17" s="111"/>
      <c r="AK17" s="111"/>
      <c r="AL17" s="111"/>
      <c r="AM17" s="111"/>
      <c r="AN17" s="238"/>
      <c r="AO17" s="238"/>
      <c r="AP17" s="242"/>
      <c r="AQ17" s="242"/>
      <c r="AR17" s="242"/>
      <c r="AS17" s="242"/>
    </row>
    <row r="18" spans="1:45" s="5" customFormat="1" ht="18" customHeight="1" x14ac:dyDescent="0.35">
      <c r="A18" s="10"/>
      <c r="B18" s="11"/>
      <c r="C18" s="217" t="s">
        <v>272</v>
      </c>
      <c r="D18" s="229"/>
      <c r="E18" s="229"/>
      <c r="F18" s="229"/>
      <c r="G18" s="20"/>
      <c r="H18" s="20"/>
      <c r="I18" s="133">
        <f>I78</f>
        <v>0</v>
      </c>
      <c r="J18" s="133">
        <f>J78</f>
        <v>0</v>
      </c>
      <c r="K18" s="133">
        <f>K78</f>
        <v>0</v>
      </c>
      <c r="L18" s="133">
        <f>L78</f>
        <v>0</v>
      </c>
      <c r="M18" s="12"/>
      <c r="N18" s="27"/>
      <c r="O18" s="337" t="s">
        <v>229</v>
      </c>
      <c r="P18" s="338"/>
      <c r="Q18" s="337" t="s">
        <v>230</v>
      </c>
      <c r="R18" s="338"/>
      <c r="S18" s="337" t="s">
        <v>80</v>
      </c>
      <c r="T18" s="338"/>
      <c r="U18" s="323" t="s">
        <v>231</v>
      </c>
      <c r="V18" s="323"/>
      <c r="W18" s="111"/>
      <c r="X18" s="111"/>
      <c r="Y18" s="111"/>
      <c r="Z18" s="111"/>
      <c r="AA18" s="111"/>
      <c r="AB18" s="111"/>
      <c r="AC18" s="111"/>
      <c r="AD18" s="205"/>
      <c r="AE18" s="205"/>
      <c r="AF18" s="111"/>
      <c r="AG18" s="111"/>
      <c r="AH18" s="111"/>
      <c r="AI18" s="111"/>
      <c r="AJ18" s="111"/>
      <c r="AK18" s="111"/>
      <c r="AL18" s="111"/>
      <c r="AM18" s="111"/>
      <c r="AN18" s="238"/>
      <c r="AO18" s="238"/>
      <c r="AP18" s="242"/>
      <c r="AQ18" s="242"/>
      <c r="AR18" s="242"/>
      <c r="AS18" s="242"/>
    </row>
    <row r="19" spans="1:45" s="5" customFormat="1" ht="18" customHeight="1" x14ac:dyDescent="0.35">
      <c r="A19" s="10"/>
      <c r="B19" s="11"/>
      <c r="C19" s="217" t="s">
        <v>232</v>
      </c>
      <c r="D19" s="229"/>
      <c r="E19" s="229"/>
      <c r="F19" s="229"/>
      <c r="G19" s="138"/>
      <c r="H19" s="246"/>
      <c r="I19" s="138"/>
      <c r="J19" s="246"/>
      <c r="K19" s="133">
        <f>IF(U19=0,0,(K18/S19)*12)</f>
        <v>0</v>
      </c>
      <c r="L19" s="133">
        <f>IF(U19=0,0,(L18/S19)*12)</f>
        <v>0</v>
      </c>
      <c r="M19" s="12"/>
      <c r="N19" s="27"/>
      <c r="O19" s="365">
        <f>MIN(G47:G77)</f>
        <v>0</v>
      </c>
      <c r="P19" s="366"/>
      <c r="Q19" s="365">
        <f>MAX(H47:H77)</f>
        <v>0</v>
      </c>
      <c r="R19" s="366"/>
      <c r="S19" s="341">
        <f>DATEDIF(O19,Q19,"m")+1</f>
        <v>1</v>
      </c>
      <c r="T19" s="342"/>
      <c r="U19" s="323">
        <f>COUNTA(G47:G77)</f>
        <v>0</v>
      </c>
      <c r="V19" s="323"/>
      <c r="W19" s="111"/>
      <c r="X19" s="111"/>
      <c r="Y19" s="111"/>
      <c r="Z19" s="111"/>
      <c r="AA19" s="111"/>
      <c r="AB19" s="111"/>
      <c r="AC19" s="111"/>
      <c r="AD19" s="205"/>
      <c r="AE19" s="205"/>
      <c r="AF19" s="111"/>
      <c r="AG19" s="111"/>
      <c r="AH19" s="111"/>
      <c r="AI19" s="111"/>
      <c r="AJ19" s="111"/>
      <c r="AK19" s="111"/>
      <c r="AL19" s="111"/>
      <c r="AM19" s="111"/>
      <c r="AN19" s="238"/>
      <c r="AO19" s="238"/>
      <c r="AP19" s="242"/>
      <c r="AQ19" s="242"/>
      <c r="AR19" s="242"/>
      <c r="AS19" s="242"/>
    </row>
    <row r="20" spans="1:45" s="5" customFormat="1" ht="10" customHeight="1" x14ac:dyDescent="0.35">
      <c r="A20" s="10"/>
      <c r="B20" s="11"/>
      <c r="C20" s="229"/>
      <c r="D20" s="229"/>
      <c r="E20" s="229"/>
      <c r="F20" s="229"/>
      <c r="G20" s="229"/>
      <c r="H20" s="229"/>
      <c r="I20" s="229"/>
      <c r="J20" s="229"/>
      <c r="K20" s="229"/>
      <c r="L20" s="229"/>
      <c r="M20" s="12"/>
      <c r="N20" s="27"/>
      <c r="O20" s="23"/>
      <c r="P20" s="23"/>
      <c r="Q20" s="23"/>
      <c r="R20" s="23"/>
      <c r="S20" s="23"/>
      <c r="T20" s="242"/>
      <c r="U20" s="238"/>
      <c r="V20" s="238"/>
      <c r="W20" s="238"/>
      <c r="X20" s="238"/>
      <c r="Y20" s="238"/>
      <c r="Z20" s="238"/>
      <c r="AA20" s="242"/>
      <c r="AB20" s="242"/>
      <c r="AC20" s="242"/>
      <c r="AD20" s="201"/>
      <c r="AE20" s="201"/>
      <c r="AF20" s="238"/>
      <c r="AG20" s="238"/>
      <c r="AH20" s="238"/>
      <c r="AI20" s="238"/>
      <c r="AJ20" s="238"/>
      <c r="AK20" s="238"/>
      <c r="AL20" s="238"/>
      <c r="AM20" s="238"/>
      <c r="AN20" s="238"/>
      <c r="AO20" s="238"/>
      <c r="AP20" s="242"/>
      <c r="AQ20" s="242"/>
      <c r="AR20" s="242"/>
      <c r="AS20" s="242"/>
    </row>
    <row r="21" spans="1:45" s="5" customFormat="1" ht="18" customHeight="1" x14ac:dyDescent="0.35">
      <c r="A21" s="10"/>
      <c r="B21" s="11"/>
      <c r="C21" s="217" t="s">
        <v>233</v>
      </c>
      <c r="D21" s="229"/>
      <c r="E21" s="229"/>
      <c r="F21" s="229"/>
      <c r="G21" s="229"/>
      <c r="H21" s="229"/>
      <c r="I21" s="304"/>
      <c r="J21" s="304"/>
      <c r="K21" s="305"/>
      <c r="L21" s="133">
        <f>SUMPRODUCT((E48:E77&lt;&gt;"")/COUNTIF(E48:E77,E48:E77&amp;""))</f>
        <v>0</v>
      </c>
      <c r="M21" s="12"/>
      <c r="N21" s="27"/>
      <c r="O21" s="23"/>
      <c r="P21" s="23"/>
      <c r="Q21" s="23"/>
      <c r="R21" s="23"/>
      <c r="S21" s="23"/>
      <c r="T21" s="242"/>
      <c r="U21" s="238"/>
      <c r="V21" s="238"/>
      <c r="W21" s="238"/>
      <c r="X21" s="238"/>
      <c r="Y21" s="238"/>
      <c r="Z21" s="238"/>
      <c r="AA21" s="242"/>
      <c r="AB21" s="242"/>
      <c r="AC21" s="242"/>
      <c r="AD21" s="201"/>
      <c r="AE21" s="201"/>
      <c r="AF21" s="238"/>
      <c r="AG21" s="238"/>
      <c r="AH21" s="238"/>
      <c r="AI21" s="238"/>
      <c r="AJ21" s="238"/>
      <c r="AK21" s="238"/>
      <c r="AL21" s="238"/>
      <c r="AM21" s="238"/>
      <c r="AN21" s="238"/>
      <c r="AO21" s="238"/>
      <c r="AP21" s="242"/>
      <c r="AQ21" s="242"/>
      <c r="AR21" s="242"/>
      <c r="AS21" s="242"/>
    </row>
    <row r="22" spans="1:45" s="5" customFormat="1" ht="18" customHeight="1" x14ac:dyDescent="0.35">
      <c r="A22" s="10"/>
      <c r="B22" s="11"/>
      <c r="C22" s="217" t="s">
        <v>273</v>
      </c>
      <c r="D22" s="217"/>
      <c r="E22" s="217"/>
      <c r="F22" s="217"/>
      <c r="G22" s="141"/>
      <c r="H22" s="371" t="s">
        <v>235</v>
      </c>
      <c r="I22" s="304"/>
      <c r="J22" s="304"/>
      <c r="K22" s="305"/>
      <c r="L22" s="133">
        <f>F78</f>
        <v>0</v>
      </c>
      <c r="M22" s="12"/>
      <c r="N22" s="27"/>
      <c r="O22" s="337" t="s">
        <v>236</v>
      </c>
      <c r="P22" s="347"/>
      <c r="Q22" s="347"/>
      <c r="R22" s="338"/>
      <c r="S22" s="337" t="s">
        <v>274</v>
      </c>
      <c r="T22" s="347"/>
      <c r="U22" s="347"/>
      <c r="V22" s="338"/>
      <c r="W22" s="337" t="s">
        <v>238</v>
      </c>
      <c r="X22" s="347"/>
      <c r="Y22" s="347"/>
      <c r="Z22" s="338"/>
      <c r="AA22" s="337" t="s">
        <v>239</v>
      </c>
      <c r="AB22" s="347"/>
      <c r="AC22" s="347"/>
      <c r="AD22" s="338"/>
      <c r="AE22" s="323" t="s">
        <v>240</v>
      </c>
      <c r="AF22" s="323"/>
      <c r="AG22" s="323"/>
      <c r="AH22" s="323"/>
      <c r="AI22" s="337" t="s">
        <v>241</v>
      </c>
      <c r="AJ22" s="347"/>
      <c r="AK22" s="347"/>
      <c r="AL22" s="338"/>
      <c r="AM22" s="116"/>
      <c r="AN22" s="323" t="s">
        <v>175</v>
      </c>
      <c r="AO22" s="323"/>
      <c r="AP22" s="242"/>
      <c r="AQ22" s="332" t="s">
        <v>177</v>
      </c>
      <c r="AR22" s="242"/>
      <c r="AS22" s="332" t="s">
        <v>178</v>
      </c>
    </row>
    <row r="23" spans="1:45" s="5" customFormat="1" ht="18" customHeight="1" x14ac:dyDescent="0.35">
      <c r="A23" s="10"/>
      <c r="B23" s="11"/>
      <c r="C23" s="268" t="s">
        <v>275</v>
      </c>
      <c r="D23" s="268"/>
      <c r="E23" s="268"/>
      <c r="F23" s="268"/>
      <c r="G23" s="217"/>
      <c r="H23" s="217"/>
      <c r="I23" s="217"/>
      <c r="J23" s="217"/>
      <c r="K23" s="217"/>
      <c r="L23" s="20"/>
      <c r="M23" s="12"/>
      <c r="N23" s="27"/>
      <c r="O23" s="336" t="s">
        <v>82</v>
      </c>
      <c r="P23" s="336"/>
      <c r="Q23" s="336" t="s">
        <v>81</v>
      </c>
      <c r="R23" s="336"/>
      <c r="S23" s="323" t="s">
        <v>82</v>
      </c>
      <c r="T23" s="323"/>
      <c r="U23" s="323" t="s">
        <v>81</v>
      </c>
      <c r="V23" s="323"/>
      <c r="W23" s="323" t="s">
        <v>82</v>
      </c>
      <c r="X23" s="323"/>
      <c r="Y23" s="323" t="s">
        <v>81</v>
      </c>
      <c r="Z23" s="323"/>
      <c r="AA23" s="323" t="s">
        <v>82</v>
      </c>
      <c r="AB23" s="323"/>
      <c r="AC23" s="348" t="s">
        <v>81</v>
      </c>
      <c r="AD23" s="348"/>
      <c r="AE23" s="323" t="s">
        <v>82</v>
      </c>
      <c r="AF23" s="323"/>
      <c r="AG23" s="323" t="s">
        <v>81</v>
      </c>
      <c r="AH23" s="323"/>
      <c r="AI23" s="323" t="s">
        <v>82</v>
      </c>
      <c r="AJ23" s="323"/>
      <c r="AK23" s="323" t="s">
        <v>81</v>
      </c>
      <c r="AL23" s="323"/>
      <c r="AM23" s="116"/>
      <c r="AN23" s="234" t="s">
        <v>82</v>
      </c>
      <c r="AO23" s="234" t="s">
        <v>81</v>
      </c>
      <c r="AP23" s="242"/>
      <c r="AQ23" s="333"/>
      <c r="AR23" s="242"/>
      <c r="AS23" s="333"/>
    </row>
    <row r="24" spans="1:45" s="5" customFormat="1" ht="10" customHeight="1" x14ac:dyDescent="0.35">
      <c r="A24" s="10"/>
      <c r="B24" s="11"/>
      <c r="C24" s="11"/>
      <c r="D24" s="11"/>
      <c r="E24" s="11"/>
      <c r="F24" s="11"/>
      <c r="G24" s="11"/>
      <c r="H24" s="11"/>
      <c r="I24" s="11"/>
      <c r="J24" s="11"/>
      <c r="K24" s="11"/>
      <c r="L24" s="11"/>
      <c r="M24" s="12"/>
      <c r="N24" s="27"/>
      <c r="O24" s="23"/>
      <c r="P24" s="23"/>
      <c r="Q24" s="23"/>
      <c r="R24" s="23"/>
      <c r="S24" s="23"/>
      <c r="T24" s="242"/>
      <c r="U24" s="242"/>
      <c r="V24" s="242"/>
      <c r="W24" s="242"/>
      <c r="X24" s="242"/>
      <c r="Y24" s="242"/>
      <c r="Z24" s="242"/>
      <c r="AA24" s="242"/>
      <c r="AB24" s="242"/>
      <c r="AC24" s="242"/>
      <c r="AD24" s="206"/>
      <c r="AE24" s="206"/>
      <c r="AF24" s="242"/>
      <c r="AG24" s="242"/>
      <c r="AH24" s="242"/>
      <c r="AI24" s="242"/>
      <c r="AJ24" s="242"/>
      <c r="AK24" s="242"/>
      <c r="AL24" s="242"/>
      <c r="AM24" s="242"/>
      <c r="AN24" s="238"/>
      <c r="AO24" s="242"/>
      <c r="AP24" s="242"/>
      <c r="AQ24" s="242"/>
      <c r="AR24" s="242"/>
      <c r="AS24" s="242"/>
    </row>
    <row r="25" spans="1:45" s="5" customFormat="1" ht="18" customHeight="1" x14ac:dyDescent="0.35">
      <c r="A25" s="10"/>
      <c r="B25" s="11"/>
      <c r="C25" s="218" t="s">
        <v>276</v>
      </c>
      <c r="D25" s="218"/>
      <c r="E25" s="218"/>
      <c r="F25" s="218"/>
      <c r="G25" s="329" t="s">
        <v>119</v>
      </c>
      <c r="H25" s="329"/>
      <c r="I25" s="329"/>
      <c r="J25" s="11"/>
      <c r="K25" s="19" t="s">
        <v>69</v>
      </c>
      <c r="L25" s="17" t="s">
        <v>181</v>
      </c>
      <c r="M25" s="12"/>
      <c r="N25" s="27"/>
      <c r="O25" s="104"/>
      <c r="P25" s="104"/>
      <c r="Q25" s="104"/>
      <c r="R25" s="104"/>
      <c r="S25" s="104"/>
      <c r="T25" s="27"/>
      <c r="U25" s="115"/>
      <c r="V25" s="115"/>
      <c r="W25" s="115"/>
      <c r="X25" s="115"/>
      <c r="Y25" s="115"/>
      <c r="Z25" s="115"/>
      <c r="AA25" s="27"/>
      <c r="AB25" s="27"/>
      <c r="AC25" s="27"/>
      <c r="AD25" s="207"/>
      <c r="AE25" s="207"/>
      <c r="AF25" s="27"/>
      <c r="AG25" s="27"/>
      <c r="AH25" s="27"/>
      <c r="AI25" s="27"/>
      <c r="AJ25" s="27"/>
      <c r="AK25" s="27"/>
      <c r="AL25" s="27"/>
      <c r="AM25" s="242"/>
      <c r="AN25" s="238"/>
      <c r="AO25" s="242"/>
      <c r="AP25" s="242"/>
      <c r="AQ25" s="242"/>
      <c r="AR25" s="242"/>
      <c r="AS25" s="242"/>
    </row>
    <row r="26" spans="1:45" s="5" customFormat="1" ht="18" customHeight="1" x14ac:dyDescent="0.35">
      <c r="A26" s="10"/>
      <c r="B26" s="137"/>
      <c r="C26" s="359"/>
      <c r="D26" s="360"/>
      <c r="E26" s="229"/>
      <c r="F26" s="229" t="s">
        <v>121</v>
      </c>
      <c r="G26" s="106"/>
      <c r="H26" s="235" t="s">
        <v>125</v>
      </c>
      <c r="I26" s="106"/>
      <c r="J26" s="235"/>
      <c r="K26" s="20"/>
      <c r="L26" s="133" t="str">
        <f>IFERROR(ROUND(K26/((I26-G26)/30.4),0),"")</f>
        <v/>
      </c>
      <c r="M26" s="12"/>
      <c r="N26" s="27"/>
      <c r="O26" s="114">
        <f>((($L19-$O$251)/($O$250-$O$251))*0.5+1)</f>
        <v>0.25</v>
      </c>
      <c r="P26" s="118">
        <f>IF($O26&gt;1.5,1.5,IF($O26&lt;0.5,0,$O26))</f>
        <v>0</v>
      </c>
      <c r="Q26" s="114">
        <f>((($L19-$Q$251)/($Q$250-$Q$251))*0.5+1)</f>
        <v>0</v>
      </c>
      <c r="R26" s="118">
        <f>IF($Q26&gt;1.5,1.5,IF($Q26&lt;0.5,0,$Q26))</f>
        <v>0</v>
      </c>
      <c r="S26" s="114">
        <f>((($K26-$S$251)/($S$250-$S$251))*0.5+1)</f>
        <v>-0.75</v>
      </c>
      <c r="T26" s="118">
        <f>IF($S26&gt;1.5,1.5,IF($S26&lt;0.5,0,$S26))</f>
        <v>0</v>
      </c>
      <c r="U26" s="114">
        <f>((($K26-$U$251)/($U$250-$U$251))*0.5+1)</f>
        <v>-1.4</v>
      </c>
      <c r="V26" s="118">
        <f>IF($U26&gt;1.5,1.5,IF($U26&lt;0.5,0,$U26))</f>
        <v>0</v>
      </c>
      <c r="W26" s="114">
        <f>((($G18-$W$251)/($W$250-$W$251))*0.5+1)</f>
        <v>0.25</v>
      </c>
      <c r="X26" s="118">
        <f>IF($W26&gt;1.5,1.5,IF($W26&lt;0.5,0,$W26))</f>
        <v>0</v>
      </c>
      <c r="Y26" s="114">
        <f>((($G18-$Y$251)/($Y$250-$Y$251))*0.5+1)</f>
        <v>0.125</v>
      </c>
      <c r="Z26" s="118">
        <f>IF($Y26&gt;1.5,1.5,IF($Y26&lt;0.5,0,$Y26))</f>
        <v>0</v>
      </c>
      <c r="AA26" s="114">
        <f>((($H18-$AA$251)/($AA$250-$AA$251))*0.5+1)</f>
        <v>0</v>
      </c>
      <c r="AB26" s="118">
        <f>IF($AA26&gt;1.5,1.5,IF($AA26&lt;0.5,0,$AA26))</f>
        <v>0</v>
      </c>
      <c r="AC26" s="114">
        <f>((($H18-$AC$251)/($AC$250-$AC$251))*0.5+1)</f>
        <v>-0.5</v>
      </c>
      <c r="AD26" s="118">
        <f>IF($AC26&gt;1.5,1.5,IF($AC26&lt;0.5,0,$AC26))</f>
        <v>0</v>
      </c>
      <c r="AE26" s="114">
        <f>((($L21-$AE$251)/($AE$250-$AE$251))*0.5+1)</f>
        <v>0</v>
      </c>
      <c r="AF26" s="118">
        <f>IF($AE26&gt;1.5,1.5,IF($AE26&lt;0.5,0,$AE26))</f>
        <v>0</v>
      </c>
      <c r="AG26" s="114">
        <f>((($L21-$AF$251)/($AF$250-$AF$251))*0.5+1)</f>
        <v>-0.5</v>
      </c>
      <c r="AH26" s="118">
        <f>IF($AG26&gt;1.5,1.5,IF($AG26&lt;0.5,0,$AG26))</f>
        <v>0</v>
      </c>
      <c r="AI26" s="114">
        <f>((($T47-$AG$251)/($AG$250-$AG$251))*0.5+1)</f>
        <v>0.16666666666666663</v>
      </c>
      <c r="AJ26" s="118">
        <f>IF($AI26&gt;1.5,1.5,IF($AI26&lt;0.5,0,$AI26))</f>
        <v>0</v>
      </c>
      <c r="AK26" s="114">
        <f>((($V47-$AI$251)/($AI$250-$AI$251))*0.5+1)</f>
        <v>0</v>
      </c>
      <c r="AL26" s="118">
        <f>IF($AK26&gt;1.5,1.5,IF($AK26&lt;0.5,0,$AK26))</f>
        <v>0</v>
      </c>
      <c r="AM26" s="117"/>
      <c r="AN26" s="119">
        <f>IF(AND($C26="Portfoliomanager*in",PRODUCT(P26,T26,X26,AB26,AF26,AJ26)&gt;=1,$L$30&gt;=$AO$250),1,0)</f>
        <v>0</v>
      </c>
      <c r="AO26" s="119">
        <f>IF(AND($C26="Portfoliomanager*in",PRODUCT(R26,V26,Z26,AD26,AH26,AL26)&gt;=1,$L$30&gt;=$AO$249),1,0)</f>
        <v>0</v>
      </c>
      <c r="AP26" s="242"/>
      <c r="AQ26" s="234">
        <f>IF(AND(OR(J18&gt;=O$257,L18&gt;=Q$257),K26&gt;=S$257,G18+H18&gt;=U$257,AS26&gt;=W$257,L30&gt;=Y$257,R47&gt;=AA$257),1,0)</f>
        <v>0</v>
      </c>
      <c r="AR26" s="242"/>
      <c r="AS26" s="240">
        <f>IF(I26="",0,DATEDIF(G26,I26,"m")+1)</f>
        <v>0</v>
      </c>
    </row>
    <row r="27" spans="1:45" s="5" customFormat="1" ht="18" customHeight="1" x14ac:dyDescent="0.35">
      <c r="A27" s="10"/>
      <c r="B27" s="137"/>
      <c r="C27" s="359"/>
      <c r="D27" s="360"/>
      <c r="E27" s="229"/>
      <c r="F27" s="229" t="s">
        <v>121</v>
      </c>
      <c r="G27" s="106"/>
      <c r="H27" s="235" t="s">
        <v>125</v>
      </c>
      <c r="I27" s="106"/>
      <c r="J27" s="235"/>
      <c r="K27" s="20"/>
      <c r="L27" s="133" t="str">
        <f t="shared" ref="L27:L28" si="0">IFERROR(ROUND(K27/((I27-G27)/30.4),0),"")</f>
        <v/>
      </c>
      <c r="M27" s="12"/>
      <c r="N27" s="27"/>
      <c r="O27" s="114">
        <f>((($L19-$O$251)/($O$250-$O$251))*0.5+1)</f>
        <v>0.25</v>
      </c>
      <c r="P27" s="118">
        <f t="shared" ref="P27:P28" si="1">IF($O27&gt;1.5,1.5,IF($O27&lt;0.5,0,$O27))</f>
        <v>0</v>
      </c>
      <c r="Q27" s="114">
        <f>((($L19-$Q$251)/($Q$250-$Q$251))*0.5+1)</f>
        <v>0</v>
      </c>
      <c r="R27" s="118">
        <f t="shared" ref="R27:R28" si="2">IF($Q27&gt;1.5,1.5,IF($Q27&lt;0.5,0,$Q27))</f>
        <v>0</v>
      </c>
      <c r="S27" s="114">
        <f>((($K27-$S$251)/($S$250-$S$251))*0.5+1)</f>
        <v>-0.75</v>
      </c>
      <c r="T27" s="118">
        <f t="shared" ref="T27:T28" si="3">IF($S27&gt;1.5,1.5,IF($S27&lt;0.5,0,$S27))</f>
        <v>0</v>
      </c>
      <c r="U27" s="114">
        <f>((($K27-$U$251)/($U$250-$U$251))*0.5+1)</f>
        <v>-1.4</v>
      </c>
      <c r="V27" s="118">
        <f t="shared" ref="V27:V28" si="4">IF($U27&gt;1.5,1.5,IF($U27&lt;0.5,0,$U27))</f>
        <v>0</v>
      </c>
      <c r="W27" s="114">
        <f>((($G18-$W$251)/($W$250-$W$251))*0.5+1)</f>
        <v>0.25</v>
      </c>
      <c r="X27" s="118">
        <f t="shared" ref="X27:X28" si="5">IF($W27&gt;1.5,1.5,IF($W27&lt;0.5,0,$W27))</f>
        <v>0</v>
      </c>
      <c r="Y27" s="114">
        <f>((($G18-$Y$251)/($Y$250-$Y$251))*0.5+1)</f>
        <v>0.125</v>
      </c>
      <c r="Z27" s="118">
        <f t="shared" ref="Z27:Z28" si="6">IF($Y27&gt;1.5,1.5,IF($Y27&lt;0.5,0,$Y27))</f>
        <v>0</v>
      </c>
      <c r="AA27" s="114">
        <f>((($H18-$AA$251)/($AA$250-$AA$251))*0.5+1)</f>
        <v>0</v>
      </c>
      <c r="AB27" s="118">
        <f t="shared" ref="AB27:AB28" si="7">IF($AA27&gt;1.5,1.5,IF($AA27&lt;0.5,0,$AA27))</f>
        <v>0</v>
      </c>
      <c r="AC27" s="114">
        <f>((($H18-$AC$251)/($AC$250-$AC$251))*0.5+1)</f>
        <v>-0.5</v>
      </c>
      <c r="AD27" s="118">
        <f t="shared" ref="AD27:AD28" si="8">IF($AC27&gt;1.5,1.5,IF($AC27&lt;0.5,0,$AC27))</f>
        <v>0</v>
      </c>
      <c r="AE27" s="114">
        <f>((($L21-$AE$251)/($AE$250-$AE$251))*0.5+1)</f>
        <v>0</v>
      </c>
      <c r="AF27" s="118">
        <f t="shared" ref="AF27:AF28" si="9">IF($AE27&gt;1.5,1.5,IF($AE27&lt;0.5,0,$AE27))</f>
        <v>0</v>
      </c>
      <c r="AG27" s="114">
        <f>((($L21-$AF$251)/($AF$250-$AF$251))*0.5+1)</f>
        <v>-0.5</v>
      </c>
      <c r="AH27" s="118">
        <f>IF($AG27&gt;1.5,1.5,IF($AG27&lt;0.5,0,$AG27))</f>
        <v>0</v>
      </c>
      <c r="AI27" s="114">
        <f>((($T47-$AG$251)/($AG$250-$AG$251))*0.5+1)</f>
        <v>0.16666666666666663</v>
      </c>
      <c r="AJ27" s="118">
        <f>IF($AI27&gt;1.5,1.5,IF($AI27&lt;0.5,0,$AI27))</f>
        <v>0</v>
      </c>
      <c r="AK27" s="114">
        <f>((($V47-$AI$251)/($AI$250-$AI$251))*0.5+1)</f>
        <v>0</v>
      </c>
      <c r="AL27" s="118">
        <f>IF($AK27&gt;1.5,1.5,IF($AK27&lt;0.5,0,$AK27))</f>
        <v>0</v>
      </c>
      <c r="AM27" s="117"/>
      <c r="AN27" s="119">
        <f>IF(AND($C27="Portfoliomanager*in",PRODUCT(P27,T27,X27,AB27,AF27,AJ27)&gt;=1,$L$30&gt;=$AO$250),1,0)</f>
        <v>0</v>
      </c>
      <c r="AO27" s="119">
        <f>IF(AND($C27="Portfoliomanager*in",PRODUCT(R27,V27,Z27,AD27,AH27,AL27)&gt;=1,$L$30&gt;=$AO$249),1,0)</f>
        <v>0</v>
      </c>
      <c r="AP27" s="242"/>
      <c r="AQ27" s="234">
        <f>IF(AND(OR(J18&gt;=O$257,L18&gt;=Q$257),K27&gt;=S$257,G18+H18&gt;=U$257,AS27&gt;=W$257,L30&gt;=Y$257,R47&gt;=AA$257),1,0)</f>
        <v>0</v>
      </c>
      <c r="AR27" s="242"/>
      <c r="AS27" s="240">
        <f t="shared" ref="AS27:AS28" si="10">IF(I27="",0,DATEDIF(G27,I27,"m")+1)</f>
        <v>0</v>
      </c>
    </row>
    <row r="28" spans="1:45" s="5" customFormat="1" ht="18" customHeight="1" x14ac:dyDescent="0.35">
      <c r="A28" s="10"/>
      <c r="B28" s="137"/>
      <c r="C28" s="361"/>
      <c r="D28" s="361"/>
      <c r="E28" s="229"/>
      <c r="F28" s="229" t="s">
        <v>121</v>
      </c>
      <c r="G28" s="106"/>
      <c r="H28" s="235" t="s">
        <v>125</v>
      </c>
      <c r="I28" s="106"/>
      <c r="J28" s="235"/>
      <c r="K28" s="20"/>
      <c r="L28" s="133" t="str">
        <f t="shared" si="0"/>
        <v/>
      </c>
      <c r="M28" s="12"/>
      <c r="N28" s="27"/>
      <c r="O28" s="114">
        <f>((($L19-$O$251)/($O$250-$O$251))*0.5+1)</f>
        <v>0.25</v>
      </c>
      <c r="P28" s="118">
        <f t="shared" si="1"/>
        <v>0</v>
      </c>
      <c r="Q28" s="114">
        <f>((($L19-$Q$251)/($Q$250-$Q$251))*0.5+1)</f>
        <v>0</v>
      </c>
      <c r="R28" s="118">
        <f t="shared" si="2"/>
        <v>0</v>
      </c>
      <c r="S28" s="114">
        <f>((($K28-$S$251)/($S$250-$S$251))*0.5+1)</f>
        <v>-0.75</v>
      </c>
      <c r="T28" s="118">
        <f t="shared" si="3"/>
        <v>0</v>
      </c>
      <c r="U28" s="114">
        <f>((($K28-$U$251)/($U$250-$U$251))*0.5+1)</f>
        <v>-1.4</v>
      </c>
      <c r="V28" s="118">
        <f t="shared" si="4"/>
        <v>0</v>
      </c>
      <c r="W28" s="114">
        <f>((($G18-$W$251)/($W$250-$W$251))*0.5+1)</f>
        <v>0.25</v>
      </c>
      <c r="X28" s="118">
        <f t="shared" si="5"/>
        <v>0</v>
      </c>
      <c r="Y28" s="114">
        <f>((($G18-$Y$251)/($Y$250-$Y$251))*0.5+1)</f>
        <v>0.125</v>
      </c>
      <c r="Z28" s="118">
        <f t="shared" si="6"/>
        <v>0</v>
      </c>
      <c r="AA28" s="114">
        <f>((($H18-$AA$251)/($AA$250-$AA$251))*0.5+1)</f>
        <v>0</v>
      </c>
      <c r="AB28" s="118">
        <f t="shared" si="7"/>
        <v>0</v>
      </c>
      <c r="AC28" s="114">
        <f>((($H18-$AC$251)/($AC$250-$AC$251))*0.5+1)</f>
        <v>-0.5</v>
      </c>
      <c r="AD28" s="118">
        <f t="shared" si="8"/>
        <v>0</v>
      </c>
      <c r="AE28" s="114">
        <f>((($L21-$AE$251)/($AE$250-$AE$251))*0.5+1)</f>
        <v>0</v>
      </c>
      <c r="AF28" s="118">
        <f t="shared" si="9"/>
        <v>0</v>
      </c>
      <c r="AG28" s="114">
        <f>((($L21-$AF$251)/($AF$250-$AF$251))*0.5+1)</f>
        <v>-0.5</v>
      </c>
      <c r="AH28" s="118">
        <f>IF($AG28&gt;1.5,1.5,IF($AG28&lt;0.5,0,$AG28))</f>
        <v>0</v>
      </c>
      <c r="AI28" s="114">
        <f>((($T47-$AG$251)/($AG$250-$AG$251))*0.5+1)</f>
        <v>0.16666666666666663</v>
      </c>
      <c r="AJ28" s="118">
        <f>IF($AI28&gt;1.5,1.5,IF($AI28&lt;0.5,0,$AI28))</f>
        <v>0</v>
      </c>
      <c r="AK28" s="114">
        <f>((($V47-$AI$251)/($AI$250-$AI$251))*0.5+1)</f>
        <v>0</v>
      </c>
      <c r="AL28" s="118">
        <f>IF($AK28&gt;1.5,1.5,IF($AK28&lt;0.5,0,$AK28))</f>
        <v>0</v>
      </c>
      <c r="AM28" s="117"/>
      <c r="AN28" s="119">
        <f>IF(AND($C28="Portfoliomanager*in",PRODUCT(P28,T28,X28,AB28,AF28,AJ28)&gt;=1,$L$30&gt;=$AO$250),1,0)</f>
        <v>0</v>
      </c>
      <c r="AO28" s="119">
        <f>IF(AND($C28="Portfoliomanager*in",PRODUCT(R28,V28,Z28,AD28,AH28,AL28)&gt;=1,$L$30&gt;=$AO$249),1,0)</f>
        <v>0</v>
      </c>
      <c r="AP28" s="242"/>
      <c r="AQ28" s="234">
        <f>IF(AND(OR(J18&gt;=O$257,L18&gt;=Q$257),K28&gt;=S$257,G18+H18&gt;=U$257,AS28&gt;=W$257,L30&gt;=Y$257,R47&gt;=AA$257),1,0)</f>
        <v>0</v>
      </c>
      <c r="AR28" s="242"/>
      <c r="AS28" s="240">
        <f t="shared" si="10"/>
        <v>0</v>
      </c>
    </row>
    <row r="29" spans="1:45" s="5" customFormat="1" ht="10" customHeight="1" x14ac:dyDescent="0.35">
      <c r="A29" s="10"/>
      <c r="B29" s="11"/>
      <c r="C29" s="217"/>
      <c r="D29" s="217"/>
      <c r="E29" s="217"/>
      <c r="F29" s="217"/>
      <c r="G29" s="132"/>
      <c r="H29" s="219"/>
      <c r="I29" s="219"/>
      <c r="J29" s="219"/>
      <c r="K29" s="219"/>
      <c r="L29" s="219"/>
      <c r="M29" s="12"/>
      <c r="N29" s="27"/>
      <c r="O29" s="23"/>
      <c r="P29" s="23"/>
      <c r="Q29" s="23"/>
      <c r="R29" s="23"/>
      <c r="S29" s="23"/>
      <c r="T29" s="242"/>
      <c r="U29" s="238"/>
      <c r="V29" s="238"/>
      <c r="W29" s="238"/>
      <c r="X29" s="238"/>
      <c r="Y29" s="238"/>
      <c r="Z29" s="238"/>
      <c r="AA29" s="242"/>
      <c r="AB29" s="242"/>
      <c r="AC29" s="242"/>
      <c r="AD29" s="201"/>
      <c r="AE29" s="201"/>
      <c r="AF29" s="238"/>
      <c r="AG29" s="238"/>
      <c r="AH29" s="238"/>
      <c r="AI29" s="238"/>
      <c r="AJ29" s="238"/>
      <c r="AK29" s="238"/>
      <c r="AL29" s="238"/>
      <c r="AM29" s="238"/>
      <c r="AN29" s="238"/>
      <c r="AO29" s="238"/>
      <c r="AP29" s="242"/>
      <c r="AQ29" s="242"/>
      <c r="AR29" s="242"/>
      <c r="AS29" s="242"/>
    </row>
    <row r="30" spans="1:45" s="5" customFormat="1" ht="18" customHeight="1" x14ac:dyDescent="0.35">
      <c r="A30" s="10"/>
      <c r="B30" s="11"/>
      <c r="C30" s="270" t="s">
        <v>277</v>
      </c>
      <c r="D30" s="270"/>
      <c r="E30" s="270"/>
      <c r="F30" s="270"/>
      <c r="G30" s="219"/>
      <c r="H30" s="219"/>
      <c r="I30" s="219"/>
      <c r="J30" s="219"/>
      <c r="K30" s="219"/>
      <c r="L30" s="133">
        <f>SUM(L31:L40)</f>
        <v>0</v>
      </c>
      <c r="M30" s="12"/>
      <c r="N30" s="27"/>
      <c r="O30" s="23"/>
      <c r="P30" s="23"/>
      <c r="Q30" s="23"/>
      <c r="R30" s="23"/>
      <c r="S30" s="23"/>
      <c r="T30" s="242"/>
      <c r="U30" s="238"/>
      <c r="V30" s="238"/>
      <c r="W30" s="238"/>
      <c r="X30" s="238"/>
      <c r="Y30" s="238"/>
      <c r="Z30" s="238"/>
      <c r="AA30" s="242"/>
      <c r="AB30" s="242"/>
      <c r="AC30" s="242"/>
      <c r="AD30" s="201"/>
      <c r="AE30" s="201"/>
      <c r="AF30" s="238"/>
      <c r="AG30" s="238"/>
      <c r="AH30" s="238"/>
      <c r="AI30" s="238"/>
      <c r="AJ30" s="238"/>
      <c r="AK30" s="238"/>
      <c r="AL30" s="238"/>
      <c r="AM30" s="238"/>
      <c r="AN30" s="238"/>
      <c r="AO30" s="238"/>
      <c r="AP30" s="242"/>
      <c r="AQ30" s="242"/>
      <c r="AR30" s="242"/>
      <c r="AS30" s="242"/>
    </row>
    <row r="31" spans="1:45" s="5" customFormat="1" ht="18" customHeight="1" x14ac:dyDescent="0.35">
      <c r="A31" s="10"/>
      <c r="B31" s="11"/>
      <c r="C31" s="268" t="s">
        <v>183</v>
      </c>
      <c r="D31" s="268"/>
      <c r="E31" s="268"/>
      <c r="F31" s="268"/>
      <c r="G31" s="268"/>
      <c r="H31" s="268"/>
      <c r="I31" s="268"/>
      <c r="J31" s="268"/>
      <c r="K31" s="268"/>
      <c r="L31" s="20"/>
      <c r="M31" s="12"/>
      <c r="N31" s="27"/>
      <c r="O31" s="23"/>
      <c r="P31" s="23"/>
      <c r="Q31" s="23"/>
      <c r="R31" s="23"/>
      <c r="S31" s="23"/>
      <c r="T31" s="242"/>
      <c r="U31" s="238"/>
      <c r="V31" s="238"/>
      <c r="W31" s="238"/>
      <c r="X31" s="238"/>
      <c r="Y31" s="238"/>
      <c r="Z31" s="238"/>
      <c r="AA31" s="242"/>
      <c r="AB31" s="242"/>
      <c r="AC31" s="242"/>
      <c r="AD31" s="201"/>
      <c r="AE31" s="201"/>
      <c r="AF31" s="238"/>
      <c r="AG31" s="238"/>
      <c r="AH31" s="238"/>
      <c r="AI31" s="238"/>
      <c r="AJ31" s="238"/>
      <c r="AK31" s="238"/>
      <c r="AL31" s="238"/>
      <c r="AM31" s="238"/>
      <c r="AN31" s="238"/>
      <c r="AO31" s="238"/>
      <c r="AP31" s="242"/>
      <c r="AQ31" s="242"/>
      <c r="AR31" s="242"/>
      <c r="AS31" s="242"/>
    </row>
    <row r="32" spans="1:45" s="5" customFormat="1" ht="18" customHeight="1" x14ac:dyDescent="0.35">
      <c r="A32" s="10"/>
      <c r="B32" s="11"/>
      <c r="C32" s="268" t="s">
        <v>184</v>
      </c>
      <c r="D32" s="268"/>
      <c r="E32" s="268"/>
      <c r="F32" s="268"/>
      <c r="G32" s="268"/>
      <c r="H32" s="268"/>
      <c r="I32" s="268"/>
      <c r="J32" s="268"/>
      <c r="K32" s="268"/>
      <c r="L32" s="20"/>
      <c r="M32" s="12"/>
      <c r="N32" s="27"/>
      <c r="O32" s="23"/>
      <c r="P32" s="23"/>
      <c r="Q32" s="23"/>
      <c r="R32" s="23"/>
      <c r="S32" s="23"/>
      <c r="T32" s="242"/>
      <c r="U32" s="238"/>
      <c r="V32" s="238"/>
      <c r="W32" s="238"/>
      <c r="X32" s="238"/>
      <c r="Y32" s="238"/>
      <c r="Z32" s="238"/>
      <c r="AA32" s="242"/>
      <c r="AB32" s="242"/>
      <c r="AC32" s="242"/>
      <c r="AD32" s="201"/>
      <c r="AE32" s="201"/>
      <c r="AF32" s="238"/>
      <c r="AG32" s="238"/>
      <c r="AH32" s="238"/>
      <c r="AI32" s="238"/>
      <c r="AJ32" s="238"/>
      <c r="AK32" s="238"/>
      <c r="AL32" s="238"/>
      <c r="AM32" s="238"/>
      <c r="AN32" s="238"/>
      <c r="AO32" s="238"/>
      <c r="AP32" s="242"/>
      <c r="AQ32" s="242"/>
      <c r="AR32" s="242"/>
      <c r="AS32" s="242"/>
    </row>
    <row r="33" spans="1:41" s="5" customFormat="1" ht="18" customHeight="1" x14ac:dyDescent="0.35">
      <c r="A33" s="10"/>
      <c r="B33" s="11"/>
      <c r="C33" s="268" t="s">
        <v>185</v>
      </c>
      <c r="D33" s="268"/>
      <c r="E33" s="268"/>
      <c r="F33" s="268"/>
      <c r="G33" s="268"/>
      <c r="H33" s="268"/>
      <c r="I33" s="268"/>
      <c r="J33" s="268"/>
      <c r="K33" s="268"/>
      <c r="L33" s="20"/>
      <c r="M33" s="12"/>
      <c r="N33" s="27"/>
      <c r="O33" s="23"/>
      <c r="P33" s="23"/>
      <c r="Q33" s="23"/>
      <c r="R33" s="23"/>
      <c r="S33" s="23"/>
      <c r="T33" s="242"/>
      <c r="U33" s="238"/>
      <c r="V33" s="238"/>
      <c r="W33" s="238"/>
      <c r="X33" s="238"/>
      <c r="Y33" s="238"/>
      <c r="Z33" s="238"/>
      <c r="AA33" s="242"/>
      <c r="AB33" s="242"/>
      <c r="AC33" s="242"/>
      <c r="AD33" s="201"/>
      <c r="AE33" s="201"/>
      <c r="AF33" s="238"/>
      <c r="AG33" s="238"/>
      <c r="AH33" s="238"/>
      <c r="AI33" s="238"/>
      <c r="AJ33" s="238"/>
      <c r="AK33" s="238"/>
      <c r="AL33" s="238"/>
      <c r="AM33" s="238"/>
      <c r="AN33" s="238"/>
      <c r="AO33" s="238"/>
    </row>
    <row r="34" spans="1:41" s="5" customFormat="1" ht="18" customHeight="1" x14ac:dyDescent="0.35">
      <c r="A34" s="10"/>
      <c r="B34" s="11"/>
      <c r="C34" s="268" t="s">
        <v>186</v>
      </c>
      <c r="D34" s="268"/>
      <c r="E34" s="268"/>
      <c r="F34" s="268"/>
      <c r="G34" s="268"/>
      <c r="H34" s="268"/>
      <c r="I34" s="268"/>
      <c r="J34" s="268"/>
      <c r="K34" s="268"/>
      <c r="L34" s="20"/>
      <c r="M34" s="12"/>
      <c r="N34" s="27"/>
      <c r="O34" s="23"/>
      <c r="P34" s="23"/>
      <c r="Q34" s="23"/>
      <c r="R34" s="23"/>
      <c r="S34" s="23"/>
      <c r="T34" s="242"/>
      <c r="U34" s="238"/>
      <c r="V34" s="238"/>
      <c r="W34" s="238"/>
      <c r="X34" s="238"/>
      <c r="Y34" s="238"/>
      <c r="Z34" s="238"/>
      <c r="AA34" s="242"/>
      <c r="AB34" s="242"/>
      <c r="AC34" s="242"/>
      <c r="AD34" s="201"/>
      <c r="AE34" s="201"/>
      <c r="AF34" s="238"/>
      <c r="AG34" s="238"/>
      <c r="AH34" s="238"/>
      <c r="AI34" s="238"/>
      <c r="AJ34" s="238"/>
      <c r="AK34" s="238"/>
      <c r="AL34" s="238"/>
      <c r="AM34" s="238"/>
      <c r="AN34" s="238"/>
      <c r="AO34" s="238"/>
    </row>
    <row r="35" spans="1:41" s="5" customFormat="1" ht="18" customHeight="1" x14ac:dyDescent="0.35">
      <c r="A35" s="10"/>
      <c r="B35" s="11"/>
      <c r="C35" s="268" t="s">
        <v>187</v>
      </c>
      <c r="D35" s="268"/>
      <c r="E35" s="268"/>
      <c r="F35" s="268"/>
      <c r="G35" s="268"/>
      <c r="H35" s="268"/>
      <c r="I35" s="268"/>
      <c r="J35" s="268"/>
      <c r="K35" s="268"/>
      <c r="L35" s="20"/>
      <c r="M35" s="12"/>
      <c r="N35" s="27"/>
      <c r="O35" s="23"/>
      <c r="P35" s="23"/>
      <c r="Q35" s="23"/>
      <c r="R35" s="23"/>
      <c r="S35" s="23"/>
      <c r="T35" s="242"/>
      <c r="U35" s="238"/>
      <c r="V35" s="238"/>
      <c r="W35" s="238"/>
      <c r="X35" s="238"/>
      <c r="Y35" s="238"/>
      <c r="Z35" s="238"/>
      <c r="AA35" s="242"/>
      <c r="AB35" s="242"/>
      <c r="AC35" s="242"/>
      <c r="AD35" s="201"/>
      <c r="AE35" s="201"/>
      <c r="AF35" s="238"/>
      <c r="AG35" s="238"/>
      <c r="AH35" s="238"/>
      <c r="AI35" s="238"/>
      <c r="AJ35" s="238"/>
      <c r="AK35" s="238"/>
      <c r="AL35" s="238"/>
      <c r="AM35" s="238"/>
      <c r="AN35" s="238"/>
      <c r="AO35" s="238"/>
    </row>
    <row r="36" spans="1:41" s="5" customFormat="1" ht="18" customHeight="1" x14ac:dyDescent="0.35">
      <c r="A36" s="10"/>
      <c r="B36" s="11"/>
      <c r="C36" s="268" t="s">
        <v>188</v>
      </c>
      <c r="D36" s="268"/>
      <c r="E36" s="268"/>
      <c r="F36" s="268"/>
      <c r="G36" s="268"/>
      <c r="H36" s="268"/>
      <c r="I36" s="268"/>
      <c r="J36" s="268"/>
      <c r="K36" s="268"/>
      <c r="L36" s="20"/>
      <c r="M36" s="12"/>
      <c r="N36" s="27"/>
      <c r="O36" s="23"/>
      <c r="P36" s="23"/>
      <c r="Q36" s="23"/>
      <c r="R36" s="23"/>
      <c r="S36" s="23"/>
      <c r="T36" s="242"/>
      <c r="U36" s="238"/>
      <c r="V36" s="238"/>
      <c r="W36" s="238"/>
      <c r="X36" s="238"/>
      <c r="Y36" s="238"/>
      <c r="Z36" s="238"/>
      <c r="AA36" s="242"/>
      <c r="AB36" s="242"/>
      <c r="AC36" s="242"/>
      <c r="AD36" s="201"/>
      <c r="AE36" s="201"/>
      <c r="AF36" s="238"/>
      <c r="AG36" s="238"/>
      <c r="AH36" s="238"/>
      <c r="AI36" s="238"/>
      <c r="AJ36" s="238"/>
      <c r="AK36" s="238"/>
      <c r="AL36" s="238"/>
      <c r="AM36" s="238"/>
      <c r="AN36" s="238"/>
      <c r="AO36" s="238"/>
    </row>
    <row r="37" spans="1:41" s="5" customFormat="1" ht="18" customHeight="1" x14ac:dyDescent="0.35">
      <c r="A37" s="10"/>
      <c r="B37" s="11"/>
      <c r="C37" s="268" t="s">
        <v>189</v>
      </c>
      <c r="D37" s="268"/>
      <c r="E37" s="268"/>
      <c r="F37" s="268"/>
      <c r="G37" s="268"/>
      <c r="H37" s="268"/>
      <c r="I37" s="268"/>
      <c r="J37" s="268"/>
      <c r="K37" s="268"/>
      <c r="L37" s="20"/>
      <c r="M37" s="12"/>
      <c r="N37" s="27"/>
      <c r="O37" s="23"/>
      <c r="P37" s="23"/>
      <c r="Q37" s="23"/>
      <c r="R37" s="23"/>
      <c r="S37" s="23"/>
      <c r="T37" s="242"/>
      <c r="U37" s="238"/>
      <c r="V37" s="238"/>
      <c r="W37" s="238"/>
      <c r="X37" s="238"/>
      <c r="Y37" s="238"/>
      <c r="Z37" s="238"/>
      <c r="AA37" s="242"/>
      <c r="AB37" s="242"/>
      <c r="AC37" s="242"/>
      <c r="AD37" s="201"/>
      <c r="AE37" s="201"/>
      <c r="AF37" s="238"/>
      <c r="AG37" s="238"/>
      <c r="AH37" s="238"/>
      <c r="AI37" s="238"/>
      <c r="AJ37" s="238"/>
      <c r="AK37" s="238"/>
      <c r="AL37" s="238"/>
      <c r="AM37" s="238"/>
      <c r="AN37" s="238"/>
      <c r="AO37" s="238"/>
    </row>
    <row r="38" spans="1:41" s="5" customFormat="1" ht="18" customHeight="1" x14ac:dyDescent="0.35">
      <c r="A38" s="10"/>
      <c r="B38" s="11"/>
      <c r="C38" s="268" t="s">
        <v>190</v>
      </c>
      <c r="D38" s="268"/>
      <c r="E38" s="268"/>
      <c r="F38" s="268"/>
      <c r="G38" s="268"/>
      <c r="H38" s="268"/>
      <c r="I38" s="268"/>
      <c r="J38" s="268"/>
      <c r="K38" s="268"/>
      <c r="L38" s="20"/>
      <c r="M38" s="12"/>
      <c r="N38" s="27"/>
      <c r="O38" s="23"/>
      <c r="P38" s="23"/>
      <c r="Q38" s="23"/>
      <c r="R38" s="23"/>
      <c r="S38" s="23"/>
      <c r="T38" s="242"/>
      <c r="U38" s="238"/>
      <c r="V38" s="238"/>
      <c r="W38" s="238"/>
      <c r="X38" s="238"/>
      <c r="Y38" s="238"/>
      <c r="Z38" s="238"/>
      <c r="AA38" s="242"/>
      <c r="AB38" s="242"/>
      <c r="AC38" s="242"/>
      <c r="AD38" s="201"/>
      <c r="AE38" s="201"/>
      <c r="AF38" s="238"/>
      <c r="AG38" s="238"/>
      <c r="AH38" s="238"/>
      <c r="AI38" s="238"/>
      <c r="AJ38" s="238"/>
      <c r="AK38" s="238"/>
      <c r="AL38" s="238"/>
      <c r="AM38" s="238"/>
      <c r="AN38" s="238"/>
      <c r="AO38" s="238"/>
    </row>
    <row r="39" spans="1:41" s="5" customFormat="1" ht="18" customHeight="1" x14ac:dyDescent="0.35">
      <c r="A39" s="10"/>
      <c r="B39" s="11"/>
      <c r="C39" s="268" t="s">
        <v>191</v>
      </c>
      <c r="D39" s="268"/>
      <c r="E39" s="268"/>
      <c r="F39" s="268"/>
      <c r="G39" s="268"/>
      <c r="H39" s="268"/>
      <c r="I39" s="268"/>
      <c r="J39" s="268"/>
      <c r="K39" s="268"/>
      <c r="L39" s="20"/>
      <c r="M39" s="12"/>
      <c r="N39" s="27"/>
      <c r="O39" s="23"/>
      <c r="P39" s="23"/>
      <c r="Q39" s="23"/>
      <c r="R39" s="23"/>
      <c r="S39" s="23"/>
      <c r="T39" s="242"/>
      <c r="U39" s="238"/>
      <c r="V39" s="238"/>
      <c r="W39" s="238"/>
      <c r="X39" s="238"/>
      <c r="Y39" s="238"/>
      <c r="Z39" s="238"/>
      <c r="AA39" s="242"/>
      <c r="AB39" s="242"/>
      <c r="AC39" s="242"/>
      <c r="AD39" s="201"/>
      <c r="AE39" s="201"/>
      <c r="AF39" s="238"/>
      <c r="AG39" s="238"/>
      <c r="AH39" s="238"/>
      <c r="AI39" s="238"/>
      <c r="AJ39" s="238"/>
      <c r="AK39" s="238"/>
      <c r="AL39" s="238"/>
      <c r="AM39" s="238"/>
      <c r="AN39" s="238"/>
      <c r="AO39" s="238"/>
    </row>
    <row r="40" spans="1:41" s="5" customFormat="1" ht="18" customHeight="1" x14ac:dyDescent="0.35">
      <c r="A40" s="10"/>
      <c r="B40" s="11"/>
      <c r="C40" s="268" t="s">
        <v>192</v>
      </c>
      <c r="D40" s="268"/>
      <c r="E40" s="268"/>
      <c r="F40" s="268"/>
      <c r="G40" s="268"/>
      <c r="H40" s="268"/>
      <c r="I40" s="268"/>
      <c r="J40" s="268"/>
      <c r="K40" s="268"/>
      <c r="L40" s="20"/>
      <c r="M40" s="12"/>
      <c r="N40" s="27"/>
      <c r="O40" s="23"/>
      <c r="P40" s="23"/>
      <c r="Q40" s="23"/>
      <c r="R40" s="23"/>
      <c r="S40" s="23"/>
      <c r="T40" s="242"/>
      <c r="U40" s="238"/>
      <c r="V40" s="238"/>
      <c r="W40" s="238"/>
      <c r="X40" s="238"/>
      <c r="Y40" s="238"/>
      <c r="Z40" s="238"/>
      <c r="AA40" s="242"/>
      <c r="AB40" s="242"/>
      <c r="AC40" s="242"/>
      <c r="AD40" s="201"/>
      <c r="AE40" s="201"/>
      <c r="AF40" s="238"/>
      <c r="AG40" s="238"/>
      <c r="AH40" s="238"/>
      <c r="AI40" s="238"/>
      <c r="AJ40" s="238"/>
      <c r="AK40" s="238"/>
      <c r="AL40" s="238"/>
      <c r="AM40" s="238"/>
      <c r="AN40" s="238"/>
      <c r="AO40" s="238"/>
    </row>
    <row r="41" spans="1:41" s="5" customFormat="1" ht="10" customHeight="1" x14ac:dyDescent="0.35">
      <c r="A41" s="10"/>
      <c r="B41" s="11"/>
      <c r="C41" s="217"/>
      <c r="D41" s="217"/>
      <c r="E41" s="217"/>
      <c r="F41" s="217"/>
      <c r="G41" s="219"/>
      <c r="H41" s="219"/>
      <c r="I41" s="219"/>
      <c r="J41" s="219"/>
      <c r="K41" s="219"/>
      <c r="L41" s="219"/>
      <c r="M41" s="12"/>
      <c r="N41" s="27"/>
      <c r="O41" s="357"/>
      <c r="P41" s="357"/>
      <c r="Q41" s="357"/>
      <c r="R41" s="23"/>
      <c r="S41" s="23"/>
      <c r="T41" s="242"/>
      <c r="U41" s="238"/>
      <c r="V41" s="238"/>
      <c r="W41" s="238"/>
      <c r="X41" s="238"/>
      <c r="Y41" s="238"/>
      <c r="Z41" s="238"/>
      <c r="AA41" s="242"/>
      <c r="AB41" s="242"/>
      <c r="AC41" s="242"/>
      <c r="AD41" s="201"/>
      <c r="AE41" s="201"/>
      <c r="AF41" s="238"/>
      <c r="AG41" s="238"/>
      <c r="AH41" s="238"/>
      <c r="AI41" s="238"/>
      <c r="AJ41" s="238"/>
      <c r="AK41" s="238"/>
      <c r="AL41" s="238"/>
      <c r="AM41" s="238"/>
      <c r="AN41" s="238"/>
      <c r="AO41" s="238"/>
    </row>
    <row r="42" spans="1:41" s="5" customFormat="1" ht="18" customHeight="1" x14ac:dyDescent="0.35">
      <c r="A42" s="10"/>
      <c r="B42" s="11"/>
      <c r="C42" s="218" t="s">
        <v>245</v>
      </c>
      <c r="D42" s="217"/>
      <c r="E42" s="217"/>
      <c r="F42" s="217"/>
      <c r="G42" s="219"/>
      <c r="H42" s="219"/>
      <c r="I42" s="219"/>
      <c r="J42" s="219"/>
      <c r="K42" s="219"/>
      <c r="L42" s="219"/>
      <c r="M42" s="12"/>
      <c r="N42" s="27"/>
      <c r="O42" s="243"/>
      <c r="P42" s="243"/>
      <c r="Q42" s="243"/>
      <c r="R42" s="23"/>
      <c r="S42" s="23"/>
      <c r="T42" s="242"/>
      <c r="U42" s="238"/>
      <c r="V42" s="238"/>
      <c r="W42" s="238"/>
      <c r="X42" s="238"/>
      <c r="Y42" s="238"/>
      <c r="Z42" s="238"/>
      <c r="AA42" s="242"/>
      <c r="AB42" s="242"/>
      <c r="AC42" s="242"/>
      <c r="AD42" s="201"/>
      <c r="AE42" s="201"/>
      <c r="AF42" s="238"/>
      <c r="AG42" s="238"/>
      <c r="AH42" s="238"/>
      <c r="AI42" s="238"/>
      <c r="AJ42" s="238"/>
      <c r="AK42" s="238"/>
      <c r="AL42" s="238"/>
      <c r="AM42" s="238"/>
      <c r="AN42" s="238"/>
      <c r="AO42" s="238"/>
    </row>
    <row r="43" spans="1:41" s="5" customFormat="1" ht="36" customHeight="1" x14ac:dyDescent="0.35">
      <c r="A43" s="10"/>
      <c r="B43" s="11"/>
      <c r="C43" s="370" t="s">
        <v>246</v>
      </c>
      <c r="D43" s="370"/>
      <c r="E43" s="370"/>
      <c r="F43" s="370"/>
      <c r="G43" s="370"/>
      <c r="H43" s="370"/>
      <c r="I43" s="370"/>
      <c r="J43" s="370"/>
      <c r="K43" s="370"/>
      <c r="L43" s="370"/>
      <c r="M43" s="12"/>
      <c r="N43" s="27"/>
      <c r="O43" s="243"/>
      <c r="P43" s="243"/>
      <c r="Q43" s="243"/>
      <c r="R43" s="23"/>
      <c r="S43" s="23"/>
      <c r="T43" s="242"/>
      <c r="U43" s="238"/>
      <c r="V43" s="238"/>
      <c r="W43" s="238"/>
      <c r="X43" s="238"/>
      <c r="Y43" s="238"/>
      <c r="Z43" s="238"/>
      <c r="AA43" s="242"/>
      <c r="AB43" s="242"/>
      <c r="AC43" s="242"/>
      <c r="AD43" s="201"/>
      <c r="AE43" s="201"/>
      <c r="AF43" s="238"/>
      <c r="AG43" s="238"/>
      <c r="AH43" s="238"/>
      <c r="AI43" s="238"/>
      <c r="AJ43" s="238"/>
      <c r="AK43" s="238"/>
      <c r="AL43" s="238"/>
      <c r="AM43" s="238"/>
      <c r="AN43" s="238"/>
      <c r="AO43" s="238"/>
    </row>
    <row r="44" spans="1:41" s="5" customFormat="1" ht="10" customHeight="1" x14ac:dyDescent="0.35">
      <c r="A44" s="10"/>
      <c r="B44" s="11"/>
      <c r="C44" s="218"/>
      <c r="D44" s="217"/>
      <c r="E44" s="217"/>
      <c r="F44" s="217"/>
      <c r="G44" s="219"/>
      <c r="H44" s="219"/>
      <c r="I44" s="219"/>
      <c r="J44" s="219"/>
      <c r="K44" s="219"/>
      <c r="L44" s="219"/>
      <c r="M44" s="12"/>
      <c r="N44" s="27"/>
      <c r="O44" s="243"/>
      <c r="P44" s="243"/>
      <c r="Q44" s="243"/>
      <c r="R44" s="23"/>
      <c r="S44" s="23"/>
      <c r="T44" s="242"/>
      <c r="U44" s="238"/>
      <c r="V44" s="238"/>
      <c r="W44" s="238"/>
      <c r="X44" s="238"/>
      <c r="Y44" s="238"/>
      <c r="Z44" s="238"/>
      <c r="AA44" s="242"/>
      <c r="AB44" s="242"/>
      <c r="AC44" s="242"/>
      <c r="AD44" s="201"/>
      <c r="AE44" s="201"/>
      <c r="AF44" s="238"/>
      <c r="AG44" s="238"/>
      <c r="AH44" s="238"/>
      <c r="AI44" s="238"/>
      <c r="AJ44" s="238"/>
      <c r="AK44" s="238"/>
      <c r="AL44" s="238"/>
      <c r="AM44" s="238"/>
      <c r="AN44" s="238"/>
      <c r="AO44" s="238"/>
    </row>
    <row r="45" spans="1:41" s="5" customFormat="1" ht="18" customHeight="1" x14ac:dyDescent="0.35">
      <c r="A45" s="10"/>
      <c r="B45" s="350" t="s">
        <v>247</v>
      </c>
      <c r="C45" s="350" t="s">
        <v>160</v>
      </c>
      <c r="D45" s="350" t="s">
        <v>163</v>
      </c>
      <c r="E45" s="350" t="s">
        <v>162</v>
      </c>
      <c r="F45" s="369" t="s">
        <v>248</v>
      </c>
      <c r="G45" s="352" t="s">
        <v>214</v>
      </c>
      <c r="H45" s="353"/>
      <c r="I45" s="352" t="s">
        <v>172</v>
      </c>
      <c r="J45" s="353"/>
      <c r="K45" s="352" t="s">
        <v>223</v>
      </c>
      <c r="L45" s="353"/>
      <c r="M45" s="12"/>
      <c r="N45" s="27"/>
      <c r="O45" s="357"/>
      <c r="P45" s="242"/>
      <c r="Q45" s="242"/>
      <c r="R45" s="323" t="s">
        <v>249</v>
      </c>
      <c r="S45" s="323"/>
      <c r="T45" s="323"/>
      <c r="U45" s="323"/>
      <c r="V45" s="323"/>
      <c r="W45" s="323"/>
      <c r="X45" s="238"/>
      <c r="Y45" s="238"/>
      <c r="Z45" s="238"/>
      <c r="AA45" s="242"/>
      <c r="AB45" s="242"/>
      <c r="AC45" s="242"/>
      <c r="AD45" s="201"/>
      <c r="AE45" s="201"/>
      <c r="AF45" s="238"/>
      <c r="AG45" s="238"/>
      <c r="AH45" s="238"/>
      <c r="AI45" s="238"/>
      <c r="AJ45" s="238"/>
      <c r="AK45" s="238"/>
      <c r="AL45" s="238"/>
      <c r="AM45" s="238"/>
      <c r="AN45" s="238"/>
      <c r="AO45" s="238"/>
    </row>
    <row r="46" spans="1:41" s="5" customFormat="1" ht="18" customHeight="1" x14ac:dyDescent="0.35">
      <c r="A46" s="10"/>
      <c r="B46" s="351"/>
      <c r="C46" s="351"/>
      <c r="D46" s="351"/>
      <c r="E46" s="351"/>
      <c r="F46" s="351"/>
      <c r="G46" s="134" t="s">
        <v>250</v>
      </c>
      <c r="H46" s="134" t="s">
        <v>251</v>
      </c>
      <c r="I46" s="134" t="s">
        <v>226</v>
      </c>
      <c r="J46" s="134" t="s">
        <v>227</v>
      </c>
      <c r="K46" s="134" t="s">
        <v>226</v>
      </c>
      <c r="L46" s="134" t="s">
        <v>227</v>
      </c>
      <c r="M46" s="12"/>
      <c r="N46" s="27"/>
      <c r="O46" s="357"/>
      <c r="P46" s="242"/>
      <c r="Q46" s="242"/>
      <c r="R46" s="323" t="s">
        <v>252</v>
      </c>
      <c r="S46" s="323"/>
      <c r="T46" s="323" t="s">
        <v>253</v>
      </c>
      <c r="U46" s="323"/>
      <c r="V46" s="323" t="s">
        <v>254</v>
      </c>
      <c r="W46" s="323"/>
      <c r="X46" s="238"/>
      <c r="Y46" s="238"/>
      <c r="Z46" s="238"/>
      <c r="AA46" s="242"/>
      <c r="AB46" s="242"/>
      <c r="AC46" s="242"/>
      <c r="AD46" s="201"/>
      <c r="AE46" s="201"/>
      <c r="AF46" s="238"/>
      <c r="AG46" s="238"/>
      <c r="AH46" s="238"/>
      <c r="AI46" s="238"/>
      <c r="AJ46" s="238"/>
      <c r="AK46" s="238"/>
      <c r="AL46" s="238"/>
      <c r="AM46" s="238"/>
      <c r="AN46" s="238"/>
      <c r="AO46" s="238"/>
    </row>
    <row r="47" spans="1:41" s="5" customFormat="1" ht="18" customHeight="1" x14ac:dyDescent="0.35">
      <c r="A47" s="10"/>
      <c r="B47" s="16"/>
      <c r="C47" s="354" t="s">
        <v>278</v>
      </c>
      <c r="D47" s="355"/>
      <c r="E47" s="356"/>
      <c r="F47" s="143"/>
      <c r="G47" s="106"/>
      <c r="H47" s="106"/>
      <c r="I47" s="20"/>
      <c r="J47" s="20"/>
      <c r="K47" s="20"/>
      <c r="L47" s="20"/>
      <c r="M47" s="12"/>
      <c r="N47" s="27"/>
      <c r="O47" s="241"/>
      <c r="P47" s="27"/>
      <c r="Q47" s="27"/>
      <c r="R47" s="345">
        <f>COUNTIF($P48:PJ77,"&gt;=1")</f>
        <v>0</v>
      </c>
      <c r="S47" s="345"/>
      <c r="T47" s="345">
        <f>COUNTIF($P48:$P77,"&gt;=250")</f>
        <v>0</v>
      </c>
      <c r="U47" s="345"/>
      <c r="V47" s="345">
        <f>COUNTIF($P48:$P77,"&gt;=700")</f>
        <v>0</v>
      </c>
      <c r="W47" s="345"/>
      <c r="X47" s="238"/>
      <c r="Y47" s="238"/>
      <c r="Z47" s="238"/>
      <c r="AA47" s="242"/>
      <c r="AB47" s="242"/>
      <c r="AC47" s="242"/>
      <c r="AD47" s="201"/>
      <c r="AE47" s="201"/>
      <c r="AF47" s="238"/>
      <c r="AG47" s="238"/>
      <c r="AH47" s="238"/>
      <c r="AI47" s="238"/>
      <c r="AJ47" s="238"/>
      <c r="AK47" s="238"/>
      <c r="AL47" s="238"/>
      <c r="AM47" s="238"/>
      <c r="AN47" s="238"/>
      <c r="AO47" s="238"/>
    </row>
    <row r="48" spans="1:41" s="5" customFormat="1" ht="28" customHeight="1" x14ac:dyDescent="0.35">
      <c r="A48" s="10"/>
      <c r="B48" s="227">
        <v>1</v>
      </c>
      <c r="C48" s="244"/>
      <c r="D48" s="244"/>
      <c r="E48" s="244"/>
      <c r="F48" s="141"/>
      <c r="G48" s="106"/>
      <c r="H48" s="106"/>
      <c r="I48" s="20"/>
      <c r="J48" s="20"/>
      <c r="K48" s="20"/>
      <c r="L48" s="20"/>
      <c r="M48" s="12"/>
      <c r="N48" s="27"/>
      <c r="O48" s="241"/>
      <c r="P48" s="322">
        <f>IF(I48&gt;=J48,I48,J48)</f>
        <v>0</v>
      </c>
      <c r="Q48" s="322"/>
      <c r="R48" s="346"/>
      <c r="S48" s="346"/>
      <c r="T48" s="242"/>
      <c r="U48" s="238"/>
      <c r="V48" s="238"/>
      <c r="W48" s="238"/>
      <c r="X48" s="238"/>
      <c r="Y48" s="238"/>
      <c r="Z48" s="238"/>
      <c r="AA48" s="242"/>
      <c r="AB48" s="242"/>
      <c r="AC48" s="242"/>
      <c r="AD48" s="201"/>
      <c r="AE48" s="201"/>
      <c r="AF48" s="238"/>
      <c r="AG48" s="238"/>
      <c r="AH48" s="238"/>
      <c r="AI48" s="238"/>
      <c r="AJ48" s="238"/>
      <c r="AK48" s="238"/>
      <c r="AL48" s="238"/>
      <c r="AM48" s="238"/>
      <c r="AN48" s="238"/>
      <c r="AO48" s="238"/>
    </row>
    <row r="49" spans="1:41" s="5" customFormat="1" ht="28" customHeight="1" x14ac:dyDescent="0.35">
      <c r="A49" s="10"/>
      <c r="B49" s="227">
        <v>2</v>
      </c>
      <c r="C49" s="244"/>
      <c r="D49" s="244"/>
      <c r="E49" s="244"/>
      <c r="F49" s="141"/>
      <c r="G49" s="106"/>
      <c r="H49" s="106"/>
      <c r="I49" s="20"/>
      <c r="J49" s="20"/>
      <c r="K49" s="20"/>
      <c r="L49" s="20"/>
      <c r="M49" s="12"/>
      <c r="N49" s="27"/>
      <c r="O49" s="241"/>
      <c r="P49" s="322">
        <f t="shared" ref="P49:P77" si="11">IF(I49&gt;=J49,I49,J49)</f>
        <v>0</v>
      </c>
      <c r="Q49" s="322"/>
      <c r="R49" s="346"/>
      <c r="S49" s="346"/>
      <c r="T49" s="242"/>
      <c r="U49" s="238"/>
      <c r="V49" s="238"/>
      <c r="W49" s="238"/>
      <c r="X49" s="238"/>
      <c r="Y49" s="238"/>
      <c r="Z49" s="238"/>
      <c r="AA49" s="242"/>
      <c r="AB49" s="242"/>
      <c r="AC49" s="242"/>
      <c r="AD49" s="201"/>
      <c r="AE49" s="201"/>
      <c r="AF49" s="238"/>
      <c r="AG49" s="238"/>
      <c r="AH49" s="238"/>
      <c r="AI49" s="238"/>
      <c r="AJ49" s="238"/>
      <c r="AK49" s="238"/>
      <c r="AL49" s="238"/>
      <c r="AM49" s="238"/>
      <c r="AN49" s="238"/>
      <c r="AO49" s="238"/>
    </row>
    <row r="50" spans="1:41" s="5" customFormat="1" ht="28" customHeight="1" x14ac:dyDescent="0.35">
      <c r="A50" s="10"/>
      <c r="B50" s="227">
        <v>3</v>
      </c>
      <c r="C50" s="244"/>
      <c r="D50" s="244"/>
      <c r="E50" s="244"/>
      <c r="F50" s="141"/>
      <c r="G50" s="106"/>
      <c r="H50" s="106"/>
      <c r="I50" s="20"/>
      <c r="J50" s="20"/>
      <c r="K50" s="20"/>
      <c r="L50" s="20"/>
      <c r="M50" s="12"/>
      <c r="N50" s="27"/>
      <c r="O50" s="241"/>
      <c r="P50" s="322">
        <f t="shared" si="11"/>
        <v>0</v>
      </c>
      <c r="Q50" s="322"/>
      <c r="R50" s="346"/>
      <c r="S50" s="346"/>
      <c r="T50" s="242"/>
      <c r="U50" s="238"/>
      <c r="V50" s="238"/>
      <c r="W50" s="238"/>
      <c r="X50" s="238"/>
      <c r="Y50" s="238"/>
      <c r="Z50" s="238"/>
      <c r="AA50" s="242"/>
      <c r="AB50" s="242"/>
      <c r="AC50" s="242"/>
      <c r="AD50" s="201"/>
      <c r="AE50" s="201"/>
      <c r="AF50" s="238"/>
      <c r="AG50" s="238"/>
      <c r="AH50" s="238"/>
      <c r="AI50" s="238"/>
      <c r="AJ50" s="238"/>
      <c r="AK50" s="238"/>
      <c r="AL50" s="238"/>
      <c r="AM50" s="238"/>
      <c r="AN50" s="238"/>
      <c r="AO50" s="238"/>
    </row>
    <row r="51" spans="1:41" s="5" customFormat="1" ht="28" customHeight="1" x14ac:dyDescent="0.35">
      <c r="A51" s="10"/>
      <c r="B51" s="227">
        <v>4</v>
      </c>
      <c r="C51" s="244"/>
      <c r="D51" s="244"/>
      <c r="E51" s="244"/>
      <c r="F51" s="141"/>
      <c r="G51" s="106"/>
      <c r="H51" s="106"/>
      <c r="I51" s="20"/>
      <c r="J51" s="20"/>
      <c r="K51" s="20"/>
      <c r="L51" s="20"/>
      <c r="M51" s="12"/>
      <c r="N51" s="27"/>
      <c r="O51" s="241"/>
      <c r="P51" s="322">
        <f t="shared" si="11"/>
        <v>0</v>
      </c>
      <c r="Q51" s="322"/>
      <c r="R51" s="346"/>
      <c r="S51" s="346"/>
      <c r="T51" s="242"/>
      <c r="U51" s="238"/>
      <c r="V51" s="238"/>
      <c r="W51" s="238"/>
      <c r="X51" s="238"/>
      <c r="Y51" s="238"/>
      <c r="Z51" s="238"/>
      <c r="AA51" s="242"/>
      <c r="AB51" s="242"/>
      <c r="AC51" s="242"/>
      <c r="AD51" s="201"/>
      <c r="AE51" s="201"/>
      <c r="AF51" s="238"/>
      <c r="AG51" s="238"/>
      <c r="AH51" s="238"/>
      <c r="AI51" s="238"/>
      <c r="AJ51" s="238"/>
      <c r="AK51" s="238"/>
      <c r="AL51" s="238"/>
      <c r="AM51" s="238"/>
      <c r="AN51" s="238"/>
      <c r="AO51" s="238"/>
    </row>
    <row r="52" spans="1:41" s="5" customFormat="1" ht="28" customHeight="1" x14ac:dyDescent="0.35">
      <c r="A52" s="10"/>
      <c r="B52" s="227">
        <v>5</v>
      </c>
      <c r="C52" s="244"/>
      <c r="D52" s="244"/>
      <c r="E52" s="244"/>
      <c r="F52" s="141"/>
      <c r="G52" s="106"/>
      <c r="H52" s="106"/>
      <c r="I52" s="20"/>
      <c r="J52" s="20"/>
      <c r="K52" s="20"/>
      <c r="L52" s="20"/>
      <c r="M52" s="12"/>
      <c r="N52" s="27"/>
      <c r="O52" s="241"/>
      <c r="P52" s="322">
        <f t="shared" si="11"/>
        <v>0</v>
      </c>
      <c r="Q52" s="322"/>
      <c r="R52" s="346"/>
      <c r="S52" s="346"/>
      <c r="T52" s="242"/>
      <c r="U52" s="238"/>
      <c r="V52" s="238"/>
      <c r="W52" s="238"/>
      <c r="X52" s="238"/>
      <c r="Y52" s="238"/>
      <c r="Z52" s="238"/>
      <c r="AA52" s="242"/>
      <c r="AB52" s="242"/>
      <c r="AC52" s="242"/>
      <c r="AD52" s="201"/>
      <c r="AE52" s="201"/>
      <c r="AF52" s="238"/>
      <c r="AG52" s="238"/>
      <c r="AH52" s="238"/>
      <c r="AI52" s="238"/>
      <c r="AJ52" s="238"/>
      <c r="AK52" s="238"/>
      <c r="AL52" s="238"/>
      <c r="AM52" s="238"/>
      <c r="AN52" s="238"/>
      <c r="AO52" s="238"/>
    </row>
    <row r="53" spans="1:41" s="5" customFormat="1" ht="28" customHeight="1" x14ac:dyDescent="0.35">
      <c r="A53" s="10"/>
      <c r="B53" s="227">
        <v>6</v>
      </c>
      <c r="C53" s="244"/>
      <c r="D53" s="244"/>
      <c r="E53" s="244"/>
      <c r="F53" s="141"/>
      <c r="G53" s="106"/>
      <c r="H53" s="106"/>
      <c r="I53" s="20"/>
      <c r="J53" s="20"/>
      <c r="K53" s="20"/>
      <c r="L53" s="20"/>
      <c r="M53" s="12"/>
      <c r="N53" s="27"/>
      <c r="O53" s="241"/>
      <c r="P53" s="322">
        <f t="shared" si="11"/>
        <v>0</v>
      </c>
      <c r="Q53" s="322"/>
      <c r="R53" s="346"/>
      <c r="S53" s="346"/>
      <c r="T53" s="242"/>
      <c r="U53" s="238"/>
      <c r="V53" s="238"/>
      <c r="W53" s="238"/>
      <c r="X53" s="238"/>
      <c r="Y53" s="238"/>
      <c r="Z53" s="238"/>
      <c r="AA53" s="242"/>
      <c r="AB53" s="242"/>
      <c r="AC53" s="242"/>
      <c r="AD53" s="201"/>
      <c r="AE53" s="201"/>
      <c r="AF53" s="238"/>
      <c r="AG53" s="238"/>
      <c r="AH53" s="238"/>
      <c r="AI53" s="238"/>
      <c r="AJ53" s="238"/>
      <c r="AK53" s="238"/>
      <c r="AL53" s="238"/>
      <c r="AM53" s="238"/>
      <c r="AN53" s="238"/>
      <c r="AO53" s="238"/>
    </row>
    <row r="54" spans="1:41" s="5" customFormat="1" ht="28" customHeight="1" x14ac:dyDescent="0.35">
      <c r="A54" s="10"/>
      <c r="B54" s="227">
        <v>7</v>
      </c>
      <c r="C54" s="244"/>
      <c r="D54" s="244"/>
      <c r="E54" s="244"/>
      <c r="F54" s="141"/>
      <c r="G54" s="106"/>
      <c r="H54" s="106"/>
      <c r="I54" s="20"/>
      <c r="J54" s="20"/>
      <c r="K54" s="20"/>
      <c r="L54" s="20"/>
      <c r="M54" s="12"/>
      <c r="N54" s="27"/>
      <c r="O54" s="241"/>
      <c r="P54" s="322">
        <f t="shared" si="11"/>
        <v>0</v>
      </c>
      <c r="Q54" s="322"/>
      <c r="R54" s="346"/>
      <c r="S54" s="346"/>
      <c r="T54" s="242"/>
      <c r="U54" s="238"/>
      <c r="V54" s="238"/>
      <c r="W54" s="238"/>
      <c r="X54" s="238"/>
      <c r="Y54" s="238"/>
      <c r="Z54" s="238"/>
      <c r="AA54" s="242"/>
      <c r="AB54" s="242"/>
      <c r="AC54" s="242"/>
      <c r="AD54" s="201"/>
      <c r="AE54" s="201"/>
      <c r="AF54" s="238"/>
      <c r="AG54" s="238"/>
      <c r="AH54" s="238"/>
      <c r="AI54" s="238"/>
      <c r="AJ54" s="238"/>
      <c r="AK54" s="238"/>
      <c r="AL54" s="238"/>
      <c r="AM54" s="238"/>
      <c r="AN54" s="238"/>
      <c r="AO54" s="238"/>
    </row>
    <row r="55" spans="1:41" s="5" customFormat="1" ht="28" customHeight="1" x14ac:dyDescent="0.35">
      <c r="A55" s="10"/>
      <c r="B55" s="227">
        <v>8</v>
      </c>
      <c r="C55" s="244"/>
      <c r="D55" s="244"/>
      <c r="E55" s="244"/>
      <c r="F55" s="141"/>
      <c r="G55" s="106"/>
      <c r="H55" s="106"/>
      <c r="I55" s="20"/>
      <c r="J55" s="20"/>
      <c r="K55" s="20"/>
      <c r="L55" s="20"/>
      <c r="M55" s="12"/>
      <c r="N55" s="27"/>
      <c r="O55" s="241"/>
      <c r="P55" s="322">
        <f t="shared" si="11"/>
        <v>0</v>
      </c>
      <c r="Q55" s="322"/>
      <c r="R55" s="346"/>
      <c r="S55" s="346"/>
      <c r="T55" s="242"/>
      <c r="U55" s="238"/>
      <c r="V55" s="238"/>
      <c r="W55" s="238"/>
      <c r="X55" s="238"/>
      <c r="Y55" s="238"/>
      <c r="Z55" s="238"/>
      <c r="AA55" s="242"/>
      <c r="AB55" s="242"/>
      <c r="AC55" s="242"/>
      <c r="AD55" s="201"/>
      <c r="AE55" s="201"/>
      <c r="AF55" s="238"/>
      <c r="AG55" s="238"/>
      <c r="AH55" s="238"/>
      <c r="AI55" s="238"/>
      <c r="AJ55" s="238"/>
      <c r="AK55" s="238"/>
      <c r="AL55" s="238"/>
      <c r="AM55" s="238"/>
      <c r="AN55" s="238"/>
      <c r="AO55" s="238"/>
    </row>
    <row r="56" spans="1:41" s="5" customFormat="1" ht="28" customHeight="1" x14ac:dyDescent="0.35">
      <c r="A56" s="10"/>
      <c r="B56" s="227">
        <v>9</v>
      </c>
      <c r="C56" s="244"/>
      <c r="D56" s="244"/>
      <c r="E56" s="244"/>
      <c r="F56" s="141"/>
      <c r="G56" s="106"/>
      <c r="H56" s="106"/>
      <c r="I56" s="20"/>
      <c r="J56" s="20"/>
      <c r="K56" s="20"/>
      <c r="L56" s="20"/>
      <c r="M56" s="12"/>
      <c r="N56" s="27"/>
      <c r="O56" s="241"/>
      <c r="P56" s="322">
        <f t="shared" si="11"/>
        <v>0</v>
      </c>
      <c r="Q56" s="322"/>
      <c r="R56" s="346"/>
      <c r="S56" s="346"/>
      <c r="T56" s="242"/>
      <c r="U56" s="238"/>
      <c r="V56" s="238"/>
      <c r="W56" s="238"/>
      <c r="X56" s="238"/>
      <c r="Y56" s="238"/>
      <c r="Z56" s="238"/>
      <c r="AA56" s="242"/>
      <c r="AB56" s="242"/>
      <c r="AC56" s="242"/>
      <c r="AD56" s="201"/>
      <c r="AE56" s="201"/>
      <c r="AF56" s="238"/>
      <c r="AG56" s="238"/>
      <c r="AH56" s="238"/>
      <c r="AI56" s="238"/>
      <c r="AJ56" s="238"/>
      <c r="AK56" s="238"/>
      <c r="AL56" s="238"/>
      <c r="AM56" s="238"/>
      <c r="AN56" s="238"/>
      <c r="AO56" s="238"/>
    </row>
    <row r="57" spans="1:41" s="5" customFormat="1" ht="28" customHeight="1" x14ac:dyDescent="0.35">
      <c r="A57" s="10"/>
      <c r="B57" s="227">
        <v>10</v>
      </c>
      <c r="C57" s="244"/>
      <c r="D57" s="244"/>
      <c r="E57" s="244"/>
      <c r="F57" s="141"/>
      <c r="G57" s="106"/>
      <c r="H57" s="106"/>
      <c r="I57" s="20"/>
      <c r="J57" s="20"/>
      <c r="K57" s="20"/>
      <c r="L57" s="20"/>
      <c r="M57" s="12"/>
      <c r="N57" s="27"/>
      <c r="O57" s="241"/>
      <c r="P57" s="322">
        <f t="shared" si="11"/>
        <v>0</v>
      </c>
      <c r="Q57" s="322"/>
      <c r="R57" s="346"/>
      <c r="S57" s="346"/>
      <c r="T57" s="242"/>
      <c r="U57" s="238"/>
      <c r="V57" s="238"/>
      <c r="W57" s="238"/>
      <c r="X57" s="238"/>
      <c r="Y57" s="238"/>
      <c r="Z57" s="238"/>
      <c r="AA57" s="242"/>
      <c r="AB57" s="242"/>
      <c r="AC57" s="242"/>
      <c r="AD57" s="201"/>
      <c r="AE57" s="201"/>
      <c r="AF57" s="238"/>
      <c r="AG57" s="238"/>
      <c r="AH57" s="238"/>
      <c r="AI57" s="238"/>
      <c r="AJ57" s="238"/>
      <c r="AK57" s="238"/>
      <c r="AL57" s="238"/>
      <c r="AM57" s="238"/>
      <c r="AN57" s="238"/>
      <c r="AO57" s="238"/>
    </row>
    <row r="58" spans="1:41" s="5" customFormat="1" ht="28" customHeight="1" x14ac:dyDescent="0.35">
      <c r="A58" s="10"/>
      <c r="B58" s="227">
        <v>11</v>
      </c>
      <c r="C58" s="244"/>
      <c r="D58" s="244"/>
      <c r="E58" s="244"/>
      <c r="F58" s="141"/>
      <c r="G58" s="106"/>
      <c r="H58" s="106"/>
      <c r="I58" s="20"/>
      <c r="J58" s="20"/>
      <c r="K58" s="20"/>
      <c r="L58" s="20"/>
      <c r="M58" s="12"/>
      <c r="N58" s="27"/>
      <c r="O58" s="241"/>
      <c r="P58" s="322">
        <f t="shared" si="11"/>
        <v>0</v>
      </c>
      <c r="Q58" s="322"/>
      <c r="R58" s="346"/>
      <c r="S58" s="346"/>
      <c r="T58" s="242"/>
      <c r="U58" s="238"/>
      <c r="V58" s="238"/>
      <c r="W58" s="238"/>
      <c r="X58" s="238"/>
      <c r="Y58" s="238"/>
      <c r="Z58" s="238"/>
      <c r="AA58" s="242"/>
      <c r="AB58" s="242"/>
      <c r="AC58" s="242"/>
      <c r="AD58" s="201"/>
      <c r="AE58" s="201"/>
      <c r="AF58" s="238"/>
      <c r="AG58" s="238"/>
      <c r="AH58" s="238"/>
      <c r="AI58" s="238"/>
      <c r="AJ58" s="238"/>
      <c r="AK58" s="238"/>
      <c r="AL58" s="238"/>
      <c r="AM58" s="238"/>
      <c r="AN58" s="238"/>
      <c r="AO58" s="238"/>
    </row>
    <row r="59" spans="1:41" s="5" customFormat="1" ht="28" customHeight="1" x14ac:dyDescent="0.35">
      <c r="A59" s="10"/>
      <c r="B59" s="227">
        <v>12</v>
      </c>
      <c r="C59" s="244"/>
      <c r="D59" s="244"/>
      <c r="E59" s="244"/>
      <c r="F59" s="141"/>
      <c r="G59" s="106"/>
      <c r="H59" s="106"/>
      <c r="I59" s="20"/>
      <c r="J59" s="20"/>
      <c r="K59" s="20"/>
      <c r="L59" s="20"/>
      <c r="M59" s="12"/>
      <c r="N59" s="27"/>
      <c r="O59" s="241"/>
      <c r="P59" s="322">
        <f t="shared" si="11"/>
        <v>0</v>
      </c>
      <c r="Q59" s="322"/>
      <c r="R59" s="346"/>
      <c r="S59" s="346"/>
      <c r="T59" s="242"/>
      <c r="U59" s="238"/>
      <c r="V59" s="238"/>
      <c r="W59" s="238"/>
      <c r="X59" s="238"/>
      <c r="Y59" s="238"/>
      <c r="Z59" s="238"/>
      <c r="AA59" s="242"/>
      <c r="AB59" s="242"/>
      <c r="AC59" s="242"/>
      <c r="AD59" s="201"/>
      <c r="AE59" s="201"/>
      <c r="AF59" s="238"/>
      <c r="AG59" s="238"/>
      <c r="AH59" s="238"/>
      <c r="AI59" s="238"/>
      <c r="AJ59" s="238"/>
      <c r="AK59" s="238"/>
      <c r="AL59" s="238"/>
      <c r="AM59" s="238"/>
      <c r="AN59" s="238"/>
      <c r="AO59" s="238"/>
    </row>
    <row r="60" spans="1:41" s="5" customFormat="1" ht="28" customHeight="1" x14ac:dyDescent="0.35">
      <c r="A60" s="10"/>
      <c r="B60" s="227">
        <v>13</v>
      </c>
      <c r="C60" s="244"/>
      <c r="D60" s="244"/>
      <c r="E60" s="244"/>
      <c r="F60" s="141"/>
      <c r="G60" s="106"/>
      <c r="H60" s="106"/>
      <c r="I60" s="20"/>
      <c r="J60" s="20"/>
      <c r="K60" s="20"/>
      <c r="L60" s="20"/>
      <c r="M60" s="12"/>
      <c r="N60" s="27"/>
      <c r="O60" s="241"/>
      <c r="P60" s="322">
        <f t="shared" si="11"/>
        <v>0</v>
      </c>
      <c r="Q60" s="322"/>
      <c r="R60" s="346"/>
      <c r="S60" s="346"/>
      <c r="T60" s="242"/>
      <c r="U60" s="238"/>
      <c r="V60" s="238"/>
      <c r="W60" s="238"/>
      <c r="X60" s="238"/>
      <c r="Y60" s="238"/>
      <c r="Z60" s="238"/>
      <c r="AA60" s="242"/>
      <c r="AB60" s="242"/>
      <c r="AC60" s="242"/>
      <c r="AD60" s="201"/>
      <c r="AE60" s="201"/>
      <c r="AF60" s="238"/>
      <c r="AG60" s="238"/>
      <c r="AH60" s="238"/>
      <c r="AI60" s="238"/>
      <c r="AJ60" s="238"/>
      <c r="AK60" s="238"/>
      <c r="AL60" s="238"/>
      <c r="AM60" s="238"/>
      <c r="AN60" s="238"/>
      <c r="AO60" s="238"/>
    </row>
    <row r="61" spans="1:41" s="5" customFormat="1" ht="28" customHeight="1" x14ac:dyDescent="0.35">
      <c r="A61" s="10"/>
      <c r="B61" s="227">
        <v>14</v>
      </c>
      <c r="C61" s="244"/>
      <c r="D61" s="244"/>
      <c r="E61" s="244"/>
      <c r="F61" s="141"/>
      <c r="G61" s="106"/>
      <c r="H61" s="106"/>
      <c r="I61" s="20"/>
      <c r="J61" s="20"/>
      <c r="K61" s="20"/>
      <c r="L61" s="20"/>
      <c r="M61" s="12"/>
      <c r="N61" s="27"/>
      <c r="O61" s="241"/>
      <c r="P61" s="322">
        <f t="shared" si="11"/>
        <v>0</v>
      </c>
      <c r="Q61" s="322"/>
      <c r="R61" s="346"/>
      <c r="S61" s="346"/>
      <c r="T61" s="242"/>
      <c r="U61" s="238"/>
      <c r="V61" s="238"/>
      <c r="W61" s="238"/>
      <c r="X61" s="238"/>
      <c r="Y61" s="238"/>
      <c r="Z61" s="238"/>
      <c r="AA61" s="242"/>
      <c r="AB61" s="242"/>
      <c r="AC61" s="242"/>
      <c r="AD61" s="201"/>
      <c r="AE61" s="201"/>
      <c r="AF61" s="238"/>
      <c r="AG61" s="238"/>
      <c r="AH61" s="238"/>
      <c r="AI61" s="238"/>
      <c r="AJ61" s="238"/>
      <c r="AK61" s="238"/>
      <c r="AL61" s="238"/>
      <c r="AM61" s="238"/>
      <c r="AN61" s="238"/>
      <c r="AO61" s="238"/>
    </row>
    <row r="62" spans="1:41" s="5" customFormat="1" ht="28" customHeight="1" x14ac:dyDescent="0.35">
      <c r="A62" s="10"/>
      <c r="B62" s="227">
        <v>15</v>
      </c>
      <c r="C62" s="244"/>
      <c r="D62" s="244"/>
      <c r="E62" s="244"/>
      <c r="F62" s="141"/>
      <c r="G62" s="106"/>
      <c r="H62" s="106"/>
      <c r="I62" s="20"/>
      <c r="J62" s="20"/>
      <c r="K62" s="20"/>
      <c r="L62" s="20"/>
      <c r="M62" s="12"/>
      <c r="N62" s="27"/>
      <c r="O62" s="241"/>
      <c r="P62" s="322">
        <f t="shared" si="11"/>
        <v>0</v>
      </c>
      <c r="Q62" s="322"/>
      <c r="R62" s="346"/>
      <c r="S62" s="346"/>
      <c r="T62" s="242"/>
      <c r="U62" s="238"/>
      <c r="V62" s="238"/>
      <c r="W62" s="238"/>
      <c r="X62" s="238"/>
      <c r="Y62" s="238"/>
      <c r="Z62" s="238"/>
      <c r="AA62" s="242"/>
      <c r="AB62" s="242"/>
      <c r="AC62" s="242"/>
      <c r="AD62" s="201"/>
      <c r="AE62" s="201"/>
      <c r="AF62" s="238"/>
      <c r="AG62" s="238"/>
      <c r="AH62" s="238"/>
      <c r="AI62" s="238"/>
      <c r="AJ62" s="238"/>
      <c r="AK62" s="238"/>
      <c r="AL62" s="238"/>
      <c r="AM62" s="238"/>
      <c r="AN62" s="238"/>
      <c r="AO62" s="238"/>
    </row>
    <row r="63" spans="1:41" s="5" customFormat="1" ht="28" customHeight="1" x14ac:dyDescent="0.35">
      <c r="A63" s="10"/>
      <c r="B63" s="227">
        <v>16</v>
      </c>
      <c r="C63" s="244"/>
      <c r="D63" s="244"/>
      <c r="E63" s="244"/>
      <c r="F63" s="141"/>
      <c r="G63" s="106"/>
      <c r="H63" s="106"/>
      <c r="I63" s="20"/>
      <c r="J63" s="20"/>
      <c r="K63" s="20"/>
      <c r="L63" s="20"/>
      <c r="M63" s="12"/>
      <c r="N63" s="27"/>
      <c r="O63" s="241"/>
      <c r="P63" s="322">
        <f t="shared" si="11"/>
        <v>0</v>
      </c>
      <c r="Q63" s="322"/>
      <c r="R63" s="346"/>
      <c r="S63" s="346"/>
      <c r="T63" s="242"/>
      <c r="U63" s="238"/>
      <c r="V63" s="238"/>
      <c r="W63" s="238"/>
      <c r="X63" s="238"/>
      <c r="Y63" s="238"/>
      <c r="Z63" s="238"/>
      <c r="AA63" s="242"/>
      <c r="AB63" s="242"/>
      <c r="AC63" s="242"/>
      <c r="AD63" s="201"/>
      <c r="AE63" s="201"/>
      <c r="AF63" s="238"/>
      <c r="AG63" s="238"/>
      <c r="AH63" s="238"/>
      <c r="AI63" s="238"/>
      <c r="AJ63" s="238"/>
      <c r="AK63" s="238"/>
      <c r="AL63" s="238"/>
      <c r="AM63" s="238"/>
      <c r="AN63" s="238"/>
      <c r="AO63" s="238"/>
    </row>
    <row r="64" spans="1:41" s="5" customFormat="1" ht="28" customHeight="1" x14ac:dyDescent="0.35">
      <c r="A64" s="10"/>
      <c r="B64" s="227">
        <v>17</v>
      </c>
      <c r="C64" s="244"/>
      <c r="D64" s="244"/>
      <c r="E64" s="244"/>
      <c r="F64" s="141"/>
      <c r="G64" s="106"/>
      <c r="H64" s="106"/>
      <c r="I64" s="20"/>
      <c r="J64" s="20"/>
      <c r="K64" s="20"/>
      <c r="L64" s="20"/>
      <c r="M64" s="12"/>
      <c r="N64" s="27"/>
      <c r="O64" s="241"/>
      <c r="P64" s="322">
        <f t="shared" si="11"/>
        <v>0</v>
      </c>
      <c r="Q64" s="322"/>
      <c r="R64" s="346"/>
      <c r="S64" s="346"/>
      <c r="T64" s="242"/>
      <c r="U64" s="238"/>
      <c r="V64" s="238"/>
      <c r="W64" s="238"/>
      <c r="X64" s="238"/>
      <c r="Y64" s="238"/>
      <c r="Z64" s="238"/>
      <c r="AA64" s="242"/>
      <c r="AB64" s="242"/>
      <c r="AC64" s="242"/>
      <c r="AD64" s="201"/>
      <c r="AE64" s="201"/>
      <c r="AF64" s="238"/>
      <c r="AG64" s="238"/>
      <c r="AH64" s="238"/>
      <c r="AI64" s="238"/>
      <c r="AJ64" s="238"/>
      <c r="AK64" s="238"/>
      <c r="AL64" s="238"/>
      <c r="AM64" s="238"/>
      <c r="AN64" s="238"/>
      <c r="AO64" s="238"/>
    </row>
    <row r="65" spans="1:41" s="5" customFormat="1" ht="28" customHeight="1" x14ac:dyDescent="0.35">
      <c r="A65" s="10"/>
      <c r="B65" s="227">
        <v>18</v>
      </c>
      <c r="C65" s="244"/>
      <c r="D65" s="244"/>
      <c r="E65" s="244"/>
      <c r="F65" s="141"/>
      <c r="G65" s="106"/>
      <c r="H65" s="106"/>
      <c r="I65" s="20"/>
      <c r="J65" s="20"/>
      <c r="K65" s="20"/>
      <c r="L65" s="20"/>
      <c r="M65" s="12"/>
      <c r="N65" s="27"/>
      <c r="O65" s="241"/>
      <c r="P65" s="322">
        <f t="shared" si="11"/>
        <v>0</v>
      </c>
      <c r="Q65" s="322"/>
      <c r="R65" s="346"/>
      <c r="S65" s="346"/>
      <c r="T65" s="242"/>
      <c r="U65" s="238"/>
      <c r="V65" s="238"/>
      <c r="W65" s="238"/>
      <c r="X65" s="238"/>
      <c r="Y65" s="238"/>
      <c r="Z65" s="238"/>
      <c r="AA65" s="242"/>
      <c r="AB65" s="242"/>
      <c r="AC65" s="242"/>
      <c r="AD65" s="201"/>
      <c r="AE65" s="201"/>
      <c r="AF65" s="238"/>
      <c r="AG65" s="238"/>
      <c r="AH65" s="238"/>
      <c r="AI65" s="238"/>
      <c r="AJ65" s="238"/>
      <c r="AK65" s="238"/>
      <c r="AL65" s="238"/>
      <c r="AM65" s="238"/>
      <c r="AN65" s="238"/>
      <c r="AO65" s="238"/>
    </row>
    <row r="66" spans="1:41" s="5" customFormat="1" ht="28" customHeight="1" x14ac:dyDescent="0.35">
      <c r="A66" s="10"/>
      <c r="B66" s="227">
        <v>19</v>
      </c>
      <c r="C66" s="244"/>
      <c r="D66" s="244"/>
      <c r="E66" s="244"/>
      <c r="F66" s="141"/>
      <c r="G66" s="106"/>
      <c r="H66" s="106"/>
      <c r="I66" s="20"/>
      <c r="J66" s="20"/>
      <c r="K66" s="20"/>
      <c r="L66" s="20"/>
      <c r="M66" s="12"/>
      <c r="N66" s="27"/>
      <c r="O66" s="241"/>
      <c r="P66" s="322">
        <f t="shared" si="11"/>
        <v>0</v>
      </c>
      <c r="Q66" s="322"/>
      <c r="R66" s="346"/>
      <c r="S66" s="346"/>
      <c r="T66" s="242"/>
      <c r="U66" s="238"/>
      <c r="V66" s="238"/>
      <c r="W66" s="238"/>
      <c r="X66" s="238"/>
      <c r="Y66" s="238"/>
      <c r="Z66" s="238"/>
      <c r="AA66" s="242"/>
      <c r="AB66" s="242"/>
      <c r="AC66" s="242"/>
      <c r="AD66" s="201"/>
      <c r="AE66" s="201"/>
      <c r="AF66" s="238"/>
      <c r="AG66" s="238"/>
      <c r="AH66" s="238"/>
      <c r="AI66" s="238"/>
      <c r="AJ66" s="238"/>
      <c r="AK66" s="238"/>
      <c r="AL66" s="238"/>
      <c r="AM66" s="238"/>
      <c r="AN66" s="238"/>
      <c r="AO66" s="238"/>
    </row>
    <row r="67" spans="1:41" s="5" customFormat="1" ht="28" customHeight="1" x14ac:dyDescent="0.35">
      <c r="A67" s="10"/>
      <c r="B67" s="227">
        <v>20</v>
      </c>
      <c r="C67" s="244"/>
      <c r="D67" s="244"/>
      <c r="E67" s="244"/>
      <c r="F67" s="141"/>
      <c r="G67" s="106"/>
      <c r="H67" s="106"/>
      <c r="I67" s="20"/>
      <c r="J67" s="20"/>
      <c r="K67" s="20"/>
      <c r="L67" s="20"/>
      <c r="M67" s="12"/>
      <c r="N67" s="27"/>
      <c r="O67" s="241"/>
      <c r="P67" s="322">
        <f t="shared" si="11"/>
        <v>0</v>
      </c>
      <c r="Q67" s="322"/>
      <c r="R67" s="346"/>
      <c r="S67" s="346"/>
      <c r="T67" s="242"/>
      <c r="U67" s="238"/>
      <c r="V67" s="238"/>
      <c r="W67" s="238"/>
      <c r="X67" s="238"/>
      <c r="Y67" s="238"/>
      <c r="Z67" s="238"/>
      <c r="AA67" s="242"/>
      <c r="AB67" s="242"/>
      <c r="AC67" s="242"/>
      <c r="AD67" s="201"/>
      <c r="AE67" s="201"/>
      <c r="AF67" s="238"/>
      <c r="AG67" s="238"/>
      <c r="AH67" s="238"/>
      <c r="AI67" s="238"/>
      <c r="AJ67" s="238"/>
      <c r="AK67" s="238"/>
      <c r="AL67" s="238"/>
      <c r="AM67" s="238"/>
      <c r="AN67" s="238"/>
      <c r="AO67" s="238"/>
    </row>
    <row r="68" spans="1:41" s="5" customFormat="1" ht="28" customHeight="1" x14ac:dyDescent="0.35">
      <c r="A68" s="10"/>
      <c r="B68" s="227">
        <v>21</v>
      </c>
      <c r="C68" s="244"/>
      <c r="D68" s="244"/>
      <c r="E68" s="244"/>
      <c r="F68" s="141"/>
      <c r="G68" s="106"/>
      <c r="H68" s="106"/>
      <c r="I68" s="20"/>
      <c r="J68" s="20"/>
      <c r="K68" s="20"/>
      <c r="L68" s="20"/>
      <c r="M68" s="12"/>
      <c r="N68" s="27"/>
      <c r="O68" s="241"/>
      <c r="P68" s="322">
        <f t="shared" si="11"/>
        <v>0</v>
      </c>
      <c r="Q68" s="322"/>
      <c r="R68" s="346"/>
      <c r="S68" s="346"/>
      <c r="T68" s="242"/>
      <c r="U68" s="238"/>
      <c r="V68" s="238"/>
      <c r="W68" s="238"/>
      <c r="X68" s="238"/>
      <c r="Y68" s="238"/>
      <c r="Z68" s="238"/>
      <c r="AA68" s="242"/>
      <c r="AB68" s="242"/>
      <c r="AC68" s="242"/>
      <c r="AD68" s="201"/>
      <c r="AE68" s="201"/>
      <c r="AF68" s="238"/>
      <c r="AG68" s="238"/>
      <c r="AH68" s="238"/>
      <c r="AI68" s="238"/>
      <c r="AJ68" s="238"/>
      <c r="AK68" s="238"/>
      <c r="AL68" s="238"/>
      <c r="AM68" s="238"/>
      <c r="AN68" s="238"/>
      <c r="AO68" s="238"/>
    </row>
    <row r="69" spans="1:41" s="5" customFormat="1" ht="28" customHeight="1" x14ac:dyDescent="0.35">
      <c r="A69" s="10"/>
      <c r="B69" s="227">
        <v>22</v>
      </c>
      <c r="C69" s="244"/>
      <c r="D69" s="244"/>
      <c r="E69" s="244"/>
      <c r="F69" s="141"/>
      <c r="G69" s="106"/>
      <c r="H69" s="106"/>
      <c r="I69" s="20"/>
      <c r="J69" s="20"/>
      <c r="K69" s="20"/>
      <c r="L69" s="20"/>
      <c r="M69" s="12"/>
      <c r="N69" s="27"/>
      <c r="O69" s="241"/>
      <c r="P69" s="322">
        <f t="shared" si="11"/>
        <v>0</v>
      </c>
      <c r="Q69" s="322"/>
      <c r="R69" s="346"/>
      <c r="S69" s="346"/>
      <c r="T69" s="242"/>
      <c r="U69" s="238"/>
      <c r="V69" s="238"/>
      <c r="W69" s="238"/>
      <c r="X69" s="238"/>
      <c r="Y69" s="238"/>
      <c r="Z69" s="238"/>
      <c r="AA69" s="242"/>
      <c r="AB69" s="242"/>
      <c r="AC69" s="242"/>
      <c r="AD69" s="201"/>
      <c r="AE69" s="201"/>
      <c r="AF69" s="238"/>
      <c r="AG69" s="238"/>
      <c r="AH69" s="238"/>
      <c r="AI69" s="238"/>
      <c r="AJ69" s="238"/>
      <c r="AK69" s="238"/>
      <c r="AL69" s="238"/>
      <c r="AM69" s="238"/>
      <c r="AN69" s="238"/>
      <c r="AO69" s="238"/>
    </row>
    <row r="70" spans="1:41" s="5" customFormat="1" ht="28" customHeight="1" x14ac:dyDescent="0.35">
      <c r="A70" s="10"/>
      <c r="B70" s="227">
        <v>23</v>
      </c>
      <c r="C70" s="244"/>
      <c r="D70" s="244"/>
      <c r="E70" s="244"/>
      <c r="F70" s="141"/>
      <c r="G70" s="106"/>
      <c r="H70" s="106"/>
      <c r="I70" s="20"/>
      <c r="J70" s="20"/>
      <c r="K70" s="20"/>
      <c r="L70" s="20"/>
      <c r="M70" s="12"/>
      <c r="N70" s="27"/>
      <c r="O70" s="241"/>
      <c r="P70" s="322">
        <f t="shared" si="11"/>
        <v>0</v>
      </c>
      <c r="Q70" s="322"/>
      <c r="R70" s="346"/>
      <c r="S70" s="346"/>
      <c r="T70" s="242"/>
      <c r="U70" s="238"/>
      <c r="V70" s="238"/>
      <c r="W70" s="238"/>
      <c r="X70" s="238"/>
      <c r="Y70" s="238"/>
      <c r="Z70" s="238"/>
      <c r="AA70" s="242"/>
      <c r="AB70" s="242"/>
      <c r="AC70" s="242"/>
      <c r="AD70" s="201"/>
      <c r="AE70" s="201"/>
      <c r="AF70" s="238"/>
      <c r="AG70" s="238"/>
      <c r="AH70" s="238"/>
      <c r="AI70" s="238"/>
      <c r="AJ70" s="238"/>
      <c r="AK70" s="238"/>
      <c r="AL70" s="238"/>
      <c r="AM70" s="238"/>
      <c r="AN70" s="238"/>
      <c r="AO70" s="238"/>
    </row>
    <row r="71" spans="1:41" s="5" customFormat="1" ht="28" customHeight="1" x14ac:dyDescent="0.35">
      <c r="A71" s="10"/>
      <c r="B71" s="227">
        <v>24</v>
      </c>
      <c r="C71" s="244"/>
      <c r="D71" s="244"/>
      <c r="E71" s="244"/>
      <c r="F71" s="141"/>
      <c r="G71" s="106"/>
      <c r="H71" s="106"/>
      <c r="I71" s="20"/>
      <c r="J71" s="20"/>
      <c r="K71" s="20"/>
      <c r="L71" s="20"/>
      <c r="M71" s="12"/>
      <c r="N71" s="27"/>
      <c r="O71" s="241"/>
      <c r="P71" s="322">
        <f t="shared" si="11"/>
        <v>0</v>
      </c>
      <c r="Q71" s="322"/>
      <c r="R71" s="346"/>
      <c r="S71" s="346"/>
      <c r="T71" s="242"/>
      <c r="U71" s="238"/>
      <c r="V71" s="238"/>
      <c r="W71" s="238"/>
      <c r="X71" s="238"/>
      <c r="Y71" s="238"/>
      <c r="Z71" s="238"/>
      <c r="AA71" s="242"/>
      <c r="AB71" s="242"/>
      <c r="AC71" s="242"/>
      <c r="AD71" s="201"/>
      <c r="AE71" s="201"/>
      <c r="AF71" s="238"/>
      <c r="AG71" s="238"/>
      <c r="AH71" s="238"/>
      <c r="AI71" s="238"/>
      <c r="AJ71" s="238"/>
      <c r="AK71" s="238"/>
      <c r="AL71" s="238"/>
      <c r="AM71" s="238"/>
      <c r="AN71" s="238"/>
      <c r="AO71" s="238"/>
    </row>
    <row r="72" spans="1:41" s="5" customFormat="1" ht="28" customHeight="1" x14ac:dyDescent="0.35">
      <c r="A72" s="10"/>
      <c r="B72" s="227">
        <v>25</v>
      </c>
      <c r="C72" s="244"/>
      <c r="D72" s="244"/>
      <c r="E72" s="244"/>
      <c r="F72" s="141"/>
      <c r="G72" s="106"/>
      <c r="H72" s="106"/>
      <c r="I72" s="20"/>
      <c r="J72" s="20"/>
      <c r="K72" s="20"/>
      <c r="L72" s="20"/>
      <c r="M72" s="12"/>
      <c r="N72" s="27"/>
      <c r="O72" s="241"/>
      <c r="P72" s="322">
        <f t="shared" si="11"/>
        <v>0</v>
      </c>
      <c r="Q72" s="322"/>
      <c r="R72" s="346"/>
      <c r="S72" s="346"/>
      <c r="T72" s="242"/>
      <c r="U72" s="238"/>
      <c r="V72" s="238"/>
      <c r="W72" s="238"/>
      <c r="X72" s="238"/>
      <c r="Y72" s="238"/>
      <c r="Z72" s="238"/>
      <c r="AA72" s="242"/>
      <c r="AB72" s="242"/>
      <c r="AC72" s="242"/>
      <c r="AD72" s="201"/>
      <c r="AE72" s="201"/>
      <c r="AF72" s="238"/>
      <c r="AG72" s="238"/>
      <c r="AH72" s="238"/>
      <c r="AI72" s="238"/>
      <c r="AJ72" s="238"/>
      <c r="AK72" s="238"/>
      <c r="AL72" s="238"/>
      <c r="AM72" s="238"/>
      <c r="AN72" s="238"/>
      <c r="AO72" s="238"/>
    </row>
    <row r="73" spans="1:41" s="5" customFormat="1" ht="28" customHeight="1" x14ac:dyDescent="0.35">
      <c r="A73" s="10"/>
      <c r="B73" s="227">
        <v>26</v>
      </c>
      <c r="C73" s="244"/>
      <c r="D73" s="244"/>
      <c r="E73" s="244"/>
      <c r="F73" s="141"/>
      <c r="G73" s="106"/>
      <c r="H73" s="106"/>
      <c r="I73" s="20"/>
      <c r="J73" s="20"/>
      <c r="K73" s="20"/>
      <c r="L73" s="20"/>
      <c r="M73" s="12"/>
      <c r="N73" s="27"/>
      <c r="O73" s="241"/>
      <c r="P73" s="322">
        <f t="shared" si="11"/>
        <v>0</v>
      </c>
      <c r="Q73" s="322"/>
      <c r="R73" s="346"/>
      <c r="S73" s="346"/>
      <c r="T73" s="242"/>
      <c r="U73" s="238"/>
      <c r="V73" s="238"/>
      <c r="W73" s="238"/>
      <c r="X73" s="238"/>
      <c r="Y73" s="238"/>
      <c r="Z73" s="238"/>
      <c r="AA73" s="242"/>
      <c r="AB73" s="242"/>
      <c r="AC73" s="242"/>
      <c r="AD73" s="201"/>
      <c r="AE73" s="201"/>
      <c r="AF73" s="238"/>
      <c r="AG73" s="238"/>
      <c r="AH73" s="238"/>
      <c r="AI73" s="238"/>
      <c r="AJ73" s="238"/>
      <c r="AK73" s="238"/>
      <c r="AL73" s="238"/>
      <c r="AM73" s="238"/>
      <c r="AN73" s="238"/>
      <c r="AO73" s="238"/>
    </row>
    <row r="74" spans="1:41" s="5" customFormat="1" ht="28" customHeight="1" x14ac:dyDescent="0.35">
      <c r="A74" s="10"/>
      <c r="B74" s="227">
        <v>27</v>
      </c>
      <c r="C74" s="244"/>
      <c r="D74" s="244"/>
      <c r="E74" s="244"/>
      <c r="F74" s="141"/>
      <c r="G74" s="106"/>
      <c r="H74" s="106"/>
      <c r="I74" s="20"/>
      <c r="J74" s="20"/>
      <c r="K74" s="20"/>
      <c r="L74" s="20"/>
      <c r="M74" s="12"/>
      <c r="N74" s="27"/>
      <c r="O74" s="241"/>
      <c r="P74" s="322">
        <f t="shared" si="11"/>
        <v>0</v>
      </c>
      <c r="Q74" s="322"/>
      <c r="R74" s="346"/>
      <c r="S74" s="346"/>
      <c r="T74" s="242"/>
      <c r="U74" s="238"/>
      <c r="V74" s="238"/>
      <c r="W74" s="238"/>
      <c r="X74" s="238"/>
      <c r="Y74" s="238"/>
      <c r="Z74" s="238"/>
      <c r="AA74" s="242"/>
      <c r="AB74" s="242"/>
      <c r="AC74" s="242"/>
      <c r="AD74" s="201"/>
      <c r="AE74" s="201"/>
      <c r="AF74" s="238"/>
      <c r="AG74" s="238"/>
      <c r="AH74" s="238"/>
      <c r="AI74" s="238"/>
      <c r="AJ74" s="238"/>
      <c r="AK74" s="238"/>
      <c r="AL74" s="238"/>
      <c r="AM74" s="238"/>
      <c r="AN74" s="238"/>
      <c r="AO74" s="238"/>
    </row>
    <row r="75" spans="1:41" s="5" customFormat="1" ht="28" customHeight="1" x14ac:dyDescent="0.35">
      <c r="A75" s="10"/>
      <c r="B75" s="227">
        <v>28</v>
      </c>
      <c r="C75" s="244"/>
      <c r="D75" s="244"/>
      <c r="E75" s="244"/>
      <c r="F75" s="141"/>
      <c r="G75" s="106"/>
      <c r="H75" s="106"/>
      <c r="I75" s="20"/>
      <c r="J75" s="20"/>
      <c r="K75" s="20"/>
      <c r="L75" s="20"/>
      <c r="M75" s="12"/>
      <c r="N75" s="27"/>
      <c r="O75" s="241"/>
      <c r="P75" s="322">
        <f t="shared" si="11"/>
        <v>0</v>
      </c>
      <c r="Q75" s="322"/>
      <c r="R75" s="346"/>
      <c r="S75" s="346"/>
      <c r="T75" s="242"/>
      <c r="U75" s="238"/>
      <c r="V75" s="238"/>
      <c r="W75" s="238"/>
      <c r="X75" s="238"/>
      <c r="Y75" s="238"/>
      <c r="Z75" s="238"/>
      <c r="AA75" s="242"/>
      <c r="AB75" s="242"/>
      <c r="AC75" s="242"/>
      <c r="AD75" s="201"/>
      <c r="AE75" s="201"/>
      <c r="AF75" s="238"/>
      <c r="AG75" s="238"/>
      <c r="AH75" s="238"/>
      <c r="AI75" s="238"/>
      <c r="AJ75" s="238"/>
      <c r="AK75" s="238"/>
      <c r="AL75" s="238"/>
      <c r="AM75" s="238"/>
      <c r="AN75" s="238"/>
      <c r="AO75" s="238"/>
    </row>
    <row r="76" spans="1:41" s="5" customFormat="1" ht="28" customHeight="1" x14ac:dyDescent="0.35">
      <c r="A76" s="10"/>
      <c r="B76" s="227">
        <v>29</v>
      </c>
      <c r="C76" s="244"/>
      <c r="D76" s="244"/>
      <c r="E76" s="244"/>
      <c r="F76" s="141"/>
      <c r="G76" s="106"/>
      <c r="H76" s="106"/>
      <c r="I76" s="20"/>
      <c r="J76" s="20"/>
      <c r="K76" s="20"/>
      <c r="L76" s="20"/>
      <c r="M76" s="12"/>
      <c r="N76" s="27"/>
      <c r="O76" s="241"/>
      <c r="P76" s="322">
        <f t="shared" si="11"/>
        <v>0</v>
      </c>
      <c r="Q76" s="322"/>
      <c r="R76" s="346"/>
      <c r="S76" s="346"/>
      <c r="T76" s="242"/>
      <c r="U76" s="238"/>
      <c r="V76" s="238"/>
      <c r="W76" s="238"/>
      <c r="X76" s="238"/>
      <c r="Y76" s="238"/>
      <c r="Z76" s="238"/>
      <c r="AA76" s="242"/>
      <c r="AB76" s="242"/>
      <c r="AC76" s="242"/>
      <c r="AD76" s="201"/>
      <c r="AE76" s="201"/>
      <c r="AF76" s="238"/>
      <c r="AG76" s="238"/>
      <c r="AH76" s="238"/>
      <c r="AI76" s="238"/>
      <c r="AJ76" s="238"/>
      <c r="AK76" s="238"/>
      <c r="AL76" s="238"/>
      <c r="AM76" s="238"/>
      <c r="AN76" s="238"/>
      <c r="AO76" s="238"/>
    </row>
    <row r="77" spans="1:41" s="5" customFormat="1" ht="28" customHeight="1" x14ac:dyDescent="0.35">
      <c r="A77" s="10"/>
      <c r="B77" s="227">
        <v>30</v>
      </c>
      <c r="C77" s="244"/>
      <c r="D77" s="244"/>
      <c r="E77" s="244"/>
      <c r="F77" s="141"/>
      <c r="G77" s="106"/>
      <c r="H77" s="106"/>
      <c r="I77" s="20"/>
      <c r="J77" s="20"/>
      <c r="K77" s="20"/>
      <c r="L77" s="20"/>
      <c r="M77" s="12"/>
      <c r="N77" s="27"/>
      <c r="O77" s="241"/>
      <c r="P77" s="322">
        <f t="shared" si="11"/>
        <v>0</v>
      </c>
      <c r="Q77" s="322"/>
      <c r="R77" s="346"/>
      <c r="S77" s="346"/>
      <c r="T77" s="242"/>
      <c r="U77" s="238"/>
      <c r="V77" s="238"/>
      <c r="W77" s="238"/>
      <c r="X77" s="238"/>
      <c r="Y77" s="238"/>
      <c r="Z77" s="238"/>
      <c r="AA77" s="242"/>
      <c r="AB77" s="242"/>
      <c r="AC77" s="242"/>
      <c r="AD77" s="201"/>
      <c r="AE77" s="201"/>
      <c r="AF77" s="238"/>
      <c r="AG77" s="238"/>
      <c r="AH77" s="238"/>
      <c r="AI77" s="238"/>
      <c r="AJ77" s="238"/>
      <c r="AK77" s="238"/>
      <c r="AL77" s="238"/>
      <c r="AM77" s="238"/>
      <c r="AN77" s="238"/>
      <c r="AO77" s="238"/>
    </row>
    <row r="78" spans="1:41" s="5" customFormat="1" ht="18" customHeight="1" x14ac:dyDescent="0.35">
      <c r="A78" s="10"/>
      <c r="B78" s="17"/>
      <c r="C78" s="217"/>
      <c r="D78" s="217"/>
      <c r="E78" s="217"/>
      <c r="F78" s="227">
        <f>COUNTIF(F48:F77,"ja")</f>
        <v>0</v>
      </c>
      <c r="G78" s="367" t="s">
        <v>256</v>
      </c>
      <c r="H78" s="368"/>
      <c r="I78" s="133">
        <f>SUM(I47:I77)</f>
        <v>0</v>
      </c>
      <c r="J78" s="133">
        <f t="shared" ref="J78:L78" si="12">SUM(J47:J77)</f>
        <v>0</v>
      </c>
      <c r="K78" s="133">
        <f t="shared" si="12"/>
        <v>0</v>
      </c>
      <c r="L78" s="133">
        <f t="shared" si="12"/>
        <v>0</v>
      </c>
      <c r="M78" s="12"/>
      <c r="N78" s="27"/>
      <c r="O78" s="243"/>
      <c r="P78" s="346"/>
      <c r="Q78" s="357"/>
      <c r="R78" s="346"/>
      <c r="S78" s="357"/>
      <c r="T78" s="242"/>
      <c r="U78" s="238"/>
      <c r="V78" s="238"/>
      <c r="W78" s="238"/>
      <c r="X78" s="238"/>
      <c r="Y78" s="238"/>
      <c r="Z78" s="238"/>
      <c r="AA78" s="242"/>
      <c r="AB78" s="242"/>
      <c r="AC78" s="242"/>
      <c r="AD78" s="201"/>
      <c r="AE78" s="201"/>
      <c r="AF78" s="238"/>
      <c r="AG78" s="238"/>
      <c r="AH78" s="238"/>
      <c r="AI78" s="238"/>
      <c r="AJ78" s="238"/>
      <c r="AK78" s="238"/>
      <c r="AL78" s="238"/>
      <c r="AM78" s="238"/>
      <c r="AN78" s="238"/>
      <c r="AO78" s="238"/>
    </row>
    <row r="79" spans="1:41" s="5" customFormat="1" ht="10" customHeight="1" x14ac:dyDescent="0.35">
      <c r="A79" s="10"/>
      <c r="B79" s="11"/>
      <c r="C79" s="217"/>
      <c r="D79" s="217"/>
      <c r="E79" s="217"/>
      <c r="F79" s="217"/>
      <c r="G79" s="219"/>
      <c r="H79" s="219"/>
      <c r="I79" s="219"/>
      <c r="J79" s="219"/>
      <c r="K79" s="219"/>
      <c r="L79" s="219"/>
      <c r="M79" s="12"/>
      <c r="N79" s="27"/>
      <c r="O79" s="23"/>
      <c r="P79" s="23"/>
      <c r="Q79" s="23"/>
      <c r="R79" s="23"/>
      <c r="S79" s="23"/>
      <c r="T79" s="242"/>
      <c r="U79" s="238"/>
      <c r="V79" s="238"/>
      <c r="W79" s="238"/>
      <c r="X79" s="238"/>
      <c r="Y79" s="238"/>
      <c r="Z79" s="238"/>
      <c r="AA79" s="242"/>
      <c r="AB79" s="242"/>
      <c r="AC79" s="242"/>
      <c r="AD79" s="201"/>
      <c r="AE79" s="201"/>
      <c r="AF79" s="238"/>
      <c r="AG79" s="238"/>
      <c r="AH79" s="238"/>
      <c r="AI79" s="238"/>
      <c r="AJ79" s="238"/>
      <c r="AK79" s="238"/>
      <c r="AL79" s="238"/>
      <c r="AM79" s="238"/>
      <c r="AN79" s="238"/>
      <c r="AO79" s="238"/>
    </row>
    <row r="80" spans="1:41" s="5" customFormat="1" ht="18" customHeight="1" x14ac:dyDescent="0.35">
      <c r="A80" s="10"/>
      <c r="B80" s="11"/>
      <c r="C80" s="218" t="s">
        <v>193</v>
      </c>
      <c r="D80" s="218"/>
      <c r="E80" s="218"/>
      <c r="F80" s="218"/>
      <c r="G80" s="219"/>
      <c r="H80" s="219"/>
      <c r="I80" s="219"/>
      <c r="J80" s="219"/>
      <c r="K80" s="219"/>
      <c r="L80" s="219"/>
      <c r="M80" s="12"/>
      <c r="N80" s="27"/>
      <c r="O80" s="23"/>
      <c r="P80" s="23"/>
      <c r="Q80" s="23"/>
      <c r="R80" s="23"/>
      <c r="S80" s="23"/>
      <c r="T80" s="242"/>
      <c r="U80" s="238"/>
      <c r="V80" s="238"/>
      <c r="W80" s="238"/>
      <c r="X80" s="238"/>
      <c r="Y80" s="238"/>
      <c r="Z80" s="238"/>
      <c r="AA80" s="242"/>
      <c r="AB80" s="242"/>
      <c r="AC80" s="242"/>
      <c r="AD80" s="201"/>
      <c r="AE80" s="201"/>
      <c r="AF80" s="238"/>
      <c r="AG80" s="238"/>
      <c r="AH80" s="238"/>
      <c r="AI80" s="238"/>
      <c r="AJ80" s="238"/>
      <c r="AK80" s="238"/>
      <c r="AL80" s="238"/>
      <c r="AM80" s="238"/>
      <c r="AN80" s="238"/>
      <c r="AO80" s="238"/>
    </row>
    <row r="81" spans="1:41" s="5" customFormat="1" ht="18" customHeight="1" x14ac:dyDescent="0.35">
      <c r="A81" s="10"/>
      <c r="B81" s="11"/>
      <c r="C81" s="217" t="s">
        <v>194</v>
      </c>
      <c r="D81" s="217"/>
      <c r="E81" s="362"/>
      <c r="F81" s="363"/>
      <c r="G81" s="363"/>
      <c r="H81" s="363"/>
      <c r="I81" s="363"/>
      <c r="J81" s="363"/>
      <c r="K81" s="363"/>
      <c r="L81" s="364"/>
      <c r="M81" s="12"/>
      <c r="N81" s="27"/>
      <c r="O81" s="23"/>
      <c r="P81" s="23"/>
      <c r="Q81" s="23"/>
      <c r="R81" s="23"/>
      <c r="S81" s="23"/>
      <c r="T81" s="242"/>
      <c r="U81" s="238"/>
      <c r="V81" s="238"/>
      <c r="W81" s="238"/>
      <c r="X81" s="238"/>
      <c r="Y81" s="238"/>
      <c r="Z81" s="238"/>
      <c r="AA81" s="242"/>
      <c r="AB81" s="242"/>
      <c r="AC81" s="242"/>
      <c r="AD81" s="201"/>
      <c r="AE81" s="201"/>
      <c r="AF81" s="238"/>
      <c r="AG81" s="238"/>
      <c r="AH81" s="238"/>
      <c r="AI81" s="238"/>
      <c r="AJ81" s="238"/>
      <c r="AK81" s="238"/>
      <c r="AL81" s="238"/>
      <c r="AM81" s="238"/>
      <c r="AN81" s="238"/>
      <c r="AO81" s="238"/>
    </row>
    <row r="82" spans="1:41" s="5" customFormat="1" ht="18" customHeight="1" x14ac:dyDescent="0.35">
      <c r="A82" s="10"/>
      <c r="B82" s="11"/>
      <c r="C82" s="217" t="s">
        <v>279</v>
      </c>
      <c r="D82" s="217"/>
      <c r="E82" s="362"/>
      <c r="F82" s="363"/>
      <c r="G82" s="363"/>
      <c r="H82" s="363"/>
      <c r="I82" s="363"/>
      <c r="J82" s="363"/>
      <c r="K82" s="363"/>
      <c r="L82" s="364"/>
      <c r="M82" s="12"/>
      <c r="N82" s="27"/>
      <c r="O82" s="23"/>
      <c r="P82" s="23"/>
      <c r="Q82" s="23"/>
      <c r="R82" s="23"/>
      <c r="S82" s="23"/>
      <c r="T82" s="242"/>
      <c r="U82" s="238"/>
      <c r="V82" s="238"/>
      <c r="W82" s="238"/>
      <c r="X82" s="238"/>
      <c r="Y82" s="238"/>
      <c r="Z82" s="238"/>
      <c r="AA82" s="242"/>
      <c r="AB82" s="242"/>
      <c r="AC82" s="242"/>
      <c r="AD82" s="201"/>
      <c r="AE82" s="201"/>
      <c r="AF82" s="238"/>
      <c r="AG82" s="238"/>
      <c r="AH82" s="238"/>
      <c r="AI82" s="238"/>
      <c r="AJ82" s="238"/>
      <c r="AK82" s="238"/>
      <c r="AL82" s="238"/>
      <c r="AM82" s="238"/>
      <c r="AN82" s="238"/>
      <c r="AO82" s="238"/>
    </row>
    <row r="83" spans="1:41" s="5" customFormat="1" ht="18" customHeight="1" x14ac:dyDescent="0.35">
      <c r="A83" s="10"/>
      <c r="B83" s="11"/>
      <c r="C83" s="217" t="s">
        <v>196</v>
      </c>
      <c r="D83" s="217"/>
      <c r="E83" s="362"/>
      <c r="F83" s="363"/>
      <c r="G83" s="363"/>
      <c r="H83" s="363"/>
      <c r="I83" s="363"/>
      <c r="J83" s="363"/>
      <c r="K83" s="363"/>
      <c r="L83" s="364"/>
      <c r="M83" s="12"/>
      <c r="N83" s="27"/>
      <c r="O83" s="23"/>
      <c r="P83" s="23"/>
      <c r="Q83" s="23"/>
      <c r="R83" s="23"/>
      <c r="S83" s="23"/>
      <c r="T83" s="242"/>
      <c r="U83" s="238"/>
      <c r="V83" s="238"/>
      <c r="W83" s="238"/>
      <c r="X83" s="238"/>
      <c r="Y83" s="238"/>
      <c r="Z83" s="238"/>
      <c r="AA83" s="242"/>
      <c r="AB83" s="242"/>
      <c r="AC83" s="242"/>
      <c r="AD83" s="201"/>
      <c r="AE83" s="201"/>
      <c r="AF83" s="238"/>
      <c r="AG83" s="238"/>
      <c r="AH83" s="238"/>
      <c r="AI83" s="238"/>
      <c r="AJ83" s="238"/>
      <c r="AK83" s="238"/>
      <c r="AL83" s="238"/>
      <c r="AM83" s="238"/>
      <c r="AN83" s="238"/>
      <c r="AO83" s="238"/>
    </row>
    <row r="84" spans="1:41" s="5" customFormat="1" ht="18" customHeight="1" x14ac:dyDescent="0.35">
      <c r="A84" s="10"/>
      <c r="B84" s="11"/>
      <c r="C84" s="217" t="s">
        <v>48</v>
      </c>
      <c r="D84" s="217"/>
      <c r="E84" s="362"/>
      <c r="F84" s="363"/>
      <c r="G84" s="363"/>
      <c r="H84" s="363"/>
      <c r="I84" s="363"/>
      <c r="J84" s="363"/>
      <c r="K84" s="363"/>
      <c r="L84" s="364"/>
      <c r="M84" s="12"/>
      <c r="N84" s="27"/>
      <c r="O84" s="23"/>
      <c r="P84" s="23"/>
      <c r="Q84" s="23"/>
      <c r="R84" s="23"/>
      <c r="S84" s="23"/>
      <c r="T84" s="242"/>
      <c r="U84" s="238"/>
      <c r="V84" s="238"/>
      <c r="W84" s="238"/>
      <c r="X84" s="238"/>
      <c r="Y84" s="238"/>
      <c r="Z84" s="238"/>
      <c r="AA84" s="242"/>
      <c r="AB84" s="242"/>
      <c r="AC84" s="242"/>
      <c r="AD84" s="201"/>
      <c r="AE84" s="201"/>
      <c r="AF84" s="238"/>
      <c r="AG84" s="238"/>
      <c r="AH84" s="238"/>
      <c r="AI84" s="238"/>
      <c r="AJ84" s="238"/>
      <c r="AK84" s="238"/>
      <c r="AL84" s="238"/>
      <c r="AM84" s="238"/>
      <c r="AN84" s="238"/>
      <c r="AO84" s="238"/>
    </row>
    <row r="85" spans="1:41" s="5" customFormat="1" ht="10" customHeight="1" x14ac:dyDescent="0.35">
      <c r="A85" s="14"/>
      <c r="B85" s="15"/>
      <c r="C85" s="15"/>
      <c r="D85" s="15"/>
      <c r="E85" s="15"/>
      <c r="F85" s="15"/>
      <c r="G85" s="15"/>
      <c r="H85" s="15"/>
      <c r="I85" s="15"/>
      <c r="J85" s="15"/>
      <c r="K85" s="15"/>
      <c r="L85" s="15"/>
      <c r="M85" s="16"/>
      <c r="N85" s="27"/>
      <c r="O85" s="23"/>
      <c r="P85" s="23"/>
      <c r="Q85" s="23"/>
      <c r="R85" s="23"/>
      <c r="S85" s="23"/>
      <c r="T85" s="242"/>
      <c r="U85" s="238"/>
      <c r="V85" s="238"/>
      <c r="W85" s="238"/>
      <c r="X85" s="238"/>
      <c r="Y85" s="238"/>
      <c r="Z85" s="238"/>
      <c r="AA85" s="242"/>
      <c r="AB85" s="242"/>
      <c r="AC85" s="242"/>
      <c r="AD85" s="201"/>
      <c r="AE85" s="201"/>
      <c r="AF85" s="238"/>
      <c r="AG85" s="238"/>
      <c r="AH85" s="238"/>
      <c r="AI85" s="238"/>
      <c r="AJ85" s="238"/>
      <c r="AK85" s="238"/>
      <c r="AL85" s="238"/>
      <c r="AM85" s="238"/>
      <c r="AN85" s="238"/>
      <c r="AO85" s="238"/>
    </row>
    <row r="86" spans="1:41" s="5" customFormat="1" ht="10" customHeight="1" x14ac:dyDescent="0.35">
      <c r="A86" s="238"/>
      <c r="B86" s="238"/>
      <c r="C86" s="238"/>
      <c r="D86" s="238"/>
      <c r="E86" s="238"/>
      <c r="F86" s="238"/>
      <c r="G86" s="238"/>
      <c r="H86" s="238"/>
      <c r="I86" s="238"/>
      <c r="J86" s="238"/>
      <c r="K86" s="238"/>
      <c r="L86" s="238"/>
      <c r="M86" s="242"/>
      <c r="N86" s="27"/>
      <c r="O86" s="23"/>
      <c r="P86" s="23"/>
      <c r="Q86" s="23"/>
      <c r="R86" s="23"/>
      <c r="S86" s="23"/>
      <c r="T86" s="242"/>
      <c r="U86" s="238"/>
      <c r="V86" s="238"/>
      <c r="W86" s="238"/>
      <c r="X86" s="238"/>
      <c r="Y86" s="238"/>
      <c r="Z86" s="238"/>
      <c r="AA86" s="242"/>
      <c r="AB86" s="242"/>
      <c r="AC86" s="242"/>
      <c r="AD86" s="201"/>
      <c r="AE86" s="201"/>
      <c r="AF86" s="238"/>
      <c r="AG86" s="238"/>
      <c r="AH86" s="238"/>
      <c r="AI86" s="238"/>
      <c r="AJ86" s="238"/>
      <c r="AK86" s="238"/>
      <c r="AL86" s="238"/>
      <c r="AM86" s="238"/>
      <c r="AN86" s="238"/>
      <c r="AO86" s="238"/>
    </row>
    <row r="87" spans="1:41" s="5" customFormat="1" ht="10" customHeight="1" x14ac:dyDescent="0.35">
      <c r="A87" s="7"/>
      <c r="B87" s="8"/>
      <c r="C87" s="8"/>
      <c r="D87" s="8"/>
      <c r="E87" s="8"/>
      <c r="F87" s="8"/>
      <c r="G87" s="8"/>
      <c r="H87" s="8"/>
      <c r="I87" s="8"/>
      <c r="J87" s="8"/>
      <c r="K87" s="8"/>
      <c r="L87" s="8"/>
      <c r="M87" s="9"/>
      <c r="N87" s="27"/>
      <c r="O87" s="23"/>
      <c r="P87" s="23"/>
      <c r="Q87" s="23"/>
      <c r="R87" s="23"/>
      <c r="S87" s="23"/>
      <c r="T87" s="242"/>
      <c r="U87" s="238"/>
      <c r="V87" s="238"/>
      <c r="W87" s="238"/>
      <c r="X87" s="238"/>
      <c r="Y87" s="238"/>
      <c r="Z87" s="238"/>
      <c r="AA87" s="238"/>
      <c r="AB87" s="238"/>
      <c r="AC87" s="238"/>
      <c r="AD87" s="238"/>
      <c r="AE87" s="238"/>
      <c r="AF87" s="238"/>
      <c r="AG87" s="238"/>
      <c r="AH87" s="238"/>
      <c r="AI87" s="238"/>
      <c r="AJ87" s="238"/>
      <c r="AK87" s="238"/>
      <c r="AL87" s="238"/>
      <c r="AM87" s="238"/>
      <c r="AN87" s="238"/>
      <c r="AO87" s="238"/>
    </row>
    <row r="88" spans="1:41" s="5" customFormat="1" ht="18" customHeight="1" x14ac:dyDescent="0.35">
      <c r="A88" s="10"/>
      <c r="B88" s="11"/>
      <c r="C88" s="218" t="s">
        <v>280</v>
      </c>
      <c r="D88" s="218"/>
      <c r="E88" s="331"/>
      <c r="F88" s="331"/>
      <c r="G88" s="331"/>
      <c r="H88" s="331"/>
      <c r="I88" s="331"/>
      <c r="J88" s="331"/>
      <c r="K88" s="331"/>
      <c r="L88" s="331"/>
      <c r="M88" s="12"/>
      <c r="N88" s="27"/>
      <c r="O88" s="23"/>
      <c r="P88" s="23"/>
      <c r="Q88" s="23"/>
      <c r="R88" s="23"/>
      <c r="S88" s="23"/>
      <c r="T88" s="242"/>
      <c r="U88" s="238"/>
      <c r="V88" s="238"/>
      <c r="W88" s="238"/>
      <c r="X88" s="238"/>
      <c r="Y88" s="238"/>
      <c r="Z88" s="238"/>
      <c r="AA88" s="238"/>
      <c r="AB88" s="238"/>
      <c r="AC88" s="238"/>
      <c r="AD88" s="238"/>
      <c r="AE88" s="238"/>
      <c r="AF88" s="238"/>
      <c r="AG88" s="238"/>
      <c r="AH88" s="238"/>
      <c r="AI88" s="238"/>
      <c r="AJ88" s="238"/>
      <c r="AK88" s="238"/>
      <c r="AL88" s="238"/>
      <c r="AM88" s="238"/>
      <c r="AN88" s="238"/>
      <c r="AO88" s="238"/>
    </row>
    <row r="89" spans="1:41" s="5" customFormat="1" ht="18" customHeight="1" x14ac:dyDescent="0.35">
      <c r="A89" s="10"/>
      <c r="B89" s="11"/>
      <c r="C89" s="217" t="s">
        <v>267</v>
      </c>
      <c r="D89" s="217"/>
      <c r="E89" s="358"/>
      <c r="F89" s="358"/>
      <c r="G89" s="358"/>
      <c r="H89" s="358"/>
      <c r="I89" s="358"/>
      <c r="J89" s="358"/>
      <c r="K89" s="358"/>
      <c r="L89" s="358"/>
      <c r="M89" s="12"/>
      <c r="N89" s="27"/>
      <c r="O89" s="23"/>
      <c r="P89" s="23"/>
      <c r="Q89" s="23"/>
      <c r="R89" s="23"/>
      <c r="S89" s="23"/>
      <c r="T89" s="242"/>
      <c r="U89" s="238"/>
      <c r="V89" s="238"/>
      <c r="W89" s="238"/>
      <c r="X89" s="238"/>
      <c r="Y89" s="238"/>
      <c r="Z89" s="238"/>
      <c r="AA89" s="238"/>
      <c r="AB89" s="238"/>
      <c r="AC89" s="238"/>
      <c r="AD89" s="238"/>
      <c r="AE89" s="238"/>
      <c r="AF89" s="238"/>
      <c r="AG89" s="238"/>
      <c r="AH89" s="238"/>
      <c r="AI89" s="238"/>
      <c r="AJ89" s="238"/>
      <c r="AK89" s="238"/>
      <c r="AL89" s="238"/>
      <c r="AM89" s="238"/>
      <c r="AN89" s="238"/>
      <c r="AO89" s="238"/>
    </row>
    <row r="90" spans="1:41" s="5" customFormat="1" ht="18" customHeight="1" x14ac:dyDescent="0.35">
      <c r="A90" s="10"/>
      <c r="B90" s="11"/>
      <c r="C90" s="217" t="s">
        <v>268</v>
      </c>
      <c r="D90" s="217"/>
      <c r="E90" s="358"/>
      <c r="F90" s="358"/>
      <c r="G90" s="358"/>
      <c r="H90" s="358"/>
      <c r="I90" s="358"/>
      <c r="J90" s="358"/>
      <c r="K90" s="358"/>
      <c r="L90" s="358"/>
      <c r="M90" s="12"/>
      <c r="N90" s="27"/>
      <c r="O90" s="23"/>
      <c r="P90" s="23"/>
      <c r="Q90" s="23"/>
      <c r="R90" s="23"/>
      <c r="S90" s="23"/>
      <c r="T90" s="242"/>
      <c r="U90" s="238"/>
      <c r="V90" s="238"/>
      <c r="W90" s="238"/>
      <c r="X90" s="238"/>
      <c r="Y90" s="238"/>
      <c r="Z90" s="238"/>
      <c r="AA90" s="238"/>
      <c r="AB90" s="238"/>
      <c r="AC90" s="238"/>
      <c r="AD90" s="238"/>
      <c r="AE90" s="238"/>
      <c r="AF90" s="238"/>
      <c r="AG90" s="238"/>
      <c r="AH90" s="238"/>
      <c r="AI90" s="238"/>
      <c r="AJ90" s="238"/>
      <c r="AK90" s="238"/>
      <c r="AL90" s="238"/>
      <c r="AM90" s="238"/>
      <c r="AN90" s="238"/>
      <c r="AO90" s="238"/>
    </row>
    <row r="91" spans="1:41" s="5" customFormat="1" ht="60" customHeight="1" x14ac:dyDescent="0.35">
      <c r="A91" s="10"/>
      <c r="B91" s="11"/>
      <c r="C91" s="217" t="s">
        <v>269</v>
      </c>
      <c r="D91" s="217"/>
      <c r="E91" s="358"/>
      <c r="F91" s="358"/>
      <c r="G91" s="358"/>
      <c r="H91" s="358"/>
      <c r="I91" s="358"/>
      <c r="J91" s="358"/>
      <c r="K91" s="358"/>
      <c r="L91" s="358"/>
      <c r="M91" s="12"/>
      <c r="N91" s="27"/>
      <c r="O91" s="23"/>
      <c r="P91" s="23"/>
      <c r="Q91" s="23"/>
      <c r="R91" s="23"/>
      <c r="S91" s="23"/>
      <c r="T91" s="242"/>
      <c r="U91" s="238"/>
      <c r="V91" s="238"/>
      <c r="W91" s="238"/>
      <c r="X91" s="238"/>
      <c r="Y91" s="238"/>
      <c r="Z91" s="238"/>
      <c r="AA91" s="238"/>
      <c r="AB91" s="238"/>
      <c r="AC91" s="238"/>
      <c r="AD91" s="238"/>
      <c r="AE91" s="238"/>
      <c r="AF91" s="238"/>
      <c r="AG91" s="238"/>
      <c r="AH91" s="238"/>
      <c r="AI91" s="238"/>
      <c r="AJ91" s="238"/>
      <c r="AK91" s="238"/>
      <c r="AL91" s="238"/>
      <c r="AM91" s="238"/>
      <c r="AN91" s="238"/>
      <c r="AO91" s="238"/>
    </row>
    <row r="92" spans="1:41" s="5" customFormat="1" ht="10" customHeight="1" x14ac:dyDescent="0.35">
      <c r="A92" s="10"/>
      <c r="B92" s="11"/>
      <c r="C92" s="217"/>
      <c r="D92" s="217"/>
      <c r="E92" s="217"/>
      <c r="F92" s="217"/>
      <c r="G92" s="219"/>
      <c r="H92" s="219"/>
      <c r="I92" s="219"/>
      <c r="J92" s="219"/>
      <c r="K92" s="219"/>
      <c r="L92" s="219"/>
      <c r="M92" s="12"/>
      <c r="N92" s="27"/>
      <c r="O92" s="23"/>
      <c r="P92" s="23"/>
      <c r="Q92" s="23"/>
      <c r="R92" s="23"/>
      <c r="S92" s="23"/>
      <c r="T92" s="242"/>
      <c r="U92" s="238"/>
      <c r="V92" s="238"/>
      <c r="W92" s="238"/>
      <c r="X92" s="238"/>
      <c r="Y92" s="238"/>
      <c r="Z92" s="238"/>
      <c r="AA92" s="238"/>
      <c r="AB92" s="238"/>
      <c r="AC92" s="238"/>
      <c r="AD92" s="238"/>
      <c r="AE92" s="238"/>
      <c r="AF92" s="238"/>
      <c r="AG92" s="238"/>
      <c r="AH92" s="238"/>
      <c r="AI92" s="238"/>
      <c r="AJ92" s="238"/>
      <c r="AK92" s="238"/>
      <c r="AL92" s="238"/>
      <c r="AM92" s="238"/>
      <c r="AN92" s="238"/>
      <c r="AO92" s="238"/>
    </row>
    <row r="93" spans="1:41" s="5" customFormat="1" ht="18" customHeight="1" x14ac:dyDescent="0.35">
      <c r="A93" s="10"/>
      <c r="B93" s="11"/>
      <c r="C93" s="218" t="s">
        <v>270</v>
      </c>
      <c r="D93" s="218"/>
      <c r="E93" s="218"/>
      <c r="F93" s="218"/>
      <c r="G93" s="237"/>
      <c r="H93" s="329" t="s">
        <v>119</v>
      </c>
      <c r="I93" s="329"/>
      <c r="J93" s="329"/>
      <c r="K93" s="246"/>
      <c r="L93" s="246" t="s">
        <v>80</v>
      </c>
      <c r="M93" s="12"/>
      <c r="N93" s="27"/>
      <c r="O93" s="23"/>
      <c r="P93" s="23"/>
      <c r="Q93" s="23"/>
      <c r="R93" s="23"/>
      <c r="S93" s="23"/>
      <c r="T93" s="242"/>
      <c r="U93" s="238"/>
      <c r="V93" s="238"/>
      <c r="W93" s="238"/>
      <c r="X93" s="238"/>
      <c r="Y93" s="238"/>
      <c r="Z93" s="238"/>
      <c r="AA93" s="242"/>
      <c r="AB93" s="242"/>
      <c r="AC93" s="242"/>
      <c r="AD93" s="201"/>
      <c r="AE93" s="201"/>
      <c r="AF93" s="238"/>
      <c r="AG93" s="238"/>
      <c r="AH93" s="238"/>
      <c r="AI93" s="238"/>
      <c r="AJ93" s="238"/>
      <c r="AK93" s="238"/>
      <c r="AL93" s="238"/>
      <c r="AM93" s="238"/>
      <c r="AN93" s="238"/>
      <c r="AO93" s="238"/>
    </row>
    <row r="94" spans="1:41" s="5" customFormat="1" ht="18" customHeight="1" x14ac:dyDescent="0.35">
      <c r="A94" s="10"/>
      <c r="B94" s="11"/>
      <c r="C94" s="217" t="s">
        <v>271</v>
      </c>
      <c r="D94" s="229"/>
      <c r="E94" s="229"/>
      <c r="F94" s="229"/>
      <c r="G94" s="230" t="s">
        <v>121</v>
      </c>
      <c r="H94" s="106"/>
      <c r="I94" s="139" t="s">
        <v>125</v>
      </c>
      <c r="J94" s="106"/>
      <c r="K94" s="18"/>
      <c r="L94" s="133">
        <f>ROUND(((J94-H94)/30.4),0)</f>
        <v>0</v>
      </c>
      <c r="M94" s="12"/>
      <c r="N94" s="27"/>
      <c r="O94" s="23"/>
      <c r="P94" s="23"/>
      <c r="Q94" s="23"/>
      <c r="R94" s="110"/>
      <c r="S94" s="110"/>
      <c r="T94" s="111"/>
      <c r="U94" s="111"/>
      <c r="V94" s="111"/>
      <c r="W94" s="111"/>
      <c r="X94" s="111"/>
      <c r="Y94" s="111"/>
      <c r="Z94" s="111"/>
      <c r="AA94" s="111"/>
      <c r="AB94" s="111"/>
      <c r="AC94" s="111"/>
      <c r="AD94" s="205"/>
      <c r="AE94" s="205"/>
      <c r="AF94" s="111"/>
      <c r="AG94" s="111"/>
      <c r="AH94" s="111"/>
      <c r="AI94" s="111"/>
      <c r="AJ94" s="111"/>
      <c r="AK94" s="111"/>
      <c r="AL94" s="111"/>
      <c r="AM94" s="111"/>
      <c r="AN94" s="238"/>
      <c r="AO94" s="238"/>
    </row>
    <row r="95" spans="1:41" s="5" customFormat="1" ht="10" customHeight="1" x14ac:dyDescent="0.35">
      <c r="A95" s="10"/>
      <c r="B95" s="11"/>
      <c r="C95" s="217"/>
      <c r="D95" s="229"/>
      <c r="E95" s="229"/>
      <c r="F95" s="229"/>
      <c r="G95" s="138"/>
      <c r="H95" s="236"/>
      <c r="I95" s="138"/>
      <c r="J95" s="219"/>
      <c r="K95" s="18"/>
      <c r="L95" s="18"/>
      <c r="M95" s="12"/>
      <c r="N95" s="27"/>
      <c r="O95" s="23"/>
      <c r="P95" s="23"/>
      <c r="Q95" s="23"/>
      <c r="R95" s="110"/>
      <c r="S95" s="110"/>
      <c r="T95" s="111"/>
      <c r="U95" s="111"/>
      <c r="V95" s="111"/>
      <c r="W95" s="111"/>
      <c r="X95" s="111"/>
      <c r="Y95" s="111"/>
      <c r="Z95" s="111"/>
      <c r="AA95" s="111"/>
      <c r="AB95" s="111"/>
      <c r="AC95" s="111"/>
      <c r="AD95" s="205"/>
      <c r="AE95" s="205"/>
      <c r="AF95" s="111"/>
      <c r="AG95" s="111"/>
      <c r="AH95" s="111"/>
      <c r="AI95" s="111"/>
      <c r="AJ95" s="111"/>
      <c r="AK95" s="111"/>
      <c r="AL95" s="111"/>
      <c r="AM95" s="111"/>
      <c r="AN95" s="238"/>
      <c r="AO95" s="238"/>
    </row>
    <row r="96" spans="1:41" s="5" customFormat="1" ht="18" customHeight="1" x14ac:dyDescent="0.35">
      <c r="A96" s="10"/>
      <c r="B96" s="11"/>
      <c r="C96" s="217"/>
      <c r="D96" s="229"/>
      <c r="E96" s="229"/>
      <c r="F96" s="229"/>
      <c r="G96" s="352" t="s">
        <v>174</v>
      </c>
      <c r="H96" s="353"/>
      <c r="I96" s="352" t="s">
        <v>172</v>
      </c>
      <c r="J96" s="353"/>
      <c r="K96" s="352" t="s">
        <v>223</v>
      </c>
      <c r="L96" s="353"/>
      <c r="M96" s="12"/>
      <c r="N96" s="27"/>
      <c r="O96" s="23"/>
      <c r="P96" s="23"/>
      <c r="Q96" s="23"/>
      <c r="R96" s="110"/>
      <c r="S96" s="110"/>
      <c r="T96" s="111"/>
      <c r="U96" s="111"/>
      <c r="V96" s="111"/>
      <c r="W96" s="111"/>
      <c r="X96" s="111"/>
      <c r="Y96" s="111"/>
      <c r="Z96" s="111"/>
      <c r="AA96" s="111"/>
      <c r="AB96" s="111"/>
      <c r="AC96" s="111"/>
      <c r="AD96" s="205"/>
      <c r="AE96" s="205"/>
      <c r="AF96" s="111"/>
      <c r="AG96" s="111"/>
      <c r="AH96" s="111"/>
      <c r="AI96" s="111"/>
      <c r="AJ96" s="111"/>
      <c r="AK96" s="111"/>
      <c r="AL96" s="111"/>
      <c r="AM96" s="111"/>
      <c r="AN96" s="238"/>
      <c r="AO96" s="238"/>
    </row>
    <row r="97" spans="1:45" s="5" customFormat="1" ht="18" customHeight="1" x14ac:dyDescent="0.35">
      <c r="A97" s="10"/>
      <c r="B97" s="11"/>
      <c r="C97" s="217"/>
      <c r="D97" s="229"/>
      <c r="E97" s="229"/>
      <c r="F97" s="229"/>
      <c r="G97" s="134" t="s">
        <v>224</v>
      </c>
      <c r="H97" s="134" t="s">
        <v>225</v>
      </c>
      <c r="I97" s="134" t="s">
        <v>226</v>
      </c>
      <c r="J97" s="134" t="s">
        <v>227</v>
      </c>
      <c r="K97" s="134" t="s">
        <v>226</v>
      </c>
      <c r="L97" s="134" t="s">
        <v>227</v>
      </c>
      <c r="M97" s="12"/>
      <c r="N97" s="27"/>
      <c r="O97" s="23"/>
      <c r="P97" s="23"/>
      <c r="Q97" s="23"/>
      <c r="R97" s="110"/>
      <c r="S97" s="110"/>
      <c r="T97" s="111"/>
      <c r="U97" s="111"/>
      <c r="V97" s="111"/>
      <c r="W97" s="111"/>
      <c r="X97" s="111"/>
      <c r="Y97" s="111"/>
      <c r="Z97" s="111"/>
      <c r="AA97" s="111"/>
      <c r="AB97" s="111"/>
      <c r="AC97" s="111"/>
      <c r="AD97" s="205"/>
      <c r="AE97" s="205"/>
      <c r="AF97" s="111"/>
      <c r="AG97" s="111"/>
      <c r="AH97" s="111"/>
      <c r="AI97" s="111"/>
      <c r="AJ97" s="111"/>
      <c r="AK97" s="111"/>
      <c r="AL97" s="111"/>
      <c r="AM97" s="111"/>
      <c r="AN97" s="238"/>
      <c r="AO97" s="238"/>
      <c r="AP97" s="242"/>
      <c r="AQ97" s="242"/>
      <c r="AR97" s="242"/>
      <c r="AS97" s="242"/>
    </row>
    <row r="98" spans="1:45" s="5" customFormat="1" ht="18" customHeight="1" x14ac:dyDescent="0.35">
      <c r="A98" s="10"/>
      <c r="B98" s="11"/>
      <c r="C98" s="217" t="s">
        <v>272</v>
      </c>
      <c r="D98" s="229"/>
      <c r="E98" s="229"/>
      <c r="F98" s="229"/>
      <c r="G98" s="20"/>
      <c r="H98" s="20"/>
      <c r="I98" s="133">
        <f>I158</f>
        <v>0</v>
      </c>
      <c r="J98" s="133">
        <f>J158</f>
        <v>0</v>
      </c>
      <c r="K98" s="133">
        <f>K158</f>
        <v>0</v>
      </c>
      <c r="L98" s="133">
        <f>L158</f>
        <v>0</v>
      </c>
      <c r="M98" s="12"/>
      <c r="N98" s="27"/>
      <c r="O98" s="337" t="s">
        <v>229</v>
      </c>
      <c r="P98" s="338"/>
      <c r="Q98" s="337" t="s">
        <v>230</v>
      </c>
      <c r="R98" s="338"/>
      <c r="S98" s="337" t="s">
        <v>80</v>
      </c>
      <c r="T98" s="338"/>
      <c r="U98" s="323" t="s">
        <v>231</v>
      </c>
      <c r="V98" s="323"/>
      <c r="W98" s="111"/>
      <c r="X98" s="111"/>
      <c r="Y98" s="111"/>
      <c r="Z98" s="111"/>
      <c r="AA98" s="111"/>
      <c r="AB98" s="111"/>
      <c r="AC98" s="111"/>
      <c r="AD98" s="205"/>
      <c r="AE98" s="205"/>
      <c r="AF98" s="111"/>
      <c r="AG98" s="111"/>
      <c r="AH98" s="111"/>
      <c r="AI98" s="111"/>
      <c r="AJ98" s="111"/>
      <c r="AK98" s="111"/>
      <c r="AL98" s="111"/>
      <c r="AM98" s="111"/>
      <c r="AN98" s="238"/>
      <c r="AO98" s="238"/>
      <c r="AP98" s="242"/>
      <c r="AQ98" s="242"/>
      <c r="AR98" s="242"/>
      <c r="AS98" s="242"/>
    </row>
    <row r="99" spans="1:45" s="5" customFormat="1" ht="18" customHeight="1" x14ac:dyDescent="0.35">
      <c r="A99" s="10"/>
      <c r="B99" s="11"/>
      <c r="C99" s="217" t="s">
        <v>232</v>
      </c>
      <c r="D99" s="229"/>
      <c r="E99" s="229"/>
      <c r="F99" s="229"/>
      <c r="G99" s="138"/>
      <c r="H99" s="246"/>
      <c r="I99" s="138"/>
      <c r="J99" s="246"/>
      <c r="K99" s="133">
        <f>IF(U99=0,0,(K98/S99)*12)</f>
        <v>0</v>
      </c>
      <c r="L99" s="133">
        <f>IF(U99=0,0,(L98/S99)*12)</f>
        <v>0</v>
      </c>
      <c r="M99" s="12"/>
      <c r="N99" s="27"/>
      <c r="O99" s="365">
        <f>MIN(G127:G157)</f>
        <v>0</v>
      </c>
      <c r="P99" s="366"/>
      <c r="Q99" s="365">
        <f>MAX(H127:H157)</f>
        <v>0</v>
      </c>
      <c r="R99" s="366"/>
      <c r="S99" s="341">
        <f>DATEDIF(O99,Q99,"m")+1</f>
        <v>1</v>
      </c>
      <c r="T99" s="342"/>
      <c r="U99" s="323">
        <f>COUNTA(G127:G157)</f>
        <v>0</v>
      </c>
      <c r="V99" s="323"/>
      <c r="W99" s="111"/>
      <c r="X99" s="111"/>
      <c r="Y99" s="111"/>
      <c r="Z99" s="111"/>
      <c r="AA99" s="111"/>
      <c r="AB99" s="111"/>
      <c r="AC99" s="111"/>
      <c r="AD99" s="205"/>
      <c r="AE99" s="205"/>
      <c r="AF99" s="111"/>
      <c r="AG99" s="111"/>
      <c r="AH99" s="111"/>
      <c r="AI99" s="111"/>
      <c r="AJ99" s="111"/>
      <c r="AK99" s="111"/>
      <c r="AL99" s="111"/>
      <c r="AM99" s="111"/>
      <c r="AN99" s="238"/>
      <c r="AO99" s="238"/>
      <c r="AP99" s="242"/>
      <c r="AQ99" s="242"/>
      <c r="AR99" s="242"/>
      <c r="AS99" s="242"/>
    </row>
    <row r="100" spans="1:45" s="5" customFormat="1" ht="10" customHeight="1" x14ac:dyDescent="0.35">
      <c r="A100" s="10"/>
      <c r="B100" s="11"/>
      <c r="C100" s="229"/>
      <c r="D100" s="229"/>
      <c r="E100" s="229"/>
      <c r="F100" s="229"/>
      <c r="G100" s="229"/>
      <c r="H100" s="229"/>
      <c r="I100" s="229"/>
      <c r="J100" s="229"/>
      <c r="K100" s="229"/>
      <c r="L100" s="229"/>
      <c r="M100" s="12"/>
      <c r="N100" s="27"/>
      <c r="O100" s="23"/>
      <c r="P100" s="23"/>
      <c r="Q100" s="23"/>
      <c r="R100" s="23"/>
      <c r="S100" s="23"/>
      <c r="T100" s="242"/>
      <c r="U100" s="238"/>
      <c r="V100" s="238"/>
      <c r="W100" s="238"/>
      <c r="X100" s="238"/>
      <c r="Y100" s="238"/>
      <c r="Z100" s="238"/>
      <c r="AA100" s="242"/>
      <c r="AB100" s="242"/>
      <c r="AC100" s="242"/>
      <c r="AD100" s="201"/>
      <c r="AE100" s="201"/>
      <c r="AF100" s="238"/>
      <c r="AG100" s="238"/>
      <c r="AH100" s="238"/>
      <c r="AI100" s="238"/>
      <c r="AJ100" s="238"/>
      <c r="AK100" s="238"/>
      <c r="AL100" s="238"/>
      <c r="AM100" s="238"/>
      <c r="AN100" s="238"/>
      <c r="AO100" s="238"/>
      <c r="AP100" s="242"/>
      <c r="AQ100" s="242"/>
      <c r="AR100" s="242"/>
      <c r="AS100" s="242"/>
    </row>
    <row r="101" spans="1:45" s="5" customFormat="1" ht="18" customHeight="1" x14ac:dyDescent="0.35">
      <c r="A101" s="10"/>
      <c r="B101" s="11"/>
      <c r="C101" s="217" t="s">
        <v>233</v>
      </c>
      <c r="D101" s="229"/>
      <c r="E101" s="229"/>
      <c r="F101" s="229"/>
      <c r="G101" s="229"/>
      <c r="H101" s="229"/>
      <c r="I101" s="229"/>
      <c r="J101" s="229"/>
      <c r="K101" s="229"/>
      <c r="L101" s="133">
        <f>SUMPRODUCT((E128:E157&lt;&gt;"")/COUNTIF(E128:E157,E128:E157&amp;""))</f>
        <v>0</v>
      </c>
      <c r="M101" s="12"/>
      <c r="N101" s="27"/>
      <c r="O101" s="23"/>
      <c r="P101" s="23"/>
      <c r="Q101" s="23"/>
      <c r="R101" s="23"/>
      <c r="S101" s="23"/>
      <c r="T101" s="242"/>
      <c r="U101" s="238"/>
      <c r="V101" s="238"/>
      <c r="W101" s="238"/>
      <c r="X101" s="238"/>
      <c r="Y101" s="238"/>
      <c r="Z101" s="238"/>
      <c r="AA101" s="242"/>
      <c r="AB101" s="242"/>
      <c r="AC101" s="242"/>
      <c r="AD101" s="201"/>
      <c r="AE101" s="201"/>
      <c r="AF101" s="238"/>
      <c r="AG101" s="238"/>
      <c r="AH101" s="238"/>
      <c r="AI101" s="238"/>
      <c r="AJ101" s="238"/>
      <c r="AK101" s="238"/>
      <c r="AL101" s="238"/>
      <c r="AM101" s="238"/>
      <c r="AN101" s="238"/>
      <c r="AO101" s="238"/>
      <c r="AP101" s="242"/>
      <c r="AQ101" s="242"/>
      <c r="AR101" s="242"/>
      <c r="AS101" s="242"/>
    </row>
    <row r="102" spans="1:45" s="5" customFormat="1" ht="18" customHeight="1" x14ac:dyDescent="0.35">
      <c r="A102" s="10"/>
      <c r="B102" s="11"/>
      <c r="C102" s="217" t="s">
        <v>273</v>
      </c>
      <c r="D102" s="217"/>
      <c r="E102" s="217"/>
      <c r="F102" s="217"/>
      <c r="G102" s="141"/>
      <c r="H102" s="371" t="s">
        <v>235</v>
      </c>
      <c r="I102" s="304"/>
      <c r="J102" s="304"/>
      <c r="K102" s="305"/>
      <c r="L102" s="133">
        <f>F158</f>
        <v>0</v>
      </c>
      <c r="M102" s="12"/>
      <c r="N102" s="27"/>
      <c r="O102" s="337" t="s">
        <v>236</v>
      </c>
      <c r="P102" s="347"/>
      <c r="Q102" s="347"/>
      <c r="R102" s="338"/>
      <c r="S102" s="337" t="s">
        <v>274</v>
      </c>
      <c r="T102" s="347"/>
      <c r="U102" s="347"/>
      <c r="V102" s="338"/>
      <c r="W102" s="337" t="s">
        <v>238</v>
      </c>
      <c r="X102" s="347"/>
      <c r="Y102" s="347"/>
      <c r="Z102" s="338"/>
      <c r="AA102" s="337" t="s">
        <v>239</v>
      </c>
      <c r="AB102" s="347"/>
      <c r="AC102" s="347"/>
      <c r="AD102" s="338"/>
      <c r="AE102" s="323" t="s">
        <v>240</v>
      </c>
      <c r="AF102" s="323"/>
      <c r="AG102" s="323"/>
      <c r="AH102" s="323"/>
      <c r="AI102" s="337" t="s">
        <v>241</v>
      </c>
      <c r="AJ102" s="347"/>
      <c r="AK102" s="347"/>
      <c r="AL102" s="338"/>
      <c r="AM102" s="116"/>
      <c r="AN102" s="323" t="s">
        <v>175</v>
      </c>
      <c r="AO102" s="323"/>
      <c r="AP102" s="242"/>
      <c r="AQ102" s="332" t="s">
        <v>177</v>
      </c>
      <c r="AR102" s="242"/>
      <c r="AS102" s="332" t="s">
        <v>178</v>
      </c>
    </row>
    <row r="103" spans="1:45" s="5" customFormat="1" ht="18" customHeight="1" x14ac:dyDescent="0.35">
      <c r="A103" s="10"/>
      <c r="B103" s="11"/>
      <c r="C103" s="268" t="s">
        <v>281</v>
      </c>
      <c r="D103" s="268"/>
      <c r="E103" s="268"/>
      <c r="F103" s="268"/>
      <c r="G103" s="217"/>
      <c r="H103" s="217"/>
      <c r="I103" s="217"/>
      <c r="J103" s="217"/>
      <c r="K103" s="217"/>
      <c r="L103" s="20"/>
      <c r="M103" s="12"/>
      <c r="N103" s="27"/>
      <c r="O103" s="336" t="s">
        <v>82</v>
      </c>
      <c r="P103" s="336"/>
      <c r="Q103" s="336" t="s">
        <v>81</v>
      </c>
      <c r="R103" s="336"/>
      <c r="S103" s="323" t="s">
        <v>82</v>
      </c>
      <c r="T103" s="323"/>
      <c r="U103" s="323" t="s">
        <v>81</v>
      </c>
      <c r="V103" s="323"/>
      <c r="W103" s="323" t="s">
        <v>82</v>
      </c>
      <c r="X103" s="323"/>
      <c r="Y103" s="323" t="s">
        <v>81</v>
      </c>
      <c r="Z103" s="323"/>
      <c r="AA103" s="323" t="s">
        <v>82</v>
      </c>
      <c r="AB103" s="323"/>
      <c r="AC103" s="348" t="s">
        <v>81</v>
      </c>
      <c r="AD103" s="348"/>
      <c r="AE103" s="323" t="s">
        <v>82</v>
      </c>
      <c r="AF103" s="323"/>
      <c r="AG103" s="323" t="s">
        <v>81</v>
      </c>
      <c r="AH103" s="323"/>
      <c r="AI103" s="323" t="s">
        <v>82</v>
      </c>
      <c r="AJ103" s="323"/>
      <c r="AK103" s="323" t="s">
        <v>81</v>
      </c>
      <c r="AL103" s="323"/>
      <c r="AM103" s="116"/>
      <c r="AN103" s="234" t="s">
        <v>82</v>
      </c>
      <c r="AO103" s="234" t="s">
        <v>81</v>
      </c>
      <c r="AP103" s="242"/>
      <c r="AQ103" s="333"/>
      <c r="AR103" s="242"/>
      <c r="AS103" s="333"/>
    </row>
    <row r="104" spans="1:45" s="5" customFormat="1" ht="10" customHeight="1" x14ac:dyDescent="0.35">
      <c r="A104" s="10"/>
      <c r="B104" s="11"/>
      <c r="C104" s="11"/>
      <c r="D104" s="11"/>
      <c r="E104" s="11"/>
      <c r="F104" s="11"/>
      <c r="G104" s="11"/>
      <c r="H104" s="11"/>
      <c r="I104" s="11"/>
      <c r="J104" s="11"/>
      <c r="K104" s="11"/>
      <c r="L104" s="11"/>
      <c r="M104" s="12"/>
      <c r="N104" s="27"/>
      <c r="O104" s="23"/>
      <c r="P104" s="23"/>
      <c r="Q104" s="23"/>
      <c r="R104" s="23"/>
      <c r="S104" s="23"/>
      <c r="T104" s="242"/>
      <c r="U104" s="242"/>
      <c r="V104" s="242"/>
      <c r="W104" s="242"/>
      <c r="X104" s="242"/>
      <c r="Y104" s="242"/>
      <c r="Z104" s="242"/>
      <c r="AA104" s="242"/>
      <c r="AB104" s="242"/>
      <c r="AC104" s="242"/>
      <c r="AD104" s="206"/>
      <c r="AE104" s="206"/>
      <c r="AF104" s="242"/>
      <c r="AG104" s="242"/>
      <c r="AH104" s="242"/>
      <c r="AI104" s="242"/>
      <c r="AJ104" s="242"/>
      <c r="AK104" s="242"/>
      <c r="AL104" s="242"/>
      <c r="AM104" s="242"/>
      <c r="AN104" s="238"/>
      <c r="AO104" s="242"/>
      <c r="AP104" s="242"/>
      <c r="AQ104" s="242"/>
      <c r="AR104" s="242"/>
      <c r="AS104" s="242"/>
    </row>
    <row r="105" spans="1:45" s="5" customFormat="1" ht="18" customHeight="1" x14ac:dyDescent="0.35">
      <c r="A105" s="10"/>
      <c r="B105" s="11"/>
      <c r="C105" s="218" t="s">
        <v>276</v>
      </c>
      <c r="D105" s="218"/>
      <c r="E105" s="218"/>
      <c r="F105" s="218"/>
      <c r="G105" s="329" t="s">
        <v>119</v>
      </c>
      <c r="H105" s="329"/>
      <c r="I105" s="329"/>
      <c r="J105" s="11"/>
      <c r="K105" s="19" t="s">
        <v>69</v>
      </c>
      <c r="L105" s="17" t="s">
        <v>181</v>
      </c>
      <c r="M105" s="12"/>
      <c r="N105" s="27"/>
      <c r="O105" s="104"/>
      <c r="P105" s="104"/>
      <c r="Q105" s="104"/>
      <c r="R105" s="104"/>
      <c r="S105" s="104"/>
      <c r="T105" s="27"/>
      <c r="U105" s="115"/>
      <c r="V105" s="115"/>
      <c r="W105" s="115"/>
      <c r="X105" s="115"/>
      <c r="Y105" s="115"/>
      <c r="Z105" s="115"/>
      <c r="AA105" s="27"/>
      <c r="AB105" s="27"/>
      <c r="AC105" s="27"/>
      <c r="AD105" s="207"/>
      <c r="AE105" s="207"/>
      <c r="AF105" s="27"/>
      <c r="AG105" s="27"/>
      <c r="AH105" s="27"/>
      <c r="AI105" s="27"/>
      <c r="AJ105" s="27"/>
      <c r="AK105" s="27"/>
      <c r="AL105" s="27"/>
      <c r="AM105" s="242"/>
      <c r="AN105" s="238"/>
      <c r="AO105" s="242"/>
      <c r="AP105" s="242"/>
      <c r="AQ105" s="242"/>
      <c r="AR105" s="242"/>
      <c r="AS105" s="242"/>
    </row>
    <row r="106" spans="1:45" s="5" customFormat="1" ht="18" customHeight="1" x14ac:dyDescent="0.35">
      <c r="A106" s="10"/>
      <c r="B106" s="137"/>
      <c r="C106" s="359"/>
      <c r="D106" s="360"/>
      <c r="E106" s="229"/>
      <c r="F106" s="229" t="s">
        <v>121</v>
      </c>
      <c r="G106" s="106"/>
      <c r="H106" s="235" t="s">
        <v>125</v>
      </c>
      <c r="I106" s="106"/>
      <c r="J106" s="235"/>
      <c r="K106" s="20"/>
      <c r="L106" s="133" t="str">
        <f>IFERROR(ROUND(K106/((I106-G106)/30.4),0),"")</f>
        <v/>
      </c>
      <c r="M106" s="12"/>
      <c r="N106" s="27"/>
      <c r="O106" s="114">
        <f>((($L99-$O$251)/($O$250-$O$251))*0.5+1)</f>
        <v>0.25</v>
      </c>
      <c r="P106" s="118">
        <f>IF($O106&gt;1.5,1.5,IF($O106&lt;0.5,0,$O106))</f>
        <v>0</v>
      </c>
      <c r="Q106" s="114">
        <f>((($L99-$Q$251)/($Q$250-$Q$251))*0.5+1)</f>
        <v>0</v>
      </c>
      <c r="R106" s="118">
        <f>IF($Q106&gt;1.5,1.5,IF($Q106&lt;0.5,0,$Q106))</f>
        <v>0</v>
      </c>
      <c r="S106" s="114">
        <f>((($K106-$S$251)/($S$250-$S$251))*0.5+1)</f>
        <v>-0.75</v>
      </c>
      <c r="T106" s="118">
        <f>IF($S106&gt;1.5,1.5,IF($S106&lt;0.5,0,$S106))</f>
        <v>0</v>
      </c>
      <c r="U106" s="114">
        <f>((($K106-$U$251)/($U$250-$U$251))*0.5+1)</f>
        <v>-1.4</v>
      </c>
      <c r="V106" s="118">
        <f>IF($U106&gt;1.5,1.5,IF($U106&lt;0.5,0,$U106))</f>
        <v>0</v>
      </c>
      <c r="W106" s="114">
        <f>((($G98-$W$251)/($W$250-$W$251))*0.5+1)</f>
        <v>0.25</v>
      </c>
      <c r="X106" s="118">
        <f>IF($W106&gt;1.5,1.5,IF($W106&lt;0.5,0,$W106))</f>
        <v>0</v>
      </c>
      <c r="Y106" s="114">
        <f>((($G98-$Y$251)/($Y$250-$Y$251))*0.5+1)</f>
        <v>0.125</v>
      </c>
      <c r="Z106" s="118">
        <f>IF($Y106&gt;1.5,1.5,IF($Y106&lt;0.5,0,$Y106))</f>
        <v>0</v>
      </c>
      <c r="AA106" s="114">
        <f>((($H98-$AA$251)/($AA$250-$AA$251))*0.5+1)</f>
        <v>0</v>
      </c>
      <c r="AB106" s="118">
        <f>IF($AA106&gt;1.5,1.5,IF($AA106&lt;0.5,0,$AA106))</f>
        <v>0</v>
      </c>
      <c r="AC106" s="114">
        <f>((($H98-$AC$251)/($AC$250-$AC$251))*0.5+1)</f>
        <v>-0.5</v>
      </c>
      <c r="AD106" s="118">
        <f>IF($AC106&gt;1.5,1.5,IF($AC106&lt;0.5,0,$AC106))</f>
        <v>0</v>
      </c>
      <c r="AE106" s="114">
        <f>((($L101-$AE$251)/($AE$250-$AE$251))*0.5+1)</f>
        <v>0</v>
      </c>
      <c r="AF106" s="118">
        <f>IF($AE106&gt;1.5,1.5,IF($AE106&lt;0.5,0,$AE106))</f>
        <v>0</v>
      </c>
      <c r="AG106" s="114">
        <f>((($L101-$AF$251)/($AF$250-$AF$251))*0.5+1)</f>
        <v>-0.5</v>
      </c>
      <c r="AH106" s="118">
        <f>IF($AG106&gt;1.5,1.5,IF($AG106&lt;0.5,0,$AG106))</f>
        <v>0</v>
      </c>
      <c r="AI106" s="114">
        <f>((($T127-$AG$251)/($AG$250-$AG$251))*0.5+1)</f>
        <v>0.16666666666666663</v>
      </c>
      <c r="AJ106" s="118">
        <f>IF($AI106&gt;1.5,1.5,IF($AI106&lt;0.5,0,$AI106))</f>
        <v>0</v>
      </c>
      <c r="AK106" s="114">
        <f>((($V127-$AI$251)/($AI$250-$AI$251))*0.5+1)</f>
        <v>0</v>
      </c>
      <c r="AL106" s="118">
        <f>IF($AK106&gt;1.5,1.5,IF($AK106&lt;0.5,0,$AK106))</f>
        <v>0</v>
      </c>
      <c r="AM106" s="117"/>
      <c r="AN106" s="119">
        <f>IF(AND($C106="Portfoliomanager*in",PRODUCT(P106,T106,X106,AB106,AF106,AJ106)&gt;=1,$L$110&gt;=$AO$250),1,0)</f>
        <v>0</v>
      </c>
      <c r="AO106" s="119">
        <f>IF(AND($C106="Portfoliomanager*in",PRODUCT(R106,V106,Z106,AD106,AH106,AL106)&gt;=1,$L$110&gt;=$AO$249),1,0)</f>
        <v>0</v>
      </c>
      <c r="AP106" s="242"/>
      <c r="AQ106" s="234">
        <f>IF(AND(OR(J98&gt;=O$257,L98&gt;=Q$257),K106&gt;=S$257,G98+H98&gt;=U$257,AS106&gt;=W$257,L110&gt;=Y$257,R127&gt;=AA$257),1,0)</f>
        <v>0</v>
      </c>
      <c r="AR106" s="242"/>
      <c r="AS106" s="240">
        <f>IF(I106="",0,DATEDIF(G106,I106,"m")+1)</f>
        <v>0</v>
      </c>
    </row>
    <row r="107" spans="1:45" s="5" customFormat="1" ht="18" customHeight="1" x14ac:dyDescent="0.35">
      <c r="A107" s="10"/>
      <c r="B107" s="137"/>
      <c r="C107" s="359"/>
      <c r="D107" s="360"/>
      <c r="E107" s="229"/>
      <c r="F107" s="229" t="s">
        <v>121</v>
      </c>
      <c r="G107" s="106"/>
      <c r="H107" s="235" t="s">
        <v>125</v>
      </c>
      <c r="I107" s="106"/>
      <c r="J107" s="235"/>
      <c r="K107" s="20"/>
      <c r="L107" s="133" t="str">
        <f t="shared" ref="L107:L108" si="13">IFERROR(ROUND(K107/((I107-G107)/30.4),0),"")</f>
        <v/>
      </c>
      <c r="M107" s="12"/>
      <c r="N107" s="27"/>
      <c r="O107" s="114">
        <f>((($L99-$O$251)/($O$250-$O$251))*0.5+1)</f>
        <v>0.25</v>
      </c>
      <c r="P107" s="118">
        <f t="shared" ref="P107:P108" si="14">IF($O107&gt;1.5,1.5,IF($O107&lt;0.5,0,$O107))</f>
        <v>0</v>
      </c>
      <c r="Q107" s="114">
        <f>((($L99-$Q$251)/($Q$250-$Q$251))*0.5+1)</f>
        <v>0</v>
      </c>
      <c r="R107" s="118">
        <f t="shared" ref="R107:R108" si="15">IF($Q107&gt;1.5,1.5,IF($Q107&lt;0.5,0,$Q107))</f>
        <v>0</v>
      </c>
      <c r="S107" s="114">
        <f>((($K107-$S$251)/($S$250-$S$251))*0.5+1)</f>
        <v>-0.75</v>
      </c>
      <c r="T107" s="118">
        <f t="shared" ref="T107:T108" si="16">IF($S107&gt;1.5,1.5,IF($S107&lt;0.5,0,$S107))</f>
        <v>0</v>
      </c>
      <c r="U107" s="114">
        <f>((($K107-$U$251)/($U$250-$U$251))*0.5+1)</f>
        <v>-1.4</v>
      </c>
      <c r="V107" s="118">
        <f t="shared" ref="V107:V108" si="17">IF($U107&gt;1.5,1.5,IF($U107&lt;0.5,0,$U107))</f>
        <v>0</v>
      </c>
      <c r="W107" s="114">
        <f>((($G98-$W$251)/($W$250-$W$251))*0.5+1)</f>
        <v>0.25</v>
      </c>
      <c r="X107" s="118">
        <f t="shared" ref="X107:X108" si="18">IF($W107&gt;1.5,1.5,IF($W107&lt;0.5,0,$W107))</f>
        <v>0</v>
      </c>
      <c r="Y107" s="114">
        <f>((($G98-$Y$251)/($Y$250-$Y$251))*0.5+1)</f>
        <v>0.125</v>
      </c>
      <c r="Z107" s="118">
        <f t="shared" ref="Z107:Z108" si="19">IF($Y107&gt;1.5,1.5,IF($Y107&lt;0.5,0,$Y107))</f>
        <v>0</v>
      </c>
      <c r="AA107" s="114">
        <f>((($H98-$AA$251)/($AA$250-$AA$251))*0.5+1)</f>
        <v>0</v>
      </c>
      <c r="AB107" s="118">
        <f t="shared" ref="AB107:AB108" si="20">IF($AA107&gt;1.5,1.5,IF($AA107&lt;0.5,0,$AA107))</f>
        <v>0</v>
      </c>
      <c r="AC107" s="114">
        <f>((($H98-$AC$251)/($AC$250-$AC$251))*0.5+1)</f>
        <v>-0.5</v>
      </c>
      <c r="AD107" s="118">
        <f t="shared" ref="AD107:AD108" si="21">IF($AC107&gt;1.5,1.5,IF($AC107&lt;0.5,0,$AC107))</f>
        <v>0</v>
      </c>
      <c r="AE107" s="114">
        <f>((($L101-$AE$251)/($AE$250-$AE$251))*0.5+1)</f>
        <v>0</v>
      </c>
      <c r="AF107" s="118">
        <f t="shared" ref="AF107:AF108" si="22">IF($AE107&gt;1.5,1.5,IF($AE107&lt;0.5,0,$AE107))</f>
        <v>0</v>
      </c>
      <c r="AG107" s="114">
        <f>((($L101-$AF$251)/($AF$250-$AF$251))*0.5+1)</f>
        <v>-0.5</v>
      </c>
      <c r="AH107" s="118">
        <f>IF($AG107&gt;1.5,1.5,IF($AG107&lt;0.5,0,$AG107))</f>
        <v>0</v>
      </c>
      <c r="AI107" s="114">
        <f>((($T127-$AG$251)/($AG$250-$AG$251))*0.5+1)</f>
        <v>0.16666666666666663</v>
      </c>
      <c r="AJ107" s="118">
        <f>IF($AI107&gt;1.5,1.5,IF($AI107&lt;0.5,0,$AI107))</f>
        <v>0</v>
      </c>
      <c r="AK107" s="114">
        <f>((($V127-$AI$251)/($AI$250-$AI$251))*0.5+1)</f>
        <v>0</v>
      </c>
      <c r="AL107" s="118">
        <f>IF($AK107&gt;1.5,1.5,IF($AK107&lt;0.5,0,$AK107))</f>
        <v>0</v>
      </c>
      <c r="AM107" s="117"/>
      <c r="AN107" s="119">
        <f>IF(AND($C107="Portfoliomanager*in",PRODUCT(P107,T107,X107,AB107,AF107,AJ107)&gt;=1,$L$110&gt;=$AO$250),1,0)</f>
        <v>0</v>
      </c>
      <c r="AO107" s="119">
        <f>IF(AND($C107="Portfoliomanager*in",PRODUCT(R107,V107,Z107,AD107,AH107,AL107)&gt;=1,$L$110&gt;=$AO$249),1,0)</f>
        <v>0</v>
      </c>
      <c r="AP107" s="242"/>
      <c r="AQ107" s="234">
        <f>IF(AND(OR(J98&gt;=O$257,L98&gt;=Q$257),K107&gt;=S$257,G98+H98&gt;=U$257,AS107&gt;=W$257,L110&gt;=Y$257,R127&gt;=AA$257),1,0)</f>
        <v>0</v>
      </c>
      <c r="AR107" s="242"/>
      <c r="AS107" s="240">
        <f t="shared" ref="AS107:AS108" si="23">IF(I107="",0,DATEDIF(G107,I107,"m")+1)</f>
        <v>0</v>
      </c>
    </row>
    <row r="108" spans="1:45" s="5" customFormat="1" ht="18" customHeight="1" x14ac:dyDescent="0.35">
      <c r="A108" s="10"/>
      <c r="B108" s="137"/>
      <c r="C108" s="361"/>
      <c r="D108" s="361"/>
      <c r="E108" s="229"/>
      <c r="F108" s="229" t="s">
        <v>121</v>
      </c>
      <c r="G108" s="106"/>
      <c r="H108" s="235" t="s">
        <v>125</v>
      </c>
      <c r="I108" s="106"/>
      <c r="J108" s="235"/>
      <c r="K108" s="20"/>
      <c r="L108" s="133" t="str">
        <f t="shared" si="13"/>
        <v/>
      </c>
      <c r="M108" s="12"/>
      <c r="N108" s="27"/>
      <c r="O108" s="114">
        <f>((($L99-$O$251)/($O$250-$O$251))*0.5+1)</f>
        <v>0.25</v>
      </c>
      <c r="P108" s="118">
        <f t="shared" si="14"/>
        <v>0</v>
      </c>
      <c r="Q108" s="114">
        <f>((($L99-$Q$251)/($Q$250-$Q$251))*0.5+1)</f>
        <v>0</v>
      </c>
      <c r="R108" s="118">
        <f t="shared" si="15"/>
        <v>0</v>
      </c>
      <c r="S108" s="114">
        <f>((($K108-$S$251)/($S$250-$S$251))*0.5+1)</f>
        <v>-0.75</v>
      </c>
      <c r="T108" s="118">
        <f t="shared" si="16"/>
        <v>0</v>
      </c>
      <c r="U108" s="114">
        <f>((($K108-$U$251)/($U$250-$U$251))*0.5+1)</f>
        <v>-1.4</v>
      </c>
      <c r="V108" s="118">
        <f t="shared" si="17"/>
        <v>0</v>
      </c>
      <c r="W108" s="114">
        <f>((($G98-$W$251)/($W$250-$W$251))*0.5+1)</f>
        <v>0.25</v>
      </c>
      <c r="X108" s="118">
        <f t="shared" si="18"/>
        <v>0</v>
      </c>
      <c r="Y108" s="114">
        <f>((($G98-$Y$251)/($Y$250-$Y$251))*0.5+1)</f>
        <v>0.125</v>
      </c>
      <c r="Z108" s="118">
        <f t="shared" si="19"/>
        <v>0</v>
      </c>
      <c r="AA108" s="114">
        <f>((($H98-$AA$251)/($AA$250-$AA$251))*0.5+1)</f>
        <v>0</v>
      </c>
      <c r="AB108" s="118">
        <f t="shared" si="20"/>
        <v>0</v>
      </c>
      <c r="AC108" s="114">
        <f>((($H98-$AC$251)/($AC$250-$AC$251))*0.5+1)</f>
        <v>-0.5</v>
      </c>
      <c r="AD108" s="118">
        <f t="shared" si="21"/>
        <v>0</v>
      </c>
      <c r="AE108" s="114">
        <f>((($L101-$AE$251)/($AE$250-$AE$251))*0.5+1)</f>
        <v>0</v>
      </c>
      <c r="AF108" s="118">
        <f t="shared" si="22"/>
        <v>0</v>
      </c>
      <c r="AG108" s="114">
        <f>((($L101-$AF$251)/($AF$250-$AF$251))*0.5+1)</f>
        <v>-0.5</v>
      </c>
      <c r="AH108" s="118">
        <f>IF($AG108&gt;1.5,1.5,IF($AG108&lt;0.5,0,$AG108))</f>
        <v>0</v>
      </c>
      <c r="AI108" s="114">
        <f>((($T127-$AG$251)/($AG$250-$AG$251))*0.5+1)</f>
        <v>0.16666666666666663</v>
      </c>
      <c r="AJ108" s="118">
        <f>IF($AI108&gt;1.5,1.5,IF($AI108&lt;0.5,0,$AI108))</f>
        <v>0</v>
      </c>
      <c r="AK108" s="114">
        <f>((($V127-$AI$251)/($AI$250-$AI$251))*0.5+1)</f>
        <v>0</v>
      </c>
      <c r="AL108" s="118">
        <f>IF($AK108&gt;1.5,1.5,IF($AK108&lt;0.5,0,$AK108))</f>
        <v>0</v>
      </c>
      <c r="AM108" s="117"/>
      <c r="AN108" s="119">
        <f>IF(AND($C108="Portfoliomanager*in",PRODUCT(P108,T108,X108,AB108,AF108,AJ108)&gt;=1,$L$110&gt;=$AO$250),1,0)</f>
        <v>0</v>
      </c>
      <c r="AO108" s="119">
        <f>IF(AND($C108="Portfoliomanager*in",PRODUCT(R108,V108,Z108,AD108,AH108,AL108)&gt;=1,$L$110&gt;=$AO$249),1,0)</f>
        <v>0</v>
      </c>
      <c r="AP108" s="242"/>
      <c r="AQ108" s="234">
        <f>IF(AND(OR(J98&gt;=O$257,L98&gt;=Q$257),K108&gt;=S$257,G98+H98&gt;=U$257,AS108&gt;=W$257,L110&gt;=Y$257,R127&gt;=AA$257),1,0)</f>
        <v>0</v>
      </c>
      <c r="AR108" s="242"/>
      <c r="AS108" s="240">
        <f t="shared" si="23"/>
        <v>0</v>
      </c>
    </row>
    <row r="109" spans="1:45" s="5" customFormat="1" ht="10" customHeight="1" x14ac:dyDescent="0.35">
      <c r="A109" s="10"/>
      <c r="B109" s="11"/>
      <c r="C109" s="217"/>
      <c r="D109" s="217"/>
      <c r="E109" s="217"/>
      <c r="F109" s="217"/>
      <c r="G109" s="132"/>
      <c r="H109" s="219"/>
      <c r="I109" s="219"/>
      <c r="J109" s="219"/>
      <c r="K109" s="219"/>
      <c r="L109" s="219"/>
      <c r="M109" s="12"/>
      <c r="N109" s="27"/>
      <c r="O109" s="23"/>
      <c r="P109" s="23"/>
      <c r="Q109" s="23"/>
      <c r="R109" s="23"/>
      <c r="S109" s="23"/>
      <c r="T109" s="242"/>
      <c r="U109" s="238"/>
      <c r="V109" s="238"/>
      <c r="W109" s="238"/>
      <c r="X109" s="238"/>
      <c r="Y109" s="238"/>
      <c r="Z109" s="238"/>
      <c r="AA109" s="242"/>
      <c r="AB109" s="242"/>
      <c r="AC109" s="242"/>
      <c r="AD109" s="201"/>
      <c r="AE109" s="201"/>
      <c r="AF109" s="238"/>
      <c r="AG109" s="238"/>
      <c r="AH109" s="238"/>
      <c r="AI109" s="238"/>
      <c r="AJ109" s="238"/>
      <c r="AK109" s="238"/>
      <c r="AL109" s="238"/>
      <c r="AM109" s="238"/>
      <c r="AN109" s="238"/>
      <c r="AO109" s="238"/>
      <c r="AP109" s="242"/>
      <c r="AQ109" s="242"/>
      <c r="AR109" s="242"/>
      <c r="AS109" s="242"/>
    </row>
    <row r="110" spans="1:45" s="5" customFormat="1" ht="18" customHeight="1" x14ac:dyDescent="0.35">
      <c r="A110" s="10"/>
      <c r="B110" s="11"/>
      <c r="C110" s="270" t="s">
        <v>277</v>
      </c>
      <c r="D110" s="270"/>
      <c r="E110" s="270"/>
      <c r="F110" s="270"/>
      <c r="G110" s="219"/>
      <c r="H110" s="219"/>
      <c r="I110" s="219"/>
      <c r="J110" s="219"/>
      <c r="K110" s="219"/>
      <c r="L110" s="133">
        <f>SUM(L111:L120)</f>
        <v>0</v>
      </c>
      <c r="M110" s="12"/>
      <c r="N110" s="27"/>
      <c r="O110" s="23"/>
      <c r="P110" s="23"/>
      <c r="Q110" s="23"/>
      <c r="R110" s="23"/>
      <c r="S110" s="23"/>
      <c r="T110" s="242"/>
      <c r="U110" s="238"/>
      <c r="V110" s="238"/>
      <c r="W110" s="238"/>
      <c r="X110" s="238"/>
      <c r="Y110" s="238"/>
      <c r="Z110" s="238"/>
      <c r="AA110" s="242"/>
      <c r="AB110" s="242"/>
      <c r="AC110" s="242"/>
      <c r="AD110" s="201"/>
      <c r="AE110" s="201"/>
      <c r="AF110" s="238"/>
      <c r="AG110" s="238"/>
      <c r="AH110" s="238"/>
      <c r="AI110" s="238"/>
      <c r="AJ110" s="238"/>
      <c r="AK110" s="238"/>
      <c r="AL110" s="238"/>
      <c r="AM110" s="238"/>
      <c r="AN110" s="238"/>
      <c r="AO110" s="238"/>
      <c r="AP110" s="242"/>
      <c r="AQ110" s="242"/>
      <c r="AR110" s="242"/>
      <c r="AS110" s="242"/>
    </row>
    <row r="111" spans="1:45" s="5" customFormat="1" ht="18" customHeight="1" x14ac:dyDescent="0.35">
      <c r="A111" s="10"/>
      <c r="B111" s="11"/>
      <c r="C111" s="268" t="s">
        <v>183</v>
      </c>
      <c r="D111" s="268"/>
      <c r="E111" s="268"/>
      <c r="F111" s="268"/>
      <c r="G111" s="268"/>
      <c r="H111" s="268"/>
      <c r="I111" s="268"/>
      <c r="J111" s="268"/>
      <c r="K111" s="268"/>
      <c r="L111" s="20"/>
      <c r="M111" s="12"/>
      <c r="N111" s="27"/>
      <c r="O111" s="23"/>
      <c r="P111" s="23"/>
      <c r="Q111" s="23"/>
      <c r="R111" s="23"/>
      <c r="S111" s="23"/>
      <c r="T111" s="242"/>
      <c r="U111" s="238"/>
      <c r="V111" s="238"/>
      <c r="W111" s="238"/>
      <c r="X111" s="238"/>
      <c r="Y111" s="238"/>
      <c r="Z111" s="238"/>
      <c r="AA111" s="242"/>
      <c r="AB111" s="242"/>
      <c r="AC111" s="242"/>
      <c r="AD111" s="201"/>
      <c r="AE111" s="201"/>
      <c r="AF111" s="238"/>
      <c r="AG111" s="238"/>
      <c r="AH111" s="238"/>
      <c r="AI111" s="238"/>
      <c r="AJ111" s="238"/>
      <c r="AK111" s="238"/>
      <c r="AL111" s="238"/>
      <c r="AM111" s="238"/>
      <c r="AN111" s="238"/>
      <c r="AO111" s="238"/>
      <c r="AP111" s="242"/>
      <c r="AQ111" s="242"/>
      <c r="AR111" s="242"/>
      <c r="AS111" s="242"/>
    </row>
    <row r="112" spans="1:45" s="5" customFormat="1" ht="18" customHeight="1" x14ac:dyDescent="0.35">
      <c r="A112" s="10"/>
      <c r="B112" s="11"/>
      <c r="C112" s="268" t="s">
        <v>184</v>
      </c>
      <c r="D112" s="268"/>
      <c r="E112" s="268"/>
      <c r="F112" s="268"/>
      <c r="G112" s="268"/>
      <c r="H112" s="268"/>
      <c r="I112" s="268"/>
      <c r="J112" s="268"/>
      <c r="K112" s="268"/>
      <c r="L112" s="20"/>
      <c r="M112" s="12"/>
      <c r="N112" s="27"/>
      <c r="O112" s="23"/>
      <c r="P112" s="23"/>
      <c r="Q112" s="23"/>
      <c r="R112" s="23"/>
      <c r="S112" s="23"/>
      <c r="T112" s="242"/>
      <c r="U112" s="238"/>
      <c r="V112" s="238"/>
      <c r="W112" s="238"/>
      <c r="X112" s="238"/>
      <c r="Y112" s="238"/>
      <c r="Z112" s="238"/>
      <c r="AA112" s="242"/>
      <c r="AB112" s="242"/>
      <c r="AC112" s="242"/>
      <c r="AD112" s="201"/>
      <c r="AE112" s="201"/>
      <c r="AF112" s="238"/>
      <c r="AG112" s="238"/>
      <c r="AH112" s="238"/>
      <c r="AI112" s="238"/>
      <c r="AJ112" s="238"/>
      <c r="AK112" s="238"/>
      <c r="AL112" s="238"/>
      <c r="AM112" s="238"/>
      <c r="AN112" s="238"/>
      <c r="AO112" s="238"/>
      <c r="AP112" s="242"/>
      <c r="AQ112" s="242"/>
      <c r="AR112" s="242"/>
      <c r="AS112" s="242"/>
    </row>
    <row r="113" spans="1:41" s="5" customFormat="1" ht="18" customHeight="1" x14ac:dyDescent="0.35">
      <c r="A113" s="10"/>
      <c r="B113" s="11"/>
      <c r="C113" s="268" t="s">
        <v>185</v>
      </c>
      <c r="D113" s="268"/>
      <c r="E113" s="268"/>
      <c r="F113" s="268"/>
      <c r="G113" s="268"/>
      <c r="H113" s="268"/>
      <c r="I113" s="268"/>
      <c r="J113" s="268"/>
      <c r="K113" s="268"/>
      <c r="L113" s="20"/>
      <c r="M113" s="12"/>
      <c r="N113" s="27"/>
      <c r="O113" s="23"/>
      <c r="P113" s="23"/>
      <c r="Q113" s="23"/>
      <c r="R113" s="23"/>
      <c r="S113" s="23"/>
      <c r="T113" s="242"/>
      <c r="U113" s="238"/>
      <c r="V113" s="238"/>
      <c r="W113" s="238"/>
      <c r="X113" s="238"/>
      <c r="Y113" s="238"/>
      <c r="Z113" s="238"/>
      <c r="AA113" s="242"/>
      <c r="AB113" s="242"/>
      <c r="AC113" s="242"/>
      <c r="AD113" s="201"/>
      <c r="AE113" s="201"/>
      <c r="AF113" s="238"/>
      <c r="AG113" s="238"/>
      <c r="AH113" s="238"/>
      <c r="AI113" s="238"/>
      <c r="AJ113" s="238"/>
      <c r="AK113" s="238"/>
      <c r="AL113" s="238"/>
      <c r="AM113" s="238"/>
      <c r="AN113" s="238"/>
      <c r="AO113" s="238"/>
    </row>
    <row r="114" spans="1:41" s="5" customFormat="1" ht="18" customHeight="1" x14ac:dyDescent="0.35">
      <c r="A114" s="10"/>
      <c r="B114" s="11"/>
      <c r="C114" s="268" t="s">
        <v>186</v>
      </c>
      <c r="D114" s="268"/>
      <c r="E114" s="268"/>
      <c r="F114" s="268"/>
      <c r="G114" s="268"/>
      <c r="H114" s="268"/>
      <c r="I114" s="268"/>
      <c r="J114" s="268"/>
      <c r="K114" s="268"/>
      <c r="L114" s="20"/>
      <c r="M114" s="12"/>
      <c r="N114" s="27"/>
      <c r="O114" s="23"/>
      <c r="P114" s="23"/>
      <c r="Q114" s="23"/>
      <c r="R114" s="23"/>
      <c r="S114" s="23"/>
      <c r="T114" s="242"/>
      <c r="U114" s="238"/>
      <c r="V114" s="238"/>
      <c r="W114" s="238"/>
      <c r="X114" s="238"/>
      <c r="Y114" s="238"/>
      <c r="Z114" s="238"/>
      <c r="AA114" s="242"/>
      <c r="AB114" s="242"/>
      <c r="AC114" s="242"/>
      <c r="AD114" s="201"/>
      <c r="AE114" s="201"/>
      <c r="AF114" s="238"/>
      <c r="AG114" s="238"/>
      <c r="AH114" s="238"/>
      <c r="AI114" s="238"/>
      <c r="AJ114" s="238"/>
      <c r="AK114" s="238"/>
      <c r="AL114" s="238"/>
      <c r="AM114" s="238"/>
      <c r="AN114" s="238"/>
      <c r="AO114" s="238"/>
    </row>
    <row r="115" spans="1:41" s="5" customFormat="1" ht="18" customHeight="1" x14ac:dyDescent="0.35">
      <c r="A115" s="10"/>
      <c r="B115" s="11"/>
      <c r="C115" s="268" t="s">
        <v>187</v>
      </c>
      <c r="D115" s="268"/>
      <c r="E115" s="268"/>
      <c r="F115" s="268"/>
      <c r="G115" s="268"/>
      <c r="H115" s="268"/>
      <c r="I115" s="268"/>
      <c r="J115" s="268"/>
      <c r="K115" s="268"/>
      <c r="L115" s="20"/>
      <c r="M115" s="12"/>
      <c r="N115" s="27"/>
      <c r="O115" s="23"/>
      <c r="P115" s="23"/>
      <c r="Q115" s="23"/>
      <c r="R115" s="23"/>
      <c r="S115" s="23"/>
      <c r="T115" s="242"/>
      <c r="U115" s="238"/>
      <c r="V115" s="238"/>
      <c r="W115" s="238"/>
      <c r="X115" s="238"/>
      <c r="Y115" s="238"/>
      <c r="Z115" s="238"/>
      <c r="AA115" s="242"/>
      <c r="AB115" s="242"/>
      <c r="AC115" s="242"/>
      <c r="AD115" s="201"/>
      <c r="AE115" s="201"/>
      <c r="AF115" s="238"/>
      <c r="AG115" s="238"/>
      <c r="AH115" s="238"/>
      <c r="AI115" s="238"/>
      <c r="AJ115" s="238"/>
      <c r="AK115" s="238"/>
      <c r="AL115" s="238"/>
      <c r="AM115" s="238"/>
      <c r="AN115" s="238"/>
      <c r="AO115" s="238"/>
    </row>
    <row r="116" spans="1:41" s="5" customFormat="1" ht="18" customHeight="1" x14ac:dyDescent="0.35">
      <c r="A116" s="10"/>
      <c r="B116" s="11"/>
      <c r="C116" s="268" t="s">
        <v>188</v>
      </c>
      <c r="D116" s="268"/>
      <c r="E116" s="268"/>
      <c r="F116" s="268"/>
      <c r="G116" s="268"/>
      <c r="H116" s="268"/>
      <c r="I116" s="268"/>
      <c r="J116" s="268"/>
      <c r="K116" s="268"/>
      <c r="L116" s="20"/>
      <c r="M116" s="12"/>
      <c r="N116" s="27"/>
      <c r="O116" s="23"/>
      <c r="P116" s="23"/>
      <c r="Q116" s="23"/>
      <c r="R116" s="23"/>
      <c r="S116" s="23"/>
      <c r="T116" s="242"/>
      <c r="U116" s="238"/>
      <c r="V116" s="238"/>
      <c r="W116" s="238"/>
      <c r="X116" s="238"/>
      <c r="Y116" s="238"/>
      <c r="Z116" s="238"/>
      <c r="AA116" s="242"/>
      <c r="AB116" s="242"/>
      <c r="AC116" s="242"/>
      <c r="AD116" s="201"/>
      <c r="AE116" s="201"/>
      <c r="AF116" s="238"/>
      <c r="AG116" s="238"/>
      <c r="AH116" s="238"/>
      <c r="AI116" s="238"/>
      <c r="AJ116" s="238"/>
      <c r="AK116" s="238"/>
      <c r="AL116" s="238"/>
      <c r="AM116" s="238"/>
      <c r="AN116" s="238"/>
      <c r="AO116" s="238"/>
    </row>
    <row r="117" spans="1:41" s="5" customFormat="1" ht="18" customHeight="1" x14ac:dyDescent="0.35">
      <c r="A117" s="10"/>
      <c r="B117" s="11"/>
      <c r="C117" s="268" t="s">
        <v>189</v>
      </c>
      <c r="D117" s="268"/>
      <c r="E117" s="268"/>
      <c r="F117" s="268"/>
      <c r="G117" s="268"/>
      <c r="H117" s="268"/>
      <c r="I117" s="268"/>
      <c r="J117" s="268"/>
      <c r="K117" s="268"/>
      <c r="L117" s="20"/>
      <c r="M117" s="12"/>
      <c r="N117" s="27"/>
      <c r="O117" s="23"/>
      <c r="P117" s="23"/>
      <c r="Q117" s="23"/>
      <c r="R117" s="23"/>
      <c r="S117" s="23"/>
      <c r="T117" s="242"/>
      <c r="U117" s="238"/>
      <c r="V117" s="238"/>
      <c r="W117" s="238"/>
      <c r="X117" s="238"/>
      <c r="Y117" s="238"/>
      <c r="Z117" s="238"/>
      <c r="AA117" s="242"/>
      <c r="AB117" s="242"/>
      <c r="AC117" s="242"/>
      <c r="AD117" s="201"/>
      <c r="AE117" s="201"/>
      <c r="AF117" s="238"/>
      <c r="AG117" s="238"/>
      <c r="AH117" s="238"/>
      <c r="AI117" s="238"/>
      <c r="AJ117" s="238"/>
      <c r="AK117" s="238"/>
      <c r="AL117" s="238"/>
      <c r="AM117" s="238"/>
      <c r="AN117" s="238"/>
      <c r="AO117" s="238"/>
    </row>
    <row r="118" spans="1:41" s="5" customFormat="1" ht="18" customHeight="1" x14ac:dyDescent="0.35">
      <c r="A118" s="10"/>
      <c r="B118" s="11"/>
      <c r="C118" s="268" t="s">
        <v>190</v>
      </c>
      <c r="D118" s="268"/>
      <c r="E118" s="268"/>
      <c r="F118" s="268"/>
      <c r="G118" s="268"/>
      <c r="H118" s="268"/>
      <c r="I118" s="268"/>
      <c r="J118" s="268"/>
      <c r="K118" s="268"/>
      <c r="L118" s="20"/>
      <c r="M118" s="12"/>
      <c r="N118" s="27"/>
      <c r="O118" s="23"/>
      <c r="P118" s="23"/>
      <c r="Q118" s="23"/>
      <c r="R118" s="23"/>
      <c r="S118" s="23"/>
      <c r="T118" s="242"/>
      <c r="U118" s="238"/>
      <c r="V118" s="238"/>
      <c r="W118" s="238"/>
      <c r="X118" s="238"/>
      <c r="Y118" s="238"/>
      <c r="Z118" s="238"/>
      <c r="AA118" s="242"/>
      <c r="AB118" s="242"/>
      <c r="AC118" s="242"/>
      <c r="AD118" s="201"/>
      <c r="AE118" s="201"/>
      <c r="AF118" s="238"/>
      <c r="AG118" s="238"/>
      <c r="AH118" s="238"/>
      <c r="AI118" s="238"/>
      <c r="AJ118" s="238"/>
      <c r="AK118" s="238"/>
      <c r="AL118" s="238"/>
      <c r="AM118" s="238"/>
      <c r="AN118" s="238"/>
      <c r="AO118" s="238"/>
    </row>
    <row r="119" spans="1:41" s="5" customFormat="1" ht="18" customHeight="1" x14ac:dyDescent="0.35">
      <c r="A119" s="10"/>
      <c r="B119" s="11"/>
      <c r="C119" s="268" t="s">
        <v>191</v>
      </c>
      <c r="D119" s="268"/>
      <c r="E119" s="268"/>
      <c r="F119" s="268"/>
      <c r="G119" s="268"/>
      <c r="H119" s="268"/>
      <c r="I119" s="268"/>
      <c r="J119" s="268"/>
      <c r="K119" s="268"/>
      <c r="L119" s="20"/>
      <c r="M119" s="12"/>
      <c r="N119" s="27"/>
      <c r="O119" s="23"/>
      <c r="P119" s="23"/>
      <c r="Q119" s="23"/>
      <c r="R119" s="23"/>
      <c r="S119" s="23"/>
      <c r="T119" s="242"/>
      <c r="U119" s="238"/>
      <c r="V119" s="238"/>
      <c r="W119" s="238"/>
      <c r="X119" s="238"/>
      <c r="Y119" s="238"/>
      <c r="Z119" s="238"/>
      <c r="AA119" s="242"/>
      <c r="AB119" s="242"/>
      <c r="AC119" s="242"/>
      <c r="AD119" s="201"/>
      <c r="AE119" s="201"/>
      <c r="AF119" s="238"/>
      <c r="AG119" s="238"/>
      <c r="AH119" s="238"/>
      <c r="AI119" s="238"/>
      <c r="AJ119" s="238"/>
      <c r="AK119" s="238"/>
      <c r="AL119" s="238"/>
      <c r="AM119" s="238"/>
      <c r="AN119" s="238"/>
      <c r="AO119" s="238"/>
    </row>
    <row r="120" spans="1:41" s="5" customFormat="1" ht="18" customHeight="1" x14ac:dyDescent="0.35">
      <c r="A120" s="10"/>
      <c r="B120" s="11"/>
      <c r="C120" s="268" t="s">
        <v>192</v>
      </c>
      <c r="D120" s="268"/>
      <c r="E120" s="268"/>
      <c r="F120" s="268"/>
      <c r="G120" s="268"/>
      <c r="H120" s="268"/>
      <c r="I120" s="268"/>
      <c r="J120" s="268"/>
      <c r="K120" s="268"/>
      <c r="L120" s="20"/>
      <c r="M120" s="12"/>
      <c r="N120" s="27"/>
      <c r="O120" s="23"/>
      <c r="P120" s="23"/>
      <c r="Q120" s="23"/>
      <c r="R120" s="23"/>
      <c r="S120" s="23"/>
      <c r="T120" s="242"/>
      <c r="U120" s="238"/>
      <c r="V120" s="238"/>
      <c r="W120" s="238"/>
      <c r="X120" s="238"/>
      <c r="Y120" s="238"/>
      <c r="Z120" s="238"/>
      <c r="AA120" s="242"/>
      <c r="AB120" s="242"/>
      <c r="AC120" s="242"/>
      <c r="AD120" s="201"/>
      <c r="AE120" s="201"/>
      <c r="AF120" s="238"/>
      <c r="AG120" s="238"/>
      <c r="AH120" s="238"/>
      <c r="AI120" s="238"/>
      <c r="AJ120" s="238"/>
      <c r="AK120" s="238"/>
      <c r="AL120" s="238"/>
      <c r="AM120" s="238"/>
      <c r="AN120" s="238"/>
      <c r="AO120" s="238"/>
    </row>
    <row r="121" spans="1:41" s="5" customFormat="1" ht="10" customHeight="1" x14ac:dyDescent="0.35">
      <c r="A121" s="10"/>
      <c r="B121" s="11"/>
      <c r="C121" s="217"/>
      <c r="D121" s="217"/>
      <c r="E121" s="217"/>
      <c r="F121" s="217"/>
      <c r="G121" s="219"/>
      <c r="H121" s="219"/>
      <c r="I121" s="219"/>
      <c r="J121" s="219"/>
      <c r="K121" s="219"/>
      <c r="L121" s="219"/>
      <c r="M121" s="12"/>
      <c r="N121" s="27"/>
      <c r="O121" s="357"/>
      <c r="P121" s="357"/>
      <c r="Q121" s="357"/>
      <c r="R121" s="23"/>
      <c r="S121" s="23"/>
      <c r="T121" s="242"/>
      <c r="U121" s="238"/>
      <c r="V121" s="238"/>
      <c r="W121" s="238"/>
      <c r="X121" s="238"/>
      <c r="Y121" s="238"/>
      <c r="Z121" s="238"/>
      <c r="AA121" s="242"/>
      <c r="AB121" s="242"/>
      <c r="AC121" s="242"/>
      <c r="AD121" s="201"/>
      <c r="AE121" s="201"/>
      <c r="AF121" s="238"/>
      <c r="AG121" s="238"/>
      <c r="AH121" s="238"/>
      <c r="AI121" s="238"/>
      <c r="AJ121" s="238"/>
      <c r="AK121" s="238"/>
      <c r="AL121" s="238"/>
      <c r="AM121" s="238"/>
      <c r="AN121" s="238"/>
      <c r="AO121" s="238"/>
    </row>
    <row r="122" spans="1:41" s="5" customFormat="1" ht="18" customHeight="1" x14ac:dyDescent="0.35">
      <c r="A122" s="10"/>
      <c r="B122" s="11"/>
      <c r="C122" s="218" t="s">
        <v>245</v>
      </c>
      <c r="D122" s="217"/>
      <c r="E122" s="217"/>
      <c r="F122" s="217"/>
      <c r="G122" s="219"/>
      <c r="H122" s="219"/>
      <c r="I122" s="219"/>
      <c r="J122" s="219"/>
      <c r="K122" s="219"/>
      <c r="L122" s="219"/>
      <c r="M122" s="12"/>
      <c r="N122" s="27"/>
      <c r="O122" s="243"/>
      <c r="P122" s="243"/>
      <c r="Q122" s="243"/>
      <c r="R122" s="23"/>
      <c r="S122" s="23"/>
      <c r="T122" s="242"/>
      <c r="U122" s="238"/>
      <c r="V122" s="238"/>
      <c r="W122" s="238"/>
      <c r="X122" s="238"/>
      <c r="Y122" s="238"/>
      <c r="Z122" s="238"/>
      <c r="AA122" s="242"/>
      <c r="AB122" s="242"/>
      <c r="AC122" s="242"/>
      <c r="AD122" s="201"/>
      <c r="AE122" s="201"/>
      <c r="AF122" s="238"/>
      <c r="AG122" s="238"/>
      <c r="AH122" s="238"/>
      <c r="AI122" s="238"/>
      <c r="AJ122" s="238"/>
      <c r="AK122" s="238"/>
      <c r="AL122" s="238"/>
      <c r="AM122" s="238"/>
      <c r="AN122" s="238"/>
      <c r="AO122" s="238"/>
    </row>
    <row r="123" spans="1:41" s="5" customFormat="1" ht="36" customHeight="1" x14ac:dyDescent="0.35">
      <c r="A123" s="10"/>
      <c r="B123" s="11"/>
      <c r="C123" s="370" t="s">
        <v>246</v>
      </c>
      <c r="D123" s="370"/>
      <c r="E123" s="370"/>
      <c r="F123" s="370"/>
      <c r="G123" s="370"/>
      <c r="H123" s="370"/>
      <c r="I123" s="370"/>
      <c r="J123" s="370"/>
      <c r="K123" s="370"/>
      <c r="L123" s="370"/>
      <c r="M123" s="12"/>
      <c r="N123" s="27"/>
      <c r="O123" s="243"/>
      <c r="P123" s="243"/>
      <c r="Q123" s="243"/>
      <c r="R123" s="23"/>
      <c r="S123" s="23"/>
      <c r="T123" s="242"/>
      <c r="U123" s="238"/>
      <c r="V123" s="238"/>
      <c r="W123" s="238"/>
      <c r="X123" s="238"/>
      <c r="Y123" s="238"/>
      <c r="Z123" s="238"/>
      <c r="AA123" s="242"/>
      <c r="AB123" s="242"/>
      <c r="AC123" s="242"/>
      <c r="AD123" s="201"/>
      <c r="AE123" s="201"/>
      <c r="AF123" s="238"/>
      <c r="AG123" s="238"/>
      <c r="AH123" s="238"/>
      <c r="AI123" s="238"/>
      <c r="AJ123" s="238"/>
      <c r="AK123" s="238"/>
      <c r="AL123" s="238"/>
      <c r="AM123" s="238"/>
      <c r="AN123" s="238"/>
      <c r="AO123" s="238"/>
    </row>
    <row r="124" spans="1:41" s="5" customFormat="1" ht="10" customHeight="1" x14ac:dyDescent="0.35">
      <c r="A124" s="10"/>
      <c r="B124" s="11"/>
      <c r="C124" s="218"/>
      <c r="D124" s="217"/>
      <c r="E124" s="217"/>
      <c r="F124" s="217"/>
      <c r="G124" s="219"/>
      <c r="H124" s="219"/>
      <c r="I124" s="219"/>
      <c r="J124" s="219"/>
      <c r="K124" s="219"/>
      <c r="L124" s="219"/>
      <c r="M124" s="12"/>
      <c r="N124" s="27"/>
      <c r="O124" s="243"/>
      <c r="P124" s="243"/>
      <c r="Q124" s="243"/>
      <c r="R124" s="23"/>
      <c r="S124" s="23"/>
      <c r="T124" s="242"/>
      <c r="U124" s="238"/>
      <c r="V124" s="238"/>
      <c r="W124" s="238"/>
      <c r="X124" s="238"/>
      <c r="Y124" s="238"/>
      <c r="Z124" s="238"/>
      <c r="AA124" s="242"/>
      <c r="AB124" s="242"/>
      <c r="AC124" s="242"/>
      <c r="AD124" s="201"/>
      <c r="AE124" s="201"/>
      <c r="AF124" s="238"/>
      <c r="AG124" s="238"/>
      <c r="AH124" s="238"/>
      <c r="AI124" s="238"/>
      <c r="AJ124" s="238"/>
      <c r="AK124" s="238"/>
      <c r="AL124" s="238"/>
      <c r="AM124" s="238"/>
      <c r="AN124" s="238"/>
      <c r="AO124" s="238"/>
    </row>
    <row r="125" spans="1:41" s="5" customFormat="1" ht="18" customHeight="1" x14ac:dyDescent="0.35">
      <c r="A125" s="10"/>
      <c r="B125" s="350" t="s">
        <v>247</v>
      </c>
      <c r="C125" s="350" t="s">
        <v>160</v>
      </c>
      <c r="D125" s="350" t="s">
        <v>163</v>
      </c>
      <c r="E125" s="350" t="s">
        <v>162</v>
      </c>
      <c r="F125" s="369" t="s">
        <v>248</v>
      </c>
      <c r="G125" s="352" t="s">
        <v>214</v>
      </c>
      <c r="H125" s="353"/>
      <c r="I125" s="352" t="s">
        <v>172</v>
      </c>
      <c r="J125" s="353"/>
      <c r="K125" s="352" t="s">
        <v>223</v>
      </c>
      <c r="L125" s="353"/>
      <c r="M125" s="12"/>
      <c r="N125" s="27"/>
      <c r="O125" s="357"/>
      <c r="P125" s="242"/>
      <c r="Q125" s="242"/>
      <c r="R125" s="323" t="s">
        <v>249</v>
      </c>
      <c r="S125" s="323"/>
      <c r="T125" s="323"/>
      <c r="U125" s="323"/>
      <c r="V125" s="323"/>
      <c r="W125" s="323"/>
      <c r="X125" s="238"/>
      <c r="Y125" s="238"/>
      <c r="Z125" s="238"/>
      <c r="AA125" s="242"/>
      <c r="AB125" s="242"/>
      <c r="AC125" s="242"/>
      <c r="AD125" s="201"/>
      <c r="AE125" s="201"/>
      <c r="AF125" s="238"/>
      <c r="AG125" s="238"/>
      <c r="AH125" s="238"/>
      <c r="AI125" s="238"/>
      <c r="AJ125" s="238"/>
      <c r="AK125" s="238"/>
      <c r="AL125" s="238"/>
      <c r="AM125" s="238"/>
      <c r="AN125" s="238"/>
      <c r="AO125" s="238"/>
    </row>
    <row r="126" spans="1:41" s="5" customFormat="1" ht="18" customHeight="1" x14ac:dyDescent="0.35">
      <c r="A126" s="10"/>
      <c r="B126" s="351"/>
      <c r="C126" s="351"/>
      <c r="D126" s="351"/>
      <c r="E126" s="351"/>
      <c r="F126" s="351"/>
      <c r="G126" s="134" t="s">
        <v>250</v>
      </c>
      <c r="H126" s="134" t="s">
        <v>251</v>
      </c>
      <c r="I126" s="134" t="s">
        <v>226</v>
      </c>
      <c r="J126" s="134" t="s">
        <v>227</v>
      </c>
      <c r="K126" s="134" t="s">
        <v>226</v>
      </c>
      <c r="L126" s="134" t="s">
        <v>227</v>
      </c>
      <c r="M126" s="12"/>
      <c r="N126" s="27"/>
      <c r="O126" s="357"/>
      <c r="P126" s="242"/>
      <c r="Q126" s="242"/>
      <c r="R126" s="323" t="s">
        <v>252</v>
      </c>
      <c r="S126" s="323"/>
      <c r="T126" s="323" t="s">
        <v>253</v>
      </c>
      <c r="U126" s="323"/>
      <c r="V126" s="323" t="s">
        <v>254</v>
      </c>
      <c r="W126" s="323"/>
      <c r="X126" s="238"/>
      <c r="Y126" s="238"/>
      <c r="Z126" s="238"/>
      <c r="AA126" s="242"/>
      <c r="AB126" s="242"/>
      <c r="AC126" s="242"/>
      <c r="AD126" s="201"/>
      <c r="AE126" s="201"/>
      <c r="AF126" s="238"/>
      <c r="AG126" s="238"/>
      <c r="AH126" s="238"/>
      <c r="AI126" s="238"/>
      <c r="AJ126" s="238"/>
      <c r="AK126" s="238"/>
      <c r="AL126" s="238"/>
      <c r="AM126" s="238"/>
      <c r="AN126" s="238"/>
      <c r="AO126" s="238"/>
    </row>
    <row r="127" spans="1:41" s="5" customFormat="1" ht="18" customHeight="1" x14ac:dyDescent="0.35">
      <c r="A127" s="10"/>
      <c r="B127" s="16"/>
      <c r="C127" s="354" t="s">
        <v>278</v>
      </c>
      <c r="D127" s="355"/>
      <c r="E127" s="356"/>
      <c r="F127" s="143"/>
      <c r="G127" s="106"/>
      <c r="H127" s="106"/>
      <c r="I127" s="20"/>
      <c r="J127" s="20"/>
      <c r="K127" s="20"/>
      <c r="L127" s="20"/>
      <c r="M127" s="12"/>
      <c r="N127" s="27"/>
      <c r="O127" s="241"/>
      <c r="P127" s="27"/>
      <c r="Q127" s="27"/>
      <c r="R127" s="345">
        <f>COUNTIF($P128:PJ157,"&gt;=1")</f>
        <v>0</v>
      </c>
      <c r="S127" s="345"/>
      <c r="T127" s="345">
        <f>COUNTIF($P128:$P157,"&gt;=250")</f>
        <v>0</v>
      </c>
      <c r="U127" s="345"/>
      <c r="V127" s="345">
        <f>COUNTIF($P128:$P157,"&gt;=700")</f>
        <v>0</v>
      </c>
      <c r="W127" s="345"/>
      <c r="X127" s="238"/>
      <c r="Y127" s="238"/>
      <c r="Z127" s="238"/>
      <c r="AA127" s="242"/>
      <c r="AB127" s="242"/>
      <c r="AC127" s="242"/>
      <c r="AD127" s="201"/>
      <c r="AE127" s="201"/>
      <c r="AF127" s="238"/>
      <c r="AG127" s="238"/>
      <c r="AH127" s="238"/>
      <c r="AI127" s="238"/>
      <c r="AJ127" s="238"/>
      <c r="AK127" s="238"/>
      <c r="AL127" s="238"/>
      <c r="AM127" s="238"/>
      <c r="AN127" s="238"/>
      <c r="AO127" s="238"/>
    </row>
    <row r="128" spans="1:41" s="5" customFormat="1" ht="28" customHeight="1" x14ac:dyDescent="0.35">
      <c r="A128" s="10"/>
      <c r="B128" s="227">
        <v>1</v>
      </c>
      <c r="C128" s="244"/>
      <c r="D128" s="244"/>
      <c r="E128" s="244"/>
      <c r="F128" s="141"/>
      <c r="G128" s="106"/>
      <c r="H128" s="106"/>
      <c r="I128" s="20"/>
      <c r="J128" s="20"/>
      <c r="K128" s="20"/>
      <c r="L128" s="20"/>
      <c r="M128" s="12"/>
      <c r="N128" s="27"/>
      <c r="O128" s="241"/>
      <c r="P128" s="322">
        <f>IF(I128&gt;=J128,I128,J128)</f>
        <v>0</v>
      </c>
      <c r="Q128" s="322"/>
      <c r="R128" s="346"/>
      <c r="S128" s="346"/>
      <c r="T128" s="242"/>
      <c r="U128" s="238"/>
      <c r="V128" s="238"/>
      <c r="W128" s="238"/>
      <c r="X128" s="238"/>
      <c r="Y128" s="238"/>
      <c r="Z128" s="238"/>
      <c r="AA128" s="242"/>
      <c r="AB128" s="242"/>
      <c r="AC128" s="242"/>
      <c r="AD128" s="201"/>
      <c r="AE128" s="201"/>
      <c r="AF128" s="238"/>
      <c r="AG128" s="238"/>
      <c r="AH128" s="238"/>
      <c r="AI128" s="238"/>
      <c r="AJ128" s="238"/>
      <c r="AK128" s="238"/>
      <c r="AL128" s="238"/>
      <c r="AM128" s="238"/>
      <c r="AN128" s="238"/>
      <c r="AO128" s="238"/>
    </row>
    <row r="129" spans="1:41" s="5" customFormat="1" ht="28" customHeight="1" x14ac:dyDescent="0.35">
      <c r="A129" s="10"/>
      <c r="B129" s="227">
        <v>2</v>
      </c>
      <c r="C129" s="244"/>
      <c r="D129" s="244"/>
      <c r="E129" s="244"/>
      <c r="F129" s="141"/>
      <c r="G129" s="106"/>
      <c r="H129" s="106"/>
      <c r="I129" s="20"/>
      <c r="J129" s="20"/>
      <c r="K129" s="20"/>
      <c r="L129" s="20"/>
      <c r="M129" s="12"/>
      <c r="N129" s="27"/>
      <c r="O129" s="241"/>
      <c r="P129" s="322">
        <f t="shared" ref="P129:P157" si="24">IF(I129&gt;=J129,I129,J129)</f>
        <v>0</v>
      </c>
      <c r="Q129" s="322"/>
      <c r="R129" s="346"/>
      <c r="S129" s="346"/>
      <c r="T129" s="242"/>
      <c r="U129" s="238"/>
      <c r="V129" s="238"/>
      <c r="W129" s="238"/>
      <c r="X129" s="238"/>
      <c r="Y129" s="238"/>
      <c r="Z129" s="238"/>
      <c r="AA129" s="242"/>
      <c r="AB129" s="242"/>
      <c r="AC129" s="242"/>
      <c r="AD129" s="201"/>
      <c r="AE129" s="201"/>
      <c r="AF129" s="238"/>
      <c r="AG129" s="238"/>
      <c r="AH129" s="238"/>
      <c r="AI129" s="238"/>
      <c r="AJ129" s="238"/>
      <c r="AK129" s="238"/>
      <c r="AL129" s="238"/>
      <c r="AM129" s="238"/>
      <c r="AN129" s="238"/>
      <c r="AO129" s="238"/>
    </row>
    <row r="130" spans="1:41" s="5" customFormat="1" ht="28" customHeight="1" x14ac:dyDescent="0.35">
      <c r="A130" s="10"/>
      <c r="B130" s="227">
        <v>3</v>
      </c>
      <c r="C130" s="244"/>
      <c r="D130" s="244"/>
      <c r="E130" s="244"/>
      <c r="F130" s="141"/>
      <c r="G130" s="106"/>
      <c r="H130" s="106"/>
      <c r="I130" s="20"/>
      <c r="J130" s="20"/>
      <c r="K130" s="20"/>
      <c r="L130" s="20"/>
      <c r="M130" s="12"/>
      <c r="N130" s="27"/>
      <c r="O130" s="241"/>
      <c r="P130" s="322">
        <f t="shared" si="24"/>
        <v>0</v>
      </c>
      <c r="Q130" s="322"/>
      <c r="R130" s="346"/>
      <c r="S130" s="346"/>
      <c r="T130" s="242"/>
      <c r="U130" s="238"/>
      <c r="V130" s="238"/>
      <c r="W130" s="238"/>
      <c r="X130" s="238"/>
      <c r="Y130" s="238"/>
      <c r="Z130" s="238"/>
      <c r="AA130" s="242"/>
      <c r="AB130" s="242"/>
      <c r="AC130" s="242"/>
      <c r="AD130" s="201"/>
      <c r="AE130" s="201"/>
      <c r="AF130" s="238"/>
      <c r="AG130" s="238"/>
      <c r="AH130" s="238"/>
      <c r="AI130" s="238"/>
      <c r="AJ130" s="238"/>
      <c r="AK130" s="238"/>
      <c r="AL130" s="238"/>
      <c r="AM130" s="238"/>
      <c r="AN130" s="238"/>
      <c r="AO130" s="238"/>
    </row>
    <row r="131" spans="1:41" s="5" customFormat="1" ht="28" customHeight="1" x14ac:dyDescent="0.35">
      <c r="A131" s="10"/>
      <c r="B131" s="227">
        <v>4</v>
      </c>
      <c r="C131" s="244"/>
      <c r="D131" s="244"/>
      <c r="E131" s="244"/>
      <c r="F131" s="141"/>
      <c r="G131" s="106"/>
      <c r="H131" s="106"/>
      <c r="I131" s="20"/>
      <c r="J131" s="20"/>
      <c r="K131" s="20"/>
      <c r="L131" s="20"/>
      <c r="M131" s="12"/>
      <c r="N131" s="27"/>
      <c r="O131" s="241"/>
      <c r="P131" s="322">
        <f t="shared" si="24"/>
        <v>0</v>
      </c>
      <c r="Q131" s="322"/>
      <c r="R131" s="346"/>
      <c r="S131" s="346"/>
      <c r="T131" s="242"/>
      <c r="U131" s="238"/>
      <c r="V131" s="238"/>
      <c r="W131" s="238"/>
      <c r="X131" s="238"/>
      <c r="Y131" s="238"/>
      <c r="Z131" s="238"/>
      <c r="AA131" s="242"/>
      <c r="AB131" s="242"/>
      <c r="AC131" s="242"/>
      <c r="AD131" s="201"/>
      <c r="AE131" s="201"/>
      <c r="AF131" s="238"/>
      <c r="AG131" s="238"/>
      <c r="AH131" s="238"/>
      <c r="AI131" s="238"/>
      <c r="AJ131" s="238"/>
      <c r="AK131" s="238"/>
      <c r="AL131" s="238"/>
      <c r="AM131" s="238"/>
      <c r="AN131" s="238"/>
      <c r="AO131" s="238"/>
    </row>
    <row r="132" spans="1:41" s="5" customFormat="1" ht="28" customHeight="1" x14ac:dyDescent="0.35">
      <c r="A132" s="10"/>
      <c r="B132" s="227">
        <v>5</v>
      </c>
      <c r="C132" s="244"/>
      <c r="D132" s="244"/>
      <c r="E132" s="244"/>
      <c r="F132" s="141"/>
      <c r="G132" s="106"/>
      <c r="H132" s="106"/>
      <c r="I132" s="20"/>
      <c r="J132" s="20"/>
      <c r="K132" s="20"/>
      <c r="L132" s="20"/>
      <c r="M132" s="12"/>
      <c r="N132" s="27"/>
      <c r="O132" s="241"/>
      <c r="P132" s="322">
        <f t="shared" si="24"/>
        <v>0</v>
      </c>
      <c r="Q132" s="322"/>
      <c r="R132" s="346"/>
      <c r="S132" s="346"/>
      <c r="T132" s="242"/>
      <c r="U132" s="238"/>
      <c r="V132" s="238"/>
      <c r="W132" s="238"/>
      <c r="X132" s="238"/>
      <c r="Y132" s="238"/>
      <c r="Z132" s="238"/>
      <c r="AA132" s="242"/>
      <c r="AB132" s="242"/>
      <c r="AC132" s="242"/>
      <c r="AD132" s="201"/>
      <c r="AE132" s="201"/>
      <c r="AF132" s="238"/>
      <c r="AG132" s="238"/>
      <c r="AH132" s="238"/>
      <c r="AI132" s="238"/>
      <c r="AJ132" s="238"/>
      <c r="AK132" s="238"/>
      <c r="AL132" s="238"/>
      <c r="AM132" s="238"/>
      <c r="AN132" s="238"/>
      <c r="AO132" s="238"/>
    </row>
    <row r="133" spans="1:41" s="5" customFormat="1" ht="28" customHeight="1" x14ac:dyDescent="0.35">
      <c r="A133" s="10"/>
      <c r="B133" s="227">
        <v>6</v>
      </c>
      <c r="C133" s="244"/>
      <c r="D133" s="244"/>
      <c r="E133" s="244"/>
      <c r="F133" s="141"/>
      <c r="G133" s="106"/>
      <c r="H133" s="106"/>
      <c r="I133" s="20"/>
      <c r="J133" s="20"/>
      <c r="K133" s="20"/>
      <c r="L133" s="20"/>
      <c r="M133" s="12"/>
      <c r="N133" s="27"/>
      <c r="O133" s="241"/>
      <c r="P133" s="322">
        <f t="shared" si="24"/>
        <v>0</v>
      </c>
      <c r="Q133" s="322"/>
      <c r="R133" s="346"/>
      <c r="S133" s="346"/>
      <c r="T133" s="242"/>
      <c r="U133" s="238"/>
      <c r="V133" s="238"/>
      <c r="W133" s="238"/>
      <c r="X133" s="238"/>
      <c r="Y133" s="238"/>
      <c r="Z133" s="238"/>
      <c r="AA133" s="242"/>
      <c r="AB133" s="242"/>
      <c r="AC133" s="242"/>
      <c r="AD133" s="201"/>
      <c r="AE133" s="201"/>
      <c r="AF133" s="238"/>
      <c r="AG133" s="238"/>
      <c r="AH133" s="238"/>
      <c r="AI133" s="238"/>
      <c r="AJ133" s="238"/>
      <c r="AK133" s="238"/>
      <c r="AL133" s="238"/>
      <c r="AM133" s="238"/>
      <c r="AN133" s="238"/>
      <c r="AO133" s="238"/>
    </row>
    <row r="134" spans="1:41" s="5" customFormat="1" ht="28" customHeight="1" x14ac:dyDescent="0.35">
      <c r="A134" s="10"/>
      <c r="B134" s="227">
        <v>7</v>
      </c>
      <c r="C134" s="244"/>
      <c r="D134" s="244"/>
      <c r="E134" s="244"/>
      <c r="F134" s="141"/>
      <c r="G134" s="106"/>
      <c r="H134" s="106"/>
      <c r="I134" s="20"/>
      <c r="J134" s="20"/>
      <c r="K134" s="20"/>
      <c r="L134" s="20"/>
      <c r="M134" s="12"/>
      <c r="N134" s="27"/>
      <c r="O134" s="241"/>
      <c r="P134" s="322">
        <f t="shared" si="24"/>
        <v>0</v>
      </c>
      <c r="Q134" s="322"/>
      <c r="R134" s="346"/>
      <c r="S134" s="346"/>
      <c r="T134" s="242"/>
      <c r="U134" s="238"/>
      <c r="V134" s="238"/>
      <c r="W134" s="238"/>
      <c r="X134" s="238"/>
      <c r="Y134" s="238"/>
      <c r="Z134" s="238"/>
      <c r="AA134" s="242"/>
      <c r="AB134" s="242"/>
      <c r="AC134" s="242"/>
      <c r="AD134" s="201"/>
      <c r="AE134" s="201"/>
      <c r="AF134" s="238"/>
      <c r="AG134" s="238"/>
      <c r="AH134" s="238"/>
      <c r="AI134" s="238"/>
      <c r="AJ134" s="238"/>
      <c r="AK134" s="238"/>
      <c r="AL134" s="238"/>
      <c r="AM134" s="238"/>
      <c r="AN134" s="238"/>
      <c r="AO134" s="238"/>
    </row>
    <row r="135" spans="1:41" s="5" customFormat="1" ht="28" customHeight="1" x14ac:dyDescent="0.35">
      <c r="A135" s="10"/>
      <c r="B135" s="227">
        <v>8</v>
      </c>
      <c r="C135" s="244"/>
      <c r="D135" s="244"/>
      <c r="E135" s="244"/>
      <c r="F135" s="141"/>
      <c r="G135" s="106"/>
      <c r="H135" s="106"/>
      <c r="I135" s="20"/>
      <c r="J135" s="20"/>
      <c r="K135" s="20"/>
      <c r="L135" s="20"/>
      <c r="M135" s="12"/>
      <c r="N135" s="27"/>
      <c r="O135" s="241"/>
      <c r="P135" s="322">
        <f t="shared" si="24"/>
        <v>0</v>
      </c>
      <c r="Q135" s="322"/>
      <c r="R135" s="346"/>
      <c r="S135" s="346"/>
      <c r="T135" s="242"/>
      <c r="U135" s="238"/>
      <c r="V135" s="238"/>
      <c r="W135" s="238"/>
      <c r="X135" s="238"/>
      <c r="Y135" s="238"/>
      <c r="Z135" s="238"/>
      <c r="AA135" s="242"/>
      <c r="AB135" s="242"/>
      <c r="AC135" s="242"/>
      <c r="AD135" s="201"/>
      <c r="AE135" s="201"/>
      <c r="AF135" s="238"/>
      <c r="AG135" s="238"/>
      <c r="AH135" s="238"/>
      <c r="AI135" s="238"/>
      <c r="AJ135" s="238"/>
      <c r="AK135" s="238"/>
      <c r="AL135" s="238"/>
      <c r="AM135" s="238"/>
      <c r="AN135" s="238"/>
      <c r="AO135" s="238"/>
    </row>
    <row r="136" spans="1:41" s="5" customFormat="1" ht="28" customHeight="1" x14ac:dyDescent="0.35">
      <c r="A136" s="10"/>
      <c r="B136" s="227">
        <v>9</v>
      </c>
      <c r="C136" s="244"/>
      <c r="D136" s="244"/>
      <c r="E136" s="244"/>
      <c r="F136" s="141"/>
      <c r="G136" s="106"/>
      <c r="H136" s="106"/>
      <c r="I136" s="20"/>
      <c r="J136" s="20"/>
      <c r="K136" s="20"/>
      <c r="L136" s="20"/>
      <c r="M136" s="12"/>
      <c r="N136" s="27"/>
      <c r="O136" s="241"/>
      <c r="P136" s="322">
        <f t="shared" si="24"/>
        <v>0</v>
      </c>
      <c r="Q136" s="322"/>
      <c r="R136" s="346"/>
      <c r="S136" s="346"/>
      <c r="T136" s="242"/>
      <c r="U136" s="238"/>
      <c r="V136" s="238"/>
      <c r="W136" s="238"/>
      <c r="X136" s="238"/>
      <c r="Y136" s="238"/>
      <c r="Z136" s="238"/>
      <c r="AA136" s="242"/>
      <c r="AB136" s="242"/>
      <c r="AC136" s="242"/>
      <c r="AD136" s="201"/>
      <c r="AE136" s="201"/>
      <c r="AF136" s="238"/>
      <c r="AG136" s="238"/>
      <c r="AH136" s="238"/>
      <c r="AI136" s="238"/>
      <c r="AJ136" s="238"/>
      <c r="AK136" s="238"/>
      <c r="AL136" s="238"/>
      <c r="AM136" s="238"/>
      <c r="AN136" s="238"/>
      <c r="AO136" s="238"/>
    </row>
    <row r="137" spans="1:41" s="5" customFormat="1" ht="28" customHeight="1" x14ac:dyDescent="0.35">
      <c r="A137" s="10"/>
      <c r="B137" s="227">
        <v>10</v>
      </c>
      <c r="C137" s="244"/>
      <c r="D137" s="244"/>
      <c r="E137" s="244"/>
      <c r="F137" s="141"/>
      <c r="G137" s="106"/>
      <c r="H137" s="106"/>
      <c r="I137" s="20"/>
      <c r="J137" s="20"/>
      <c r="K137" s="20"/>
      <c r="L137" s="20"/>
      <c r="M137" s="12"/>
      <c r="N137" s="27"/>
      <c r="O137" s="241"/>
      <c r="P137" s="322">
        <f t="shared" si="24"/>
        <v>0</v>
      </c>
      <c r="Q137" s="322"/>
      <c r="R137" s="346"/>
      <c r="S137" s="346"/>
      <c r="T137" s="242"/>
      <c r="U137" s="238"/>
      <c r="V137" s="238"/>
      <c r="W137" s="238"/>
      <c r="X137" s="238"/>
      <c r="Y137" s="238"/>
      <c r="Z137" s="238"/>
      <c r="AA137" s="242"/>
      <c r="AB137" s="242"/>
      <c r="AC137" s="242"/>
      <c r="AD137" s="201"/>
      <c r="AE137" s="201"/>
      <c r="AF137" s="238"/>
      <c r="AG137" s="238"/>
      <c r="AH137" s="238"/>
      <c r="AI137" s="238"/>
      <c r="AJ137" s="238"/>
      <c r="AK137" s="238"/>
      <c r="AL137" s="238"/>
      <c r="AM137" s="238"/>
      <c r="AN137" s="238"/>
      <c r="AO137" s="238"/>
    </row>
    <row r="138" spans="1:41" s="5" customFormat="1" ht="28" customHeight="1" x14ac:dyDescent="0.35">
      <c r="A138" s="10"/>
      <c r="B138" s="227">
        <v>11</v>
      </c>
      <c r="C138" s="244"/>
      <c r="D138" s="244"/>
      <c r="E138" s="244"/>
      <c r="F138" s="141"/>
      <c r="G138" s="106"/>
      <c r="H138" s="106"/>
      <c r="I138" s="20"/>
      <c r="J138" s="20"/>
      <c r="K138" s="20"/>
      <c r="L138" s="20"/>
      <c r="M138" s="12"/>
      <c r="N138" s="27"/>
      <c r="O138" s="241"/>
      <c r="P138" s="322">
        <f t="shared" si="24"/>
        <v>0</v>
      </c>
      <c r="Q138" s="322"/>
      <c r="R138" s="346"/>
      <c r="S138" s="346"/>
      <c r="T138" s="242"/>
      <c r="U138" s="238"/>
      <c r="V138" s="238"/>
      <c r="W138" s="238"/>
      <c r="X138" s="238"/>
      <c r="Y138" s="238"/>
      <c r="Z138" s="238"/>
      <c r="AA138" s="242"/>
      <c r="AB138" s="242"/>
      <c r="AC138" s="242"/>
      <c r="AD138" s="201"/>
      <c r="AE138" s="201"/>
      <c r="AF138" s="238"/>
      <c r="AG138" s="238"/>
      <c r="AH138" s="238"/>
      <c r="AI138" s="238"/>
      <c r="AJ138" s="238"/>
      <c r="AK138" s="238"/>
      <c r="AL138" s="238"/>
      <c r="AM138" s="238"/>
      <c r="AN138" s="238"/>
      <c r="AO138" s="238"/>
    </row>
    <row r="139" spans="1:41" s="5" customFormat="1" ht="28" customHeight="1" x14ac:dyDescent="0.35">
      <c r="A139" s="10"/>
      <c r="B139" s="227">
        <v>12</v>
      </c>
      <c r="C139" s="244"/>
      <c r="D139" s="244"/>
      <c r="E139" s="244"/>
      <c r="F139" s="141"/>
      <c r="G139" s="106"/>
      <c r="H139" s="106"/>
      <c r="I139" s="20"/>
      <c r="J139" s="20"/>
      <c r="K139" s="20"/>
      <c r="L139" s="20"/>
      <c r="M139" s="12"/>
      <c r="N139" s="27"/>
      <c r="O139" s="241"/>
      <c r="P139" s="322">
        <f t="shared" si="24"/>
        <v>0</v>
      </c>
      <c r="Q139" s="322"/>
      <c r="R139" s="346"/>
      <c r="S139" s="346"/>
      <c r="T139" s="242"/>
      <c r="U139" s="238"/>
      <c r="V139" s="238"/>
      <c r="W139" s="238"/>
      <c r="X139" s="238"/>
      <c r="Y139" s="238"/>
      <c r="Z139" s="238"/>
      <c r="AA139" s="242"/>
      <c r="AB139" s="242"/>
      <c r="AC139" s="242"/>
      <c r="AD139" s="201"/>
      <c r="AE139" s="201"/>
      <c r="AF139" s="238"/>
      <c r="AG139" s="238"/>
      <c r="AH139" s="238"/>
      <c r="AI139" s="238"/>
      <c r="AJ139" s="238"/>
      <c r="AK139" s="238"/>
      <c r="AL139" s="238"/>
      <c r="AM139" s="238"/>
      <c r="AN139" s="238"/>
      <c r="AO139" s="238"/>
    </row>
    <row r="140" spans="1:41" s="5" customFormat="1" ht="28" customHeight="1" x14ac:dyDescent="0.35">
      <c r="A140" s="10"/>
      <c r="B140" s="227">
        <v>13</v>
      </c>
      <c r="C140" s="244"/>
      <c r="D140" s="244"/>
      <c r="E140" s="244"/>
      <c r="F140" s="141"/>
      <c r="G140" s="106"/>
      <c r="H140" s="106"/>
      <c r="I140" s="20"/>
      <c r="J140" s="20"/>
      <c r="K140" s="20"/>
      <c r="L140" s="20"/>
      <c r="M140" s="12"/>
      <c r="N140" s="27"/>
      <c r="O140" s="241"/>
      <c r="P140" s="322">
        <f t="shared" si="24"/>
        <v>0</v>
      </c>
      <c r="Q140" s="322"/>
      <c r="R140" s="346"/>
      <c r="S140" s="346"/>
      <c r="T140" s="242"/>
      <c r="U140" s="238"/>
      <c r="V140" s="238"/>
      <c r="W140" s="238"/>
      <c r="X140" s="238"/>
      <c r="Y140" s="238"/>
      <c r="Z140" s="238"/>
      <c r="AA140" s="242"/>
      <c r="AB140" s="242"/>
      <c r="AC140" s="242"/>
      <c r="AD140" s="201"/>
      <c r="AE140" s="201"/>
      <c r="AF140" s="238"/>
      <c r="AG140" s="238"/>
      <c r="AH140" s="238"/>
      <c r="AI140" s="238"/>
      <c r="AJ140" s="238"/>
      <c r="AK140" s="238"/>
      <c r="AL140" s="238"/>
      <c r="AM140" s="238"/>
      <c r="AN140" s="238"/>
      <c r="AO140" s="238"/>
    </row>
    <row r="141" spans="1:41" s="5" customFormat="1" ht="28" customHeight="1" x14ac:dyDescent="0.35">
      <c r="A141" s="10"/>
      <c r="B141" s="227">
        <v>14</v>
      </c>
      <c r="C141" s="244"/>
      <c r="D141" s="244"/>
      <c r="E141" s="244"/>
      <c r="F141" s="141"/>
      <c r="G141" s="106"/>
      <c r="H141" s="106"/>
      <c r="I141" s="20"/>
      <c r="J141" s="20"/>
      <c r="K141" s="20"/>
      <c r="L141" s="20"/>
      <c r="M141" s="12"/>
      <c r="N141" s="27"/>
      <c r="O141" s="241"/>
      <c r="P141" s="322">
        <f t="shared" si="24"/>
        <v>0</v>
      </c>
      <c r="Q141" s="322"/>
      <c r="R141" s="346"/>
      <c r="S141" s="346"/>
      <c r="T141" s="242"/>
      <c r="U141" s="238"/>
      <c r="V141" s="238"/>
      <c r="W141" s="238"/>
      <c r="X141" s="238"/>
      <c r="Y141" s="238"/>
      <c r="Z141" s="238"/>
      <c r="AA141" s="242"/>
      <c r="AB141" s="242"/>
      <c r="AC141" s="242"/>
      <c r="AD141" s="201"/>
      <c r="AE141" s="201"/>
      <c r="AF141" s="238"/>
      <c r="AG141" s="238"/>
      <c r="AH141" s="238"/>
      <c r="AI141" s="238"/>
      <c r="AJ141" s="238"/>
      <c r="AK141" s="238"/>
      <c r="AL141" s="238"/>
      <c r="AM141" s="238"/>
      <c r="AN141" s="238"/>
      <c r="AO141" s="238"/>
    </row>
    <row r="142" spans="1:41" s="5" customFormat="1" ht="28" customHeight="1" x14ac:dyDescent="0.35">
      <c r="A142" s="10"/>
      <c r="B142" s="227">
        <v>15</v>
      </c>
      <c r="C142" s="244"/>
      <c r="D142" s="244"/>
      <c r="E142" s="244"/>
      <c r="F142" s="141"/>
      <c r="G142" s="106"/>
      <c r="H142" s="106"/>
      <c r="I142" s="20"/>
      <c r="J142" s="20"/>
      <c r="K142" s="20"/>
      <c r="L142" s="20"/>
      <c r="M142" s="12"/>
      <c r="N142" s="27"/>
      <c r="O142" s="241"/>
      <c r="P142" s="322">
        <f t="shared" si="24"/>
        <v>0</v>
      </c>
      <c r="Q142" s="322"/>
      <c r="R142" s="346"/>
      <c r="S142" s="346"/>
      <c r="T142" s="242"/>
      <c r="U142" s="238"/>
      <c r="V142" s="238"/>
      <c r="W142" s="238"/>
      <c r="X142" s="238"/>
      <c r="Y142" s="238"/>
      <c r="Z142" s="238"/>
      <c r="AA142" s="242"/>
      <c r="AB142" s="242"/>
      <c r="AC142" s="242"/>
      <c r="AD142" s="201"/>
      <c r="AE142" s="201"/>
      <c r="AF142" s="238"/>
      <c r="AG142" s="238"/>
      <c r="AH142" s="238"/>
      <c r="AI142" s="238"/>
      <c r="AJ142" s="238"/>
      <c r="AK142" s="238"/>
      <c r="AL142" s="238"/>
      <c r="AM142" s="238"/>
      <c r="AN142" s="238"/>
      <c r="AO142" s="238"/>
    </row>
    <row r="143" spans="1:41" s="5" customFormat="1" ht="28" customHeight="1" x14ac:dyDescent="0.35">
      <c r="A143" s="10"/>
      <c r="B143" s="227">
        <v>16</v>
      </c>
      <c r="C143" s="244"/>
      <c r="D143" s="244"/>
      <c r="E143" s="244"/>
      <c r="F143" s="141"/>
      <c r="G143" s="106"/>
      <c r="H143" s="106"/>
      <c r="I143" s="20"/>
      <c r="J143" s="20"/>
      <c r="K143" s="20"/>
      <c r="L143" s="20"/>
      <c r="M143" s="12"/>
      <c r="N143" s="27"/>
      <c r="O143" s="241"/>
      <c r="P143" s="322">
        <f t="shared" si="24"/>
        <v>0</v>
      </c>
      <c r="Q143" s="322"/>
      <c r="R143" s="346"/>
      <c r="S143" s="346"/>
      <c r="T143" s="242"/>
      <c r="U143" s="238"/>
      <c r="V143" s="238"/>
      <c r="W143" s="238"/>
      <c r="X143" s="238"/>
      <c r="Y143" s="238"/>
      <c r="Z143" s="238"/>
      <c r="AA143" s="242"/>
      <c r="AB143" s="242"/>
      <c r="AC143" s="242"/>
      <c r="AD143" s="201"/>
      <c r="AE143" s="201"/>
      <c r="AF143" s="238"/>
      <c r="AG143" s="238"/>
      <c r="AH143" s="238"/>
      <c r="AI143" s="238"/>
      <c r="AJ143" s="238"/>
      <c r="AK143" s="238"/>
      <c r="AL143" s="238"/>
      <c r="AM143" s="238"/>
      <c r="AN143" s="238"/>
      <c r="AO143" s="238"/>
    </row>
    <row r="144" spans="1:41" s="5" customFormat="1" ht="28" customHeight="1" x14ac:dyDescent="0.35">
      <c r="A144" s="10"/>
      <c r="B144" s="227">
        <v>17</v>
      </c>
      <c r="C144" s="244"/>
      <c r="D144" s="244"/>
      <c r="E144" s="244"/>
      <c r="F144" s="141"/>
      <c r="G144" s="106"/>
      <c r="H144" s="106"/>
      <c r="I144" s="20"/>
      <c r="J144" s="20"/>
      <c r="K144" s="20"/>
      <c r="L144" s="20"/>
      <c r="M144" s="12"/>
      <c r="N144" s="27"/>
      <c r="O144" s="241"/>
      <c r="P144" s="322">
        <f t="shared" si="24"/>
        <v>0</v>
      </c>
      <c r="Q144" s="322"/>
      <c r="R144" s="346"/>
      <c r="S144" s="346"/>
      <c r="T144" s="242"/>
      <c r="U144" s="238"/>
      <c r="V144" s="238"/>
      <c r="W144" s="238"/>
      <c r="X144" s="238"/>
      <c r="Y144" s="238"/>
      <c r="Z144" s="238"/>
      <c r="AA144" s="242"/>
      <c r="AB144" s="242"/>
      <c r="AC144" s="242"/>
      <c r="AD144" s="201"/>
      <c r="AE144" s="201"/>
      <c r="AF144" s="238"/>
      <c r="AG144" s="238"/>
      <c r="AH144" s="238"/>
      <c r="AI144" s="238"/>
      <c r="AJ144" s="238"/>
      <c r="AK144" s="238"/>
      <c r="AL144" s="238"/>
      <c r="AM144" s="238"/>
      <c r="AN144" s="238"/>
      <c r="AO144" s="238"/>
    </row>
    <row r="145" spans="1:41" s="5" customFormat="1" ht="28" customHeight="1" x14ac:dyDescent="0.35">
      <c r="A145" s="10"/>
      <c r="B145" s="227">
        <v>18</v>
      </c>
      <c r="C145" s="244"/>
      <c r="D145" s="244"/>
      <c r="E145" s="244"/>
      <c r="F145" s="141"/>
      <c r="G145" s="106"/>
      <c r="H145" s="106"/>
      <c r="I145" s="20"/>
      <c r="J145" s="20"/>
      <c r="K145" s="20"/>
      <c r="L145" s="20"/>
      <c r="M145" s="12"/>
      <c r="N145" s="27"/>
      <c r="O145" s="241"/>
      <c r="P145" s="322">
        <f t="shared" si="24"/>
        <v>0</v>
      </c>
      <c r="Q145" s="322"/>
      <c r="R145" s="346"/>
      <c r="S145" s="346"/>
      <c r="T145" s="242"/>
      <c r="U145" s="238"/>
      <c r="V145" s="238"/>
      <c r="W145" s="238"/>
      <c r="X145" s="238"/>
      <c r="Y145" s="238"/>
      <c r="Z145" s="238"/>
      <c r="AA145" s="242"/>
      <c r="AB145" s="242"/>
      <c r="AC145" s="242"/>
      <c r="AD145" s="201"/>
      <c r="AE145" s="201"/>
      <c r="AF145" s="238"/>
      <c r="AG145" s="238"/>
      <c r="AH145" s="238"/>
      <c r="AI145" s="238"/>
      <c r="AJ145" s="238"/>
      <c r="AK145" s="238"/>
      <c r="AL145" s="238"/>
      <c r="AM145" s="238"/>
      <c r="AN145" s="238"/>
      <c r="AO145" s="238"/>
    </row>
    <row r="146" spans="1:41" s="5" customFormat="1" ht="28" customHeight="1" x14ac:dyDescent="0.35">
      <c r="A146" s="10"/>
      <c r="B146" s="227">
        <v>19</v>
      </c>
      <c r="C146" s="244"/>
      <c r="D146" s="244"/>
      <c r="E146" s="244"/>
      <c r="F146" s="141"/>
      <c r="G146" s="106"/>
      <c r="H146" s="106"/>
      <c r="I146" s="20"/>
      <c r="J146" s="20"/>
      <c r="K146" s="20"/>
      <c r="L146" s="20"/>
      <c r="M146" s="12"/>
      <c r="N146" s="27"/>
      <c r="O146" s="241"/>
      <c r="P146" s="322">
        <f t="shared" si="24"/>
        <v>0</v>
      </c>
      <c r="Q146" s="322"/>
      <c r="R146" s="346"/>
      <c r="S146" s="346"/>
      <c r="T146" s="242"/>
      <c r="U146" s="238"/>
      <c r="V146" s="238"/>
      <c r="W146" s="238"/>
      <c r="X146" s="238"/>
      <c r="Y146" s="238"/>
      <c r="Z146" s="238"/>
      <c r="AA146" s="242"/>
      <c r="AB146" s="242"/>
      <c r="AC146" s="242"/>
      <c r="AD146" s="201"/>
      <c r="AE146" s="201"/>
      <c r="AF146" s="238"/>
      <c r="AG146" s="238"/>
      <c r="AH146" s="238"/>
      <c r="AI146" s="238"/>
      <c r="AJ146" s="238"/>
      <c r="AK146" s="238"/>
      <c r="AL146" s="238"/>
      <c r="AM146" s="238"/>
      <c r="AN146" s="238"/>
      <c r="AO146" s="238"/>
    </row>
    <row r="147" spans="1:41" s="5" customFormat="1" ht="28" customHeight="1" x14ac:dyDescent="0.35">
      <c r="A147" s="10"/>
      <c r="B147" s="227">
        <v>20</v>
      </c>
      <c r="C147" s="244"/>
      <c r="D147" s="244"/>
      <c r="E147" s="244"/>
      <c r="F147" s="141"/>
      <c r="G147" s="106"/>
      <c r="H147" s="106"/>
      <c r="I147" s="20"/>
      <c r="J147" s="20"/>
      <c r="K147" s="20"/>
      <c r="L147" s="20"/>
      <c r="M147" s="12"/>
      <c r="N147" s="27"/>
      <c r="O147" s="241"/>
      <c r="P147" s="322">
        <f t="shared" si="24"/>
        <v>0</v>
      </c>
      <c r="Q147" s="322"/>
      <c r="R147" s="346"/>
      <c r="S147" s="346"/>
      <c r="T147" s="242"/>
      <c r="U147" s="238"/>
      <c r="V147" s="238"/>
      <c r="W147" s="238"/>
      <c r="X147" s="238"/>
      <c r="Y147" s="238"/>
      <c r="Z147" s="238"/>
      <c r="AA147" s="242"/>
      <c r="AB147" s="242"/>
      <c r="AC147" s="242"/>
      <c r="AD147" s="201"/>
      <c r="AE147" s="201"/>
      <c r="AF147" s="238"/>
      <c r="AG147" s="238"/>
      <c r="AH147" s="238"/>
      <c r="AI147" s="238"/>
      <c r="AJ147" s="238"/>
      <c r="AK147" s="238"/>
      <c r="AL147" s="238"/>
      <c r="AM147" s="238"/>
      <c r="AN147" s="238"/>
      <c r="AO147" s="238"/>
    </row>
    <row r="148" spans="1:41" s="5" customFormat="1" ht="28" customHeight="1" x14ac:dyDescent="0.35">
      <c r="A148" s="10"/>
      <c r="B148" s="227">
        <v>21</v>
      </c>
      <c r="C148" s="244"/>
      <c r="D148" s="244"/>
      <c r="E148" s="244"/>
      <c r="F148" s="141"/>
      <c r="G148" s="106"/>
      <c r="H148" s="106"/>
      <c r="I148" s="20"/>
      <c r="J148" s="20"/>
      <c r="K148" s="20"/>
      <c r="L148" s="20"/>
      <c r="M148" s="12"/>
      <c r="N148" s="27"/>
      <c r="O148" s="241"/>
      <c r="P148" s="322">
        <f t="shared" si="24"/>
        <v>0</v>
      </c>
      <c r="Q148" s="322"/>
      <c r="R148" s="346"/>
      <c r="S148" s="346"/>
      <c r="T148" s="242"/>
      <c r="U148" s="238"/>
      <c r="V148" s="238"/>
      <c r="W148" s="238"/>
      <c r="X148" s="238"/>
      <c r="Y148" s="238"/>
      <c r="Z148" s="238"/>
      <c r="AA148" s="242"/>
      <c r="AB148" s="242"/>
      <c r="AC148" s="242"/>
      <c r="AD148" s="201"/>
      <c r="AE148" s="201"/>
      <c r="AF148" s="238"/>
      <c r="AG148" s="238"/>
      <c r="AH148" s="238"/>
      <c r="AI148" s="238"/>
      <c r="AJ148" s="238"/>
      <c r="AK148" s="238"/>
      <c r="AL148" s="238"/>
      <c r="AM148" s="238"/>
      <c r="AN148" s="238"/>
      <c r="AO148" s="238"/>
    </row>
    <row r="149" spans="1:41" s="5" customFormat="1" ht="28" customHeight="1" x14ac:dyDescent="0.35">
      <c r="A149" s="10"/>
      <c r="B149" s="227">
        <v>22</v>
      </c>
      <c r="C149" s="244"/>
      <c r="D149" s="244"/>
      <c r="E149" s="244"/>
      <c r="F149" s="141"/>
      <c r="G149" s="106"/>
      <c r="H149" s="106"/>
      <c r="I149" s="20"/>
      <c r="J149" s="20"/>
      <c r="K149" s="20"/>
      <c r="L149" s="20"/>
      <c r="M149" s="12"/>
      <c r="N149" s="27"/>
      <c r="O149" s="241"/>
      <c r="P149" s="322">
        <f t="shared" si="24"/>
        <v>0</v>
      </c>
      <c r="Q149" s="322"/>
      <c r="R149" s="346"/>
      <c r="S149" s="346"/>
      <c r="T149" s="242"/>
      <c r="U149" s="238"/>
      <c r="V149" s="238"/>
      <c r="W149" s="238"/>
      <c r="X149" s="238"/>
      <c r="Y149" s="238"/>
      <c r="Z149" s="238"/>
      <c r="AA149" s="242"/>
      <c r="AB149" s="242"/>
      <c r="AC149" s="242"/>
      <c r="AD149" s="201"/>
      <c r="AE149" s="201"/>
      <c r="AF149" s="238"/>
      <c r="AG149" s="238"/>
      <c r="AH149" s="238"/>
      <c r="AI149" s="238"/>
      <c r="AJ149" s="238"/>
      <c r="AK149" s="238"/>
      <c r="AL149" s="238"/>
      <c r="AM149" s="238"/>
      <c r="AN149" s="238"/>
      <c r="AO149" s="238"/>
    </row>
    <row r="150" spans="1:41" s="5" customFormat="1" ht="28" customHeight="1" x14ac:dyDescent="0.35">
      <c r="A150" s="10"/>
      <c r="B150" s="227">
        <v>23</v>
      </c>
      <c r="C150" s="244"/>
      <c r="D150" s="244"/>
      <c r="E150" s="244"/>
      <c r="F150" s="141"/>
      <c r="G150" s="106"/>
      <c r="H150" s="106"/>
      <c r="I150" s="20"/>
      <c r="J150" s="20"/>
      <c r="K150" s="20"/>
      <c r="L150" s="20"/>
      <c r="M150" s="12"/>
      <c r="N150" s="27"/>
      <c r="O150" s="241"/>
      <c r="P150" s="322">
        <f t="shared" si="24"/>
        <v>0</v>
      </c>
      <c r="Q150" s="322"/>
      <c r="R150" s="346"/>
      <c r="S150" s="346"/>
      <c r="T150" s="242"/>
      <c r="U150" s="238"/>
      <c r="V150" s="238"/>
      <c r="W150" s="238"/>
      <c r="X150" s="238"/>
      <c r="Y150" s="238"/>
      <c r="Z150" s="238"/>
      <c r="AA150" s="242"/>
      <c r="AB150" s="242"/>
      <c r="AC150" s="242"/>
      <c r="AD150" s="201"/>
      <c r="AE150" s="201"/>
      <c r="AF150" s="238"/>
      <c r="AG150" s="238"/>
      <c r="AH150" s="238"/>
      <c r="AI150" s="238"/>
      <c r="AJ150" s="238"/>
      <c r="AK150" s="238"/>
      <c r="AL150" s="238"/>
      <c r="AM150" s="238"/>
      <c r="AN150" s="238"/>
      <c r="AO150" s="238"/>
    </row>
    <row r="151" spans="1:41" s="5" customFormat="1" ht="28" customHeight="1" x14ac:dyDescent="0.35">
      <c r="A151" s="10"/>
      <c r="B151" s="227">
        <v>24</v>
      </c>
      <c r="C151" s="244"/>
      <c r="D151" s="244"/>
      <c r="E151" s="244"/>
      <c r="F151" s="141"/>
      <c r="G151" s="106"/>
      <c r="H151" s="106"/>
      <c r="I151" s="20"/>
      <c r="J151" s="20"/>
      <c r="K151" s="20"/>
      <c r="L151" s="20"/>
      <c r="M151" s="12"/>
      <c r="N151" s="27"/>
      <c r="O151" s="241"/>
      <c r="P151" s="322">
        <f t="shared" si="24"/>
        <v>0</v>
      </c>
      <c r="Q151" s="322"/>
      <c r="R151" s="346"/>
      <c r="S151" s="346"/>
      <c r="T151" s="242"/>
      <c r="U151" s="238"/>
      <c r="V151" s="238"/>
      <c r="W151" s="238"/>
      <c r="X151" s="238"/>
      <c r="Y151" s="238"/>
      <c r="Z151" s="238"/>
      <c r="AA151" s="242"/>
      <c r="AB151" s="242"/>
      <c r="AC151" s="242"/>
      <c r="AD151" s="201"/>
      <c r="AE151" s="201"/>
      <c r="AF151" s="238"/>
      <c r="AG151" s="238"/>
      <c r="AH151" s="238"/>
      <c r="AI151" s="238"/>
      <c r="AJ151" s="238"/>
      <c r="AK151" s="238"/>
      <c r="AL151" s="238"/>
      <c r="AM151" s="238"/>
      <c r="AN151" s="238"/>
      <c r="AO151" s="238"/>
    </row>
    <row r="152" spans="1:41" s="5" customFormat="1" ht="28" customHeight="1" x14ac:dyDescent="0.35">
      <c r="A152" s="10"/>
      <c r="B152" s="227">
        <v>25</v>
      </c>
      <c r="C152" s="244"/>
      <c r="D152" s="244"/>
      <c r="E152" s="244"/>
      <c r="F152" s="141"/>
      <c r="G152" s="106"/>
      <c r="H152" s="106"/>
      <c r="I152" s="20"/>
      <c r="J152" s="20"/>
      <c r="K152" s="20"/>
      <c r="L152" s="20"/>
      <c r="M152" s="12"/>
      <c r="N152" s="27"/>
      <c r="O152" s="241"/>
      <c r="P152" s="322">
        <f t="shared" si="24"/>
        <v>0</v>
      </c>
      <c r="Q152" s="322"/>
      <c r="R152" s="346"/>
      <c r="S152" s="346"/>
      <c r="T152" s="242"/>
      <c r="U152" s="238"/>
      <c r="V152" s="238"/>
      <c r="W152" s="238"/>
      <c r="X152" s="238"/>
      <c r="Y152" s="238"/>
      <c r="Z152" s="238"/>
      <c r="AA152" s="242"/>
      <c r="AB152" s="242"/>
      <c r="AC152" s="242"/>
      <c r="AD152" s="201"/>
      <c r="AE152" s="201"/>
      <c r="AF152" s="238"/>
      <c r="AG152" s="238"/>
      <c r="AH152" s="238"/>
      <c r="AI152" s="238"/>
      <c r="AJ152" s="238"/>
      <c r="AK152" s="238"/>
      <c r="AL152" s="238"/>
      <c r="AM152" s="238"/>
      <c r="AN152" s="238"/>
      <c r="AO152" s="238"/>
    </row>
    <row r="153" spans="1:41" s="5" customFormat="1" ht="28" customHeight="1" x14ac:dyDescent="0.35">
      <c r="A153" s="10"/>
      <c r="B153" s="227">
        <v>26</v>
      </c>
      <c r="C153" s="244"/>
      <c r="D153" s="244"/>
      <c r="E153" s="244"/>
      <c r="F153" s="141"/>
      <c r="G153" s="106"/>
      <c r="H153" s="106"/>
      <c r="I153" s="20"/>
      <c r="J153" s="20"/>
      <c r="K153" s="20"/>
      <c r="L153" s="20"/>
      <c r="M153" s="12"/>
      <c r="N153" s="27"/>
      <c r="O153" s="241"/>
      <c r="P153" s="322">
        <f t="shared" si="24"/>
        <v>0</v>
      </c>
      <c r="Q153" s="322"/>
      <c r="R153" s="346"/>
      <c r="S153" s="346"/>
      <c r="T153" s="242"/>
      <c r="U153" s="238"/>
      <c r="V153" s="238"/>
      <c r="W153" s="238"/>
      <c r="X153" s="238"/>
      <c r="Y153" s="238"/>
      <c r="Z153" s="238"/>
      <c r="AA153" s="242"/>
      <c r="AB153" s="242"/>
      <c r="AC153" s="242"/>
      <c r="AD153" s="201"/>
      <c r="AE153" s="201"/>
      <c r="AF153" s="238"/>
      <c r="AG153" s="238"/>
      <c r="AH153" s="238"/>
      <c r="AI153" s="238"/>
      <c r="AJ153" s="238"/>
      <c r="AK153" s="238"/>
      <c r="AL153" s="238"/>
      <c r="AM153" s="238"/>
      <c r="AN153" s="238"/>
      <c r="AO153" s="238"/>
    </row>
    <row r="154" spans="1:41" s="5" customFormat="1" ht="28" customHeight="1" x14ac:dyDescent="0.35">
      <c r="A154" s="10"/>
      <c r="B154" s="227">
        <v>27</v>
      </c>
      <c r="C154" s="244"/>
      <c r="D154" s="244"/>
      <c r="E154" s="244"/>
      <c r="F154" s="141"/>
      <c r="G154" s="106"/>
      <c r="H154" s="106"/>
      <c r="I154" s="20"/>
      <c r="J154" s="20"/>
      <c r="K154" s="20"/>
      <c r="L154" s="20"/>
      <c r="M154" s="12"/>
      <c r="N154" s="27"/>
      <c r="O154" s="241"/>
      <c r="P154" s="322">
        <f t="shared" si="24"/>
        <v>0</v>
      </c>
      <c r="Q154" s="322"/>
      <c r="R154" s="346"/>
      <c r="S154" s="346"/>
      <c r="T154" s="242"/>
      <c r="U154" s="238"/>
      <c r="V154" s="238"/>
      <c r="W154" s="238"/>
      <c r="X154" s="238"/>
      <c r="Y154" s="238"/>
      <c r="Z154" s="238"/>
      <c r="AA154" s="242"/>
      <c r="AB154" s="242"/>
      <c r="AC154" s="242"/>
      <c r="AD154" s="201"/>
      <c r="AE154" s="201"/>
      <c r="AF154" s="238"/>
      <c r="AG154" s="238"/>
      <c r="AH154" s="238"/>
      <c r="AI154" s="238"/>
      <c r="AJ154" s="238"/>
      <c r="AK154" s="238"/>
      <c r="AL154" s="238"/>
      <c r="AM154" s="238"/>
      <c r="AN154" s="238"/>
      <c r="AO154" s="238"/>
    </row>
    <row r="155" spans="1:41" s="5" customFormat="1" ht="28" customHeight="1" x14ac:dyDescent="0.35">
      <c r="A155" s="10"/>
      <c r="B155" s="227">
        <v>28</v>
      </c>
      <c r="C155" s="244"/>
      <c r="D155" s="244"/>
      <c r="E155" s="244"/>
      <c r="F155" s="141"/>
      <c r="G155" s="106"/>
      <c r="H155" s="106"/>
      <c r="I155" s="20"/>
      <c r="J155" s="20"/>
      <c r="K155" s="20"/>
      <c r="L155" s="20"/>
      <c r="M155" s="12"/>
      <c r="N155" s="27"/>
      <c r="O155" s="241"/>
      <c r="P155" s="322">
        <f t="shared" si="24"/>
        <v>0</v>
      </c>
      <c r="Q155" s="322"/>
      <c r="R155" s="346"/>
      <c r="S155" s="346"/>
      <c r="T155" s="242"/>
      <c r="U155" s="238"/>
      <c r="V155" s="238"/>
      <c r="W155" s="238"/>
      <c r="X155" s="238"/>
      <c r="Y155" s="238"/>
      <c r="Z155" s="238"/>
      <c r="AA155" s="242"/>
      <c r="AB155" s="242"/>
      <c r="AC155" s="242"/>
      <c r="AD155" s="201"/>
      <c r="AE155" s="201"/>
      <c r="AF155" s="238"/>
      <c r="AG155" s="238"/>
      <c r="AH155" s="238"/>
      <c r="AI155" s="238"/>
      <c r="AJ155" s="238"/>
      <c r="AK155" s="238"/>
      <c r="AL155" s="238"/>
      <c r="AM155" s="238"/>
      <c r="AN155" s="238"/>
      <c r="AO155" s="238"/>
    </row>
    <row r="156" spans="1:41" s="5" customFormat="1" ht="28" customHeight="1" x14ac:dyDescent="0.35">
      <c r="A156" s="10"/>
      <c r="B156" s="227">
        <v>29</v>
      </c>
      <c r="C156" s="244"/>
      <c r="D156" s="244"/>
      <c r="E156" s="244"/>
      <c r="F156" s="141"/>
      <c r="G156" s="106"/>
      <c r="H156" s="106"/>
      <c r="I156" s="20"/>
      <c r="J156" s="20"/>
      <c r="K156" s="20"/>
      <c r="L156" s="20"/>
      <c r="M156" s="12"/>
      <c r="N156" s="27"/>
      <c r="O156" s="241"/>
      <c r="P156" s="322">
        <f t="shared" si="24"/>
        <v>0</v>
      </c>
      <c r="Q156" s="322"/>
      <c r="R156" s="346"/>
      <c r="S156" s="346"/>
      <c r="T156" s="242"/>
      <c r="U156" s="238"/>
      <c r="V156" s="238"/>
      <c r="W156" s="238"/>
      <c r="X156" s="238"/>
      <c r="Y156" s="238"/>
      <c r="Z156" s="238"/>
      <c r="AA156" s="242"/>
      <c r="AB156" s="242"/>
      <c r="AC156" s="242"/>
      <c r="AD156" s="201"/>
      <c r="AE156" s="201"/>
      <c r="AF156" s="238"/>
      <c r="AG156" s="238"/>
      <c r="AH156" s="238"/>
      <c r="AI156" s="238"/>
      <c r="AJ156" s="238"/>
      <c r="AK156" s="238"/>
      <c r="AL156" s="238"/>
      <c r="AM156" s="238"/>
      <c r="AN156" s="238"/>
      <c r="AO156" s="238"/>
    </row>
    <row r="157" spans="1:41" s="5" customFormat="1" ht="28" customHeight="1" x14ac:dyDescent="0.35">
      <c r="A157" s="10"/>
      <c r="B157" s="227">
        <v>30</v>
      </c>
      <c r="C157" s="244"/>
      <c r="D157" s="244"/>
      <c r="E157" s="244"/>
      <c r="F157" s="141"/>
      <c r="G157" s="106"/>
      <c r="H157" s="106"/>
      <c r="I157" s="20"/>
      <c r="J157" s="20"/>
      <c r="K157" s="20"/>
      <c r="L157" s="20"/>
      <c r="M157" s="12"/>
      <c r="N157" s="27"/>
      <c r="O157" s="241"/>
      <c r="P157" s="322">
        <f t="shared" si="24"/>
        <v>0</v>
      </c>
      <c r="Q157" s="322"/>
      <c r="R157" s="346"/>
      <c r="S157" s="346"/>
      <c r="T157" s="242"/>
      <c r="U157" s="238"/>
      <c r="V157" s="238"/>
      <c r="W157" s="238"/>
      <c r="X157" s="238"/>
      <c r="Y157" s="238"/>
      <c r="Z157" s="238"/>
      <c r="AA157" s="242"/>
      <c r="AB157" s="242"/>
      <c r="AC157" s="242"/>
      <c r="AD157" s="201"/>
      <c r="AE157" s="201"/>
      <c r="AF157" s="238"/>
      <c r="AG157" s="238"/>
      <c r="AH157" s="238"/>
      <c r="AI157" s="238"/>
      <c r="AJ157" s="238"/>
      <c r="AK157" s="238"/>
      <c r="AL157" s="238"/>
      <c r="AM157" s="238"/>
      <c r="AN157" s="238"/>
      <c r="AO157" s="238"/>
    </row>
    <row r="158" spans="1:41" s="5" customFormat="1" ht="18" customHeight="1" x14ac:dyDescent="0.35">
      <c r="A158" s="10"/>
      <c r="B158" s="17"/>
      <c r="C158" s="217"/>
      <c r="D158" s="217"/>
      <c r="E158" s="217"/>
      <c r="F158" s="227">
        <f>COUNTIF(F128:F157,"ja")</f>
        <v>0</v>
      </c>
      <c r="G158" s="367" t="s">
        <v>256</v>
      </c>
      <c r="H158" s="368"/>
      <c r="I158" s="133">
        <f>SUM(I127:I157)</f>
        <v>0</v>
      </c>
      <c r="J158" s="133">
        <f>SUM(J127:J157)</f>
        <v>0</v>
      </c>
      <c r="K158" s="133">
        <f>SUM(K127:K157)</f>
        <v>0</v>
      </c>
      <c r="L158" s="133">
        <f>SUM(L127:L157)</f>
        <v>0</v>
      </c>
      <c r="M158" s="12"/>
      <c r="N158" s="27"/>
      <c r="O158" s="243"/>
      <c r="P158" s="346"/>
      <c r="Q158" s="357"/>
      <c r="R158" s="346"/>
      <c r="S158" s="357"/>
      <c r="T158" s="242"/>
      <c r="U158" s="238"/>
      <c r="V158" s="238"/>
      <c r="W158" s="238"/>
      <c r="X158" s="238"/>
      <c r="Y158" s="238"/>
      <c r="Z158" s="238"/>
      <c r="AA158" s="242"/>
      <c r="AB158" s="242"/>
      <c r="AC158" s="242"/>
      <c r="AD158" s="201"/>
      <c r="AE158" s="201"/>
      <c r="AF158" s="238"/>
      <c r="AG158" s="238"/>
      <c r="AH158" s="238"/>
      <c r="AI158" s="238"/>
      <c r="AJ158" s="238"/>
      <c r="AK158" s="238"/>
      <c r="AL158" s="238"/>
      <c r="AM158" s="238"/>
      <c r="AN158" s="238"/>
      <c r="AO158" s="238"/>
    </row>
    <row r="159" spans="1:41" s="5" customFormat="1" ht="10" customHeight="1" x14ac:dyDescent="0.35">
      <c r="A159" s="10"/>
      <c r="B159" s="17"/>
      <c r="C159" s="217"/>
      <c r="D159" s="217"/>
      <c r="E159" s="217"/>
      <c r="F159" s="17"/>
      <c r="G159" s="246"/>
      <c r="H159" s="246"/>
      <c r="I159" s="18"/>
      <c r="J159" s="18"/>
      <c r="K159" s="18"/>
      <c r="L159" s="18"/>
      <c r="M159" s="12"/>
      <c r="N159" s="27"/>
      <c r="O159" s="243"/>
      <c r="P159" s="241"/>
      <c r="Q159" s="243"/>
      <c r="R159" s="241"/>
      <c r="S159" s="243"/>
      <c r="T159" s="242"/>
      <c r="U159" s="238"/>
      <c r="V159" s="238"/>
      <c r="W159" s="238"/>
      <c r="X159" s="238"/>
      <c r="Y159" s="238"/>
      <c r="Z159" s="238"/>
      <c r="AA159" s="242"/>
      <c r="AB159" s="242"/>
      <c r="AC159" s="242"/>
      <c r="AD159" s="201"/>
      <c r="AE159" s="201"/>
      <c r="AF159" s="238"/>
      <c r="AG159" s="238"/>
      <c r="AH159" s="238"/>
      <c r="AI159" s="238"/>
      <c r="AJ159" s="238"/>
      <c r="AK159" s="238"/>
      <c r="AL159" s="238"/>
      <c r="AM159" s="238"/>
      <c r="AN159" s="238"/>
      <c r="AO159" s="238"/>
    </row>
    <row r="160" spans="1:41" s="5" customFormat="1" ht="18" customHeight="1" x14ac:dyDescent="0.35">
      <c r="A160" s="10"/>
      <c r="B160" s="11"/>
      <c r="C160" s="218" t="s">
        <v>193</v>
      </c>
      <c r="D160" s="218"/>
      <c r="E160" s="218"/>
      <c r="F160" s="218"/>
      <c r="G160" s="219"/>
      <c r="H160" s="219"/>
      <c r="I160" s="219"/>
      <c r="J160" s="219"/>
      <c r="K160" s="219"/>
      <c r="L160" s="219"/>
      <c r="M160" s="12"/>
      <c r="N160" s="27"/>
      <c r="O160" s="23"/>
      <c r="P160" s="23"/>
      <c r="Q160" s="23"/>
      <c r="R160" s="23"/>
      <c r="S160" s="23"/>
      <c r="T160" s="242"/>
      <c r="U160" s="238"/>
      <c r="V160" s="238"/>
      <c r="W160" s="238"/>
      <c r="X160" s="238"/>
      <c r="Y160" s="238"/>
      <c r="Z160" s="238"/>
      <c r="AA160" s="242"/>
      <c r="AB160" s="242"/>
      <c r="AC160" s="242"/>
      <c r="AD160" s="201"/>
      <c r="AE160" s="201"/>
      <c r="AF160" s="238"/>
      <c r="AG160" s="238"/>
      <c r="AH160" s="238"/>
      <c r="AI160" s="238"/>
      <c r="AJ160" s="238"/>
      <c r="AK160" s="238"/>
      <c r="AL160" s="238"/>
      <c r="AM160" s="238"/>
      <c r="AN160" s="238"/>
      <c r="AO160" s="238"/>
    </row>
    <row r="161" spans="1:41" s="5" customFormat="1" ht="18" customHeight="1" x14ac:dyDescent="0.35">
      <c r="A161" s="10"/>
      <c r="B161" s="11"/>
      <c r="C161" s="217" t="s">
        <v>194</v>
      </c>
      <c r="D161" s="217"/>
      <c r="E161" s="362"/>
      <c r="F161" s="363"/>
      <c r="G161" s="363"/>
      <c r="H161" s="363"/>
      <c r="I161" s="363"/>
      <c r="J161" s="363"/>
      <c r="K161" s="363"/>
      <c r="L161" s="364"/>
      <c r="M161" s="12"/>
      <c r="N161" s="27"/>
      <c r="O161" s="23"/>
      <c r="P161" s="23"/>
      <c r="Q161" s="23"/>
      <c r="R161" s="23"/>
      <c r="S161" s="23"/>
      <c r="T161" s="242"/>
      <c r="U161" s="238"/>
      <c r="V161" s="238"/>
      <c r="W161" s="238"/>
      <c r="X161" s="238"/>
      <c r="Y161" s="238"/>
      <c r="Z161" s="238"/>
      <c r="AA161" s="242"/>
      <c r="AB161" s="242"/>
      <c r="AC161" s="242"/>
      <c r="AD161" s="201"/>
      <c r="AE161" s="201"/>
      <c r="AF161" s="238"/>
      <c r="AG161" s="238"/>
      <c r="AH161" s="238"/>
      <c r="AI161" s="238"/>
      <c r="AJ161" s="238"/>
      <c r="AK161" s="238"/>
      <c r="AL161" s="238"/>
      <c r="AM161" s="238"/>
      <c r="AN161" s="238"/>
      <c r="AO161" s="238"/>
    </row>
    <row r="162" spans="1:41" s="5" customFormat="1" ht="18" customHeight="1" x14ac:dyDescent="0.35">
      <c r="A162" s="10"/>
      <c r="B162" s="11"/>
      <c r="C162" s="217" t="s">
        <v>279</v>
      </c>
      <c r="D162" s="217"/>
      <c r="E162" s="362"/>
      <c r="F162" s="363"/>
      <c r="G162" s="363"/>
      <c r="H162" s="363"/>
      <c r="I162" s="363"/>
      <c r="J162" s="363"/>
      <c r="K162" s="363"/>
      <c r="L162" s="364"/>
      <c r="M162" s="12"/>
      <c r="N162" s="27"/>
      <c r="O162" s="23"/>
      <c r="P162" s="23"/>
      <c r="Q162" s="23"/>
      <c r="R162" s="23"/>
      <c r="S162" s="23"/>
      <c r="T162" s="242"/>
      <c r="U162" s="238"/>
      <c r="V162" s="238"/>
      <c r="W162" s="238"/>
      <c r="X162" s="238"/>
      <c r="Y162" s="238"/>
      <c r="Z162" s="238"/>
      <c r="AA162" s="242"/>
      <c r="AB162" s="242"/>
      <c r="AC162" s="242"/>
      <c r="AD162" s="201"/>
      <c r="AE162" s="201"/>
      <c r="AF162" s="238"/>
      <c r="AG162" s="238"/>
      <c r="AH162" s="238"/>
      <c r="AI162" s="238"/>
      <c r="AJ162" s="238"/>
      <c r="AK162" s="238"/>
      <c r="AL162" s="238"/>
      <c r="AM162" s="238"/>
      <c r="AN162" s="238"/>
      <c r="AO162" s="238"/>
    </row>
    <row r="163" spans="1:41" s="5" customFormat="1" ht="18" customHeight="1" x14ac:dyDescent="0.35">
      <c r="A163" s="10"/>
      <c r="B163" s="11"/>
      <c r="C163" s="217" t="s">
        <v>196</v>
      </c>
      <c r="D163" s="217"/>
      <c r="E163" s="362"/>
      <c r="F163" s="363"/>
      <c r="G163" s="363"/>
      <c r="H163" s="363"/>
      <c r="I163" s="363"/>
      <c r="J163" s="363"/>
      <c r="K163" s="363"/>
      <c r="L163" s="364"/>
      <c r="M163" s="12"/>
      <c r="N163" s="27"/>
      <c r="O163" s="23"/>
      <c r="P163" s="23"/>
      <c r="Q163" s="23"/>
      <c r="R163" s="23"/>
      <c r="S163" s="23"/>
      <c r="T163" s="242"/>
      <c r="U163" s="238"/>
      <c r="V163" s="238"/>
      <c r="W163" s="238"/>
      <c r="X163" s="238"/>
      <c r="Y163" s="238"/>
      <c r="Z163" s="238"/>
      <c r="AA163" s="242"/>
      <c r="AB163" s="242"/>
      <c r="AC163" s="242"/>
      <c r="AD163" s="201"/>
      <c r="AE163" s="201"/>
      <c r="AF163" s="238"/>
      <c r="AG163" s="238"/>
      <c r="AH163" s="238"/>
      <c r="AI163" s="238"/>
      <c r="AJ163" s="238"/>
      <c r="AK163" s="238"/>
      <c r="AL163" s="238"/>
      <c r="AM163" s="238"/>
      <c r="AN163" s="238"/>
      <c r="AO163" s="238"/>
    </row>
    <row r="164" spans="1:41" s="5" customFormat="1" ht="18" customHeight="1" x14ac:dyDescent="0.35">
      <c r="A164" s="10"/>
      <c r="B164" s="11"/>
      <c r="C164" s="217" t="s">
        <v>48</v>
      </c>
      <c r="D164" s="217"/>
      <c r="E164" s="362"/>
      <c r="F164" s="363"/>
      <c r="G164" s="363"/>
      <c r="H164" s="363"/>
      <c r="I164" s="363"/>
      <c r="J164" s="363"/>
      <c r="K164" s="363"/>
      <c r="L164" s="364"/>
      <c r="M164" s="12"/>
      <c r="N164" s="27"/>
      <c r="O164" s="23"/>
      <c r="P164" s="23"/>
      <c r="Q164" s="23"/>
      <c r="R164" s="23"/>
      <c r="S164" s="23"/>
      <c r="T164" s="242"/>
      <c r="U164" s="238"/>
      <c r="V164" s="238"/>
      <c r="W164" s="238"/>
      <c r="X164" s="238"/>
      <c r="Y164" s="238"/>
      <c r="Z164" s="238"/>
      <c r="AA164" s="242"/>
      <c r="AB164" s="242"/>
      <c r="AC164" s="242"/>
      <c r="AD164" s="201"/>
      <c r="AE164" s="201"/>
      <c r="AF164" s="238"/>
      <c r="AG164" s="238"/>
      <c r="AH164" s="238"/>
      <c r="AI164" s="238"/>
      <c r="AJ164" s="238"/>
      <c r="AK164" s="238"/>
      <c r="AL164" s="238"/>
      <c r="AM164" s="238"/>
      <c r="AN164" s="238"/>
      <c r="AO164" s="238"/>
    </row>
    <row r="165" spans="1:41" s="5" customFormat="1" ht="18" customHeight="1" x14ac:dyDescent="0.35">
      <c r="A165" s="14"/>
      <c r="B165" s="15"/>
      <c r="C165" s="15"/>
      <c r="D165" s="15"/>
      <c r="E165" s="15"/>
      <c r="F165" s="15"/>
      <c r="G165" s="15"/>
      <c r="H165" s="15"/>
      <c r="I165" s="15"/>
      <c r="J165" s="15"/>
      <c r="K165" s="15"/>
      <c r="L165" s="15"/>
      <c r="M165" s="16"/>
      <c r="N165" s="27"/>
      <c r="O165" s="23"/>
      <c r="P165" s="23"/>
      <c r="Q165" s="23"/>
      <c r="R165" s="23"/>
      <c r="S165" s="23"/>
      <c r="T165" s="242"/>
      <c r="U165" s="238"/>
      <c r="V165" s="238"/>
      <c r="W165" s="238"/>
      <c r="X165" s="238"/>
      <c r="Y165" s="238"/>
      <c r="Z165" s="238"/>
      <c r="AA165" s="242"/>
      <c r="AB165" s="242"/>
      <c r="AC165" s="242"/>
      <c r="AD165" s="201"/>
      <c r="AE165" s="201"/>
      <c r="AF165" s="238"/>
      <c r="AG165" s="238"/>
      <c r="AH165" s="238"/>
      <c r="AI165" s="238"/>
      <c r="AJ165" s="238"/>
      <c r="AK165" s="238"/>
      <c r="AL165" s="238"/>
      <c r="AM165" s="238"/>
      <c r="AN165" s="238"/>
      <c r="AO165" s="238"/>
    </row>
    <row r="166" spans="1:41" s="5" customFormat="1" ht="18" customHeight="1" x14ac:dyDescent="0.35">
      <c r="A166" s="238"/>
      <c r="B166" s="238"/>
      <c r="C166" s="238"/>
      <c r="D166" s="238"/>
      <c r="E166" s="238"/>
      <c r="F166" s="238"/>
      <c r="G166" s="238"/>
      <c r="H166" s="238"/>
      <c r="I166" s="238"/>
      <c r="J166" s="238"/>
      <c r="K166" s="238"/>
      <c r="L166" s="238"/>
      <c r="M166" s="242"/>
      <c r="N166" s="27"/>
      <c r="O166" s="23"/>
      <c r="P166" s="23"/>
      <c r="Q166" s="23"/>
      <c r="R166" s="23"/>
      <c r="S166" s="23"/>
      <c r="T166" s="242"/>
      <c r="U166" s="238"/>
      <c r="V166" s="238"/>
      <c r="W166" s="238"/>
      <c r="X166" s="238"/>
      <c r="Y166" s="238"/>
      <c r="Z166" s="238"/>
      <c r="AA166" s="242"/>
      <c r="AB166" s="242"/>
      <c r="AC166" s="242"/>
      <c r="AD166" s="201"/>
      <c r="AE166" s="201"/>
      <c r="AF166" s="238"/>
      <c r="AG166" s="238"/>
      <c r="AH166" s="238"/>
      <c r="AI166" s="238"/>
      <c r="AJ166" s="238"/>
      <c r="AK166" s="238"/>
      <c r="AL166" s="238"/>
      <c r="AM166" s="238"/>
      <c r="AN166" s="238"/>
      <c r="AO166" s="238"/>
    </row>
    <row r="167" spans="1:41" s="5" customFormat="1" ht="10" customHeight="1" x14ac:dyDescent="0.35">
      <c r="A167" s="7"/>
      <c r="B167" s="8"/>
      <c r="C167" s="8"/>
      <c r="D167" s="8"/>
      <c r="E167" s="8"/>
      <c r="F167" s="8"/>
      <c r="G167" s="8"/>
      <c r="H167" s="8"/>
      <c r="I167" s="8"/>
      <c r="J167" s="8"/>
      <c r="K167" s="8"/>
      <c r="L167" s="8"/>
      <c r="M167" s="9"/>
      <c r="N167" s="27"/>
      <c r="O167" s="23"/>
      <c r="P167" s="23"/>
      <c r="Q167" s="23"/>
      <c r="R167" s="23"/>
      <c r="S167" s="23"/>
      <c r="T167" s="242"/>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row>
    <row r="168" spans="1:41" s="5" customFormat="1" ht="18" customHeight="1" x14ac:dyDescent="0.35">
      <c r="A168" s="10"/>
      <c r="B168" s="11"/>
      <c r="C168" s="218" t="s">
        <v>282</v>
      </c>
      <c r="D168" s="218"/>
      <c r="E168" s="331"/>
      <c r="F168" s="331"/>
      <c r="G168" s="331"/>
      <c r="H168" s="331"/>
      <c r="I168" s="331"/>
      <c r="J168" s="331"/>
      <c r="K168" s="331"/>
      <c r="L168" s="331"/>
      <c r="M168" s="12"/>
      <c r="N168" s="27"/>
      <c r="O168" s="23"/>
      <c r="P168" s="23"/>
      <c r="Q168" s="23"/>
      <c r="R168" s="23"/>
      <c r="S168" s="23"/>
      <c r="T168" s="242"/>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row>
    <row r="169" spans="1:41" s="5" customFormat="1" ht="18" customHeight="1" x14ac:dyDescent="0.35">
      <c r="A169" s="10"/>
      <c r="B169" s="11"/>
      <c r="C169" s="217" t="s">
        <v>267</v>
      </c>
      <c r="D169" s="217"/>
      <c r="E169" s="358"/>
      <c r="F169" s="358"/>
      <c r="G169" s="358"/>
      <c r="H169" s="358"/>
      <c r="I169" s="358"/>
      <c r="J169" s="358"/>
      <c r="K169" s="358"/>
      <c r="L169" s="358"/>
      <c r="M169" s="12"/>
      <c r="N169" s="27"/>
      <c r="O169" s="23"/>
      <c r="P169" s="23"/>
      <c r="Q169" s="23"/>
      <c r="R169" s="23"/>
      <c r="S169" s="23"/>
      <c r="T169" s="242"/>
      <c r="U169" s="238"/>
      <c r="V169" s="238"/>
      <c r="W169" s="238"/>
      <c r="X169" s="238"/>
      <c r="Y169" s="238"/>
      <c r="Z169" s="238"/>
      <c r="AA169" s="238"/>
      <c r="AB169" s="238"/>
      <c r="AC169" s="238"/>
      <c r="AD169" s="238"/>
      <c r="AE169" s="238"/>
      <c r="AF169" s="238"/>
      <c r="AG169" s="238"/>
      <c r="AH169" s="238"/>
      <c r="AI169" s="238"/>
      <c r="AJ169" s="238"/>
      <c r="AK169" s="238"/>
      <c r="AL169" s="238"/>
      <c r="AM169" s="238"/>
      <c r="AN169" s="238"/>
      <c r="AO169" s="238"/>
    </row>
    <row r="170" spans="1:41" s="5" customFormat="1" ht="18" customHeight="1" x14ac:dyDescent="0.35">
      <c r="A170" s="10"/>
      <c r="B170" s="11"/>
      <c r="C170" s="217" t="s">
        <v>268</v>
      </c>
      <c r="D170" s="217"/>
      <c r="E170" s="358"/>
      <c r="F170" s="358"/>
      <c r="G170" s="358"/>
      <c r="H170" s="358"/>
      <c r="I170" s="358"/>
      <c r="J170" s="358"/>
      <c r="K170" s="358"/>
      <c r="L170" s="358"/>
      <c r="M170" s="12"/>
      <c r="N170" s="27"/>
      <c r="O170" s="23"/>
      <c r="P170" s="23"/>
      <c r="Q170" s="23"/>
      <c r="R170" s="23"/>
      <c r="S170" s="23"/>
      <c r="T170" s="242"/>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238"/>
    </row>
    <row r="171" spans="1:41" s="5" customFormat="1" ht="60" customHeight="1" x14ac:dyDescent="0.35">
      <c r="A171" s="10"/>
      <c r="B171" s="11"/>
      <c r="C171" s="217" t="s">
        <v>269</v>
      </c>
      <c r="D171" s="217"/>
      <c r="E171" s="358"/>
      <c r="F171" s="358"/>
      <c r="G171" s="358"/>
      <c r="H171" s="358"/>
      <c r="I171" s="358"/>
      <c r="J171" s="358"/>
      <c r="K171" s="358"/>
      <c r="L171" s="358"/>
      <c r="M171" s="12"/>
      <c r="N171" s="27"/>
      <c r="O171" s="23"/>
      <c r="P171" s="23"/>
      <c r="Q171" s="23"/>
      <c r="R171" s="23"/>
      <c r="S171" s="23"/>
      <c r="T171" s="242"/>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238"/>
    </row>
    <row r="172" spans="1:41" s="5" customFormat="1" ht="10" customHeight="1" x14ac:dyDescent="0.35">
      <c r="A172" s="10"/>
      <c r="B172" s="11"/>
      <c r="C172" s="217"/>
      <c r="D172" s="217"/>
      <c r="E172" s="217"/>
      <c r="F172" s="217"/>
      <c r="G172" s="219"/>
      <c r="H172" s="219"/>
      <c r="I172" s="219"/>
      <c r="J172" s="219"/>
      <c r="K172" s="219"/>
      <c r="L172" s="219"/>
      <c r="M172" s="12"/>
      <c r="N172" s="27"/>
      <c r="O172" s="23"/>
      <c r="P172" s="23"/>
      <c r="Q172" s="23"/>
      <c r="R172" s="23"/>
      <c r="S172" s="23"/>
      <c r="T172" s="242"/>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row>
    <row r="173" spans="1:41" s="5" customFormat="1" ht="18" customHeight="1" x14ac:dyDescent="0.35">
      <c r="A173" s="10"/>
      <c r="B173" s="11"/>
      <c r="C173" s="218" t="s">
        <v>270</v>
      </c>
      <c r="D173" s="218"/>
      <c r="E173" s="218"/>
      <c r="F173" s="218"/>
      <c r="G173" s="237"/>
      <c r="H173" s="329" t="s">
        <v>119</v>
      </c>
      <c r="I173" s="329"/>
      <c r="J173" s="329"/>
      <c r="K173" s="246"/>
      <c r="L173" s="246" t="s">
        <v>80</v>
      </c>
      <c r="M173" s="12"/>
      <c r="N173" s="27"/>
      <c r="O173" s="23"/>
      <c r="P173" s="23"/>
      <c r="Q173" s="23"/>
      <c r="R173" s="23"/>
      <c r="S173" s="23"/>
      <c r="T173" s="242"/>
      <c r="U173" s="238"/>
      <c r="V173" s="238"/>
      <c r="W173" s="238"/>
      <c r="X173" s="238"/>
      <c r="Y173" s="238"/>
      <c r="Z173" s="238"/>
      <c r="AA173" s="242"/>
      <c r="AB173" s="242"/>
      <c r="AC173" s="242"/>
      <c r="AD173" s="201"/>
      <c r="AE173" s="201"/>
      <c r="AF173" s="238"/>
      <c r="AG173" s="238"/>
      <c r="AH173" s="238"/>
      <c r="AI173" s="238"/>
      <c r="AJ173" s="238"/>
      <c r="AK173" s="238"/>
      <c r="AL173" s="238"/>
      <c r="AM173" s="238"/>
      <c r="AN173" s="238"/>
      <c r="AO173" s="238"/>
    </row>
    <row r="174" spans="1:41" s="5" customFormat="1" ht="18" customHeight="1" x14ac:dyDescent="0.35">
      <c r="A174" s="10"/>
      <c r="B174" s="11"/>
      <c r="C174" s="217" t="s">
        <v>271</v>
      </c>
      <c r="D174" s="229"/>
      <c r="E174" s="229"/>
      <c r="F174" s="229"/>
      <c r="G174" s="230" t="s">
        <v>121</v>
      </c>
      <c r="H174" s="106"/>
      <c r="I174" s="139" t="s">
        <v>125</v>
      </c>
      <c r="J174" s="106"/>
      <c r="K174" s="18"/>
      <c r="L174" s="133">
        <f>ROUND(((J174-H174)/30.4),0)</f>
        <v>0</v>
      </c>
      <c r="M174" s="12"/>
      <c r="N174" s="27"/>
      <c r="O174" s="23"/>
      <c r="P174" s="23"/>
      <c r="Q174" s="23"/>
      <c r="R174" s="110"/>
      <c r="S174" s="110"/>
      <c r="T174" s="111"/>
      <c r="U174" s="111"/>
      <c r="V174" s="111"/>
      <c r="W174" s="111"/>
      <c r="X174" s="111"/>
      <c r="Y174" s="111"/>
      <c r="Z174" s="111"/>
      <c r="AA174" s="111"/>
      <c r="AB174" s="111"/>
      <c r="AC174" s="111"/>
      <c r="AD174" s="205"/>
      <c r="AE174" s="205"/>
      <c r="AF174" s="111"/>
      <c r="AG174" s="111"/>
      <c r="AH174" s="111"/>
      <c r="AI174" s="111"/>
      <c r="AJ174" s="111"/>
      <c r="AK174" s="111"/>
      <c r="AL174" s="111"/>
      <c r="AM174" s="111"/>
      <c r="AN174" s="238"/>
      <c r="AO174" s="238"/>
    </row>
    <row r="175" spans="1:41" s="5" customFormat="1" ht="10" customHeight="1" x14ac:dyDescent="0.35">
      <c r="A175" s="10"/>
      <c r="B175" s="11"/>
      <c r="C175" s="217"/>
      <c r="D175" s="229"/>
      <c r="E175" s="229"/>
      <c r="F175" s="229"/>
      <c r="G175" s="138"/>
      <c r="H175" s="236"/>
      <c r="I175" s="138"/>
      <c r="J175" s="219"/>
      <c r="K175" s="18"/>
      <c r="L175" s="18"/>
      <c r="M175" s="12"/>
      <c r="N175" s="27"/>
      <c r="O175" s="23"/>
      <c r="P175" s="23"/>
      <c r="Q175" s="23"/>
      <c r="R175" s="110"/>
      <c r="S175" s="110"/>
      <c r="T175" s="111"/>
      <c r="U175" s="111"/>
      <c r="V175" s="111"/>
      <c r="W175" s="111"/>
      <c r="X175" s="111"/>
      <c r="Y175" s="111"/>
      <c r="Z175" s="111"/>
      <c r="AA175" s="111"/>
      <c r="AB175" s="111"/>
      <c r="AC175" s="111"/>
      <c r="AD175" s="205"/>
      <c r="AE175" s="205"/>
      <c r="AF175" s="111"/>
      <c r="AG175" s="111"/>
      <c r="AH175" s="111"/>
      <c r="AI175" s="111"/>
      <c r="AJ175" s="111"/>
      <c r="AK175" s="111"/>
      <c r="AL175" s="111"/>
      <c r="AM175" s="111"/>
      <c r="AN175" s="238"/>
      <c r="AO175" s="238"/>
    </row>
    <row r="176" spans="1:41" s="5" customFormat="1" ht="18" customHeight="1" x14ac:dyDescent="0.35">
      <c r="A176" s="10"/>
      <c r="B176" s="11"/>
      <c r="C176" s="217"/>
      <c r="D176" s="229"/>
      <c r="E176" s="229"/>
      <c r="F176" s="229"/>
      <c r="G176" s="352" t="s">
        <v>174</v>
      </c>
      <c r="H176" s="353"/>
      <c r="I176" s="352" t="s">
        <v>172</v>
      </c>
      <c r="J176" s="353"/>
      <c r="K176" s="352" t="s">
        <v>223</v>
      </c>
      <c r="L176" s="353"/>
      <c r="M176" s="12"/>
      <c r="N176" s="27"/>
      <c r="O176" s="23"/>
      <c r="P176" s="23"/>
      <c r="Q176" s="23"/>
      <c r="R176" s="110"/>
      <c r="S176" s="110"/>
      <c r="T176" s="111"/>
      <c r="U176" s="111"/>
      <c r="V176" s="111"/>
      <c r="W176" s="111"/>
      <c r="X176" s="111"/>
      <c r="Y176" s="111"/>
      <c r="Z176" s="111"/>
      <c r="AA176" s="111"/>
      <c r="AB176" s="111"/>
      <c r="AC176" s="111"/>
      <c r="AD176" s="205"/>
      <c r="AE176" s="205"/>
      <c r="AF176" s="111"/>
      <c r="AG176" s="111"/>
      <c r="AH176" s="111"/>
      <c r="AI176" s="111"/>
      <c r="AJ176" s="111"/>
      <c r="AK176" s="111"/>
      <c r="AL176" s="111"/>
      <c r="AM176" s="111"/>
      <c r="AN176" s="238"/>
      <c r="AO176" s="238"/>
    </row>
    <row r="177" spans="1:45" s="5" customFormat="1" ht="18" customHeight="1" x14ac:dyDescent="0.35">
      <c r="A177" s="10"/>
      <c r="B177" s="11"/>
      <c r="C177" s="217"/>
      <c r="D177" s="229"/>
      <c r="E177" s="229"/>
      <c r="F177" s="229"/>
      <c r="G177" s="134" t="s">
        <v>224</v>
      </c>
      <c r="H177" s="134" t="s">
        <v>225</v>
      </c>
      <c r="I177" s="134" t="s">
        <v>226</v>
      </c>
      <c r="J177" s="134" t="s">
        <v>227</v>
      </c>
      <c r="K177" s="134" t="s">
        <v>226</v>
      </c>
      <c r="L177" s="134" t="s">
        <v>227</v>
      </c>
      <c r="M177" s="12"/>
      <c r="N177" s="27"/>
      <c r="O177" s="23"/>
      <c r="P177" s="23"/>
      <c r="Q177" s="23"/>
      <c r="R177" s="110"/>
      <c r="S177" s="110"/>
      <c r="T177" s="111"/>
      <c r="U177" s="111"/>
      <c r="V177" s="111"/>
      <c r="W177" s="111"/>
      <c r="X177" s="111"/>
      <c r="Y177" s="111"/>
      <c r="Z177" s="111"/>
      <c r="AA177" s="111"/>
      <c r="AB177" s="111"/>
      <c r="AC177" s="111"/>
      <c r="AD177" s="205"/>
      <c r="AE177" s="205"/>
      <c r="AF177" s="111"/>
      <c r="AG177" s="111"/>
      <c r="AH177" s="111"/>
      <c r="AI177" s="111"/>
      <c r="AJ177" s="111"/>
      <c r="AK177" s="111"/>
      <c r="AL177" s="111"/>
      <c r="AM177" s="111"/>
      <c r="AN177" s="238"/>
      <c r="AO177" s="238"/>
      <c r="AP177" s="242"/>
      <c r="AQ177" s="242"/>
      <c r="AR177" s="242"/>
      <c r="AS177" s="242"/>
    </row>
    <row r="178" spans="1:45" s="5" customFormat="1" ht="18" customHeight="1" x14ac:dyDescent="0.35">
      <c r="A178" s="10"/>
      <c r="B178" s="11"/>
      <c r="C178" s="217" t="s">
        <v>272</v>
      </c>
      <c r="D178" s="229"/>
      <c r="E178" s="229"/>
      <c r="F178" s="229"/>
      <c r="G178" s="20"/>
      <c r="H178" s="20"/>
      <c r="I178" s="133">
        <f>I238</f>
        <v>0</v>
      </c>
      <c r="J178" s="133">
        <f>J238</f>
        <v>0</v>
      </c>
      <c r="K178" s="133">
        <f>K238</f>
        <v>0</v>
      </c>
      <c r="L178" s="133">
        <f>L238</f>
        <v>0</v>
      </c>
      <c r="M178" s="12"/>
      <c r="N178" s="27"/>
      <c r="O178" s="337" t="s">
        <v>229</v>
      </c>
      <c r="P178" s="338"/>
      <c r="Q178" s="337" t="s">
        <v>230</v>
      </c>
      <c r="R178" s="338"/>
      <c r="S178" s="337" t="s">
        <v>80</v>
      </c>
      <c r="T178" s="338"/>
      <c r="U178" s="323" t="s">
        <v>231</v>
      </c>
      <c r="V178" s="323"/>
      <c r="W178" s="111"/>
      <c r="X178" s="111"/>
      <c r="Y178" s="111"/>
      <c r="Z178" s="111"/>
      <c r="AA178" s="111"/>
      <c r="AB178" s="111"/>
      <c r="AC178" s="111"/>
      <c r="AD178" s="205"/>
      <c r="AE178" s="205"/>
      <c r="AF178" s="111"/>
      <c r="AG178" s="111"/>
      <c r="AH178" s="111"/>
      <c r="AI178" s="111"/>
      <c r="AJ178" s="111"/>
      <c r="AK178" s="111"/>
      <c r="AL178" s="111"/>
      <c r="AM178" s="111"/>
      <c r="AN178" s="238"/>
      <c r="AO178" s="238"/>
      <c r="AP178" s="242"/>
      <c r="AQ178" s="242"/>
      <c r="AR178" s="242"/>
      <c r="AS178" s="242"/>
    </row>
    <row r="179" spans="1:45" s="5" customFormat="1" ht="18" customHeight="1" x14ac:dyDescent="0.35">
      <c r="A179" s="10"/>
      <c r="B179" s="11"/>
      <c r="C179" s="217" t="s">
        <v>232</v>
      </c>
      <c r="D179" s="229"/>
      <c r="E179" s="229"/>
      <c r="F179" s="229"/>
      <c r="G179" s="138"/>
      <c r="H179" s="246"/>
      <c r="I179" s="138"/>
      <c r="J179" s="246"/>
      <c r="K179" s="133">
        <f>IF(U179=0,0,(K178/S179)*12)</f>
        <v>0</v>
      </c>
      <c r="L179" s="133">
        <f>IF(U179=0,0,(L178/S179)*12)</f>
        <v>0</v>
      </c>
      <c r="M179" s="12"/>
      <c r="N179" s="27"/>
      <c r="O179" s="365">
        <f>MIN(G207:G237)</f>
        <v>0</v>
      </c>
      <c r="P179" s="366"/>
      <c r="Q179" s="365">
        <f>MAX(H207:H237)</f>
        <v>0</v>
      </c>
      <c r="R179" s="366"/>
      <c r="S179" s="341">
        <f>DATEDIF(O179,Q179,"m")+1</f>
        <v>1</v>
      </c>
      <c r="T179" s="342"/>
      <c r="U179" s="323">
        <f>COUNTA(G207:G237)</f>
        <v>0</v>
      </c>
      <c r="V179" s="323"/>
      <c r="W179" s="111"/>
      <c r="X179" s="111"/>
      <c r="Y179" s="111"/>
      <c r="Z179" s="111"/>
      <c r="AA179" s="111"/>
      <c r="AB179" s="111"/>
      <c r="AC179" s="111"/>
      <c r="AD179" s="205"/>
      <c r="AE179" s="205"/>
      <c r="AF179" s="111"/>
      <c r="AG179" s="111"/>
      <c r="AH179" s="111"/>
      <c r="AI179" s="111"/>
      <c r="AJ179" s="111"/>
      <c r="AK179" s="111"/>
      <c r="AL179" s="111"/>
      <c r="AM179" s="111"/>
      <c r="AN179" s="238"/>
      <c r="AO179" s="238"/>
      <c r="AP179" s="242"/>
      <c r="AQ179" s="242"/>
      <c r="AR179" s="242"/>
      <c r="AS179" s="242"/>
    </row>
    <row r="180" spans="1:45" s="5" customFormat="1" ht="10" customHeight="1" x14ac:dyDescent="0.35">
      <c r="A180" s="10"/>
      <c r="B180" s="11"/>
      <c r="C180" s="229"/>
      <c r="D180" s="229"/>
      <c r="E180" s="229"/>
      <c r="F180" s="229"/>
      <c r="G180" s="229"/>
      <c r="H180" s="229"/>
      <c r="I180" s="229"/>
      <c r="J180" s="229"/>
      <c r="K180" s="229"/>
      <c r="L180" s="229"/>
      <c r="M180" s="12"/>
      <c r="N180" s="27"/>
      <c r="O180" s="23"/>
      <c r="P180" s="23"/>
      <c r="Q180" s="23"/>
      <c r="R180" s="23"/>
      <c r="S180" s="23"/>
      <c r="T180" s="242"/>
      <c r="U180" s="238"/>
      <c r="V180" s="238"/>
      <c r="W180" s="238"/>
      <c r="X180" s="238"/>
      <c r="Y180" s="238"/>
      <c r="Z180" s="238"/>
      <c r="AA180" s="242"/>
      <c r="AB180" s="242"/>
      <c r="AC180" s="242"/>
      <c r="AD180" s="201"/>
      <c r="AE180" s="201"/>
      <c r="AF180" s="238"/>
      <c r="AG180" s="238"/>
      <c r="AH180" s="238"/>
      <c r="AI180" s="238"/>
      <c r="AJ180" s="238"/>
      <c r="AK180" s="238"/>
      <c r="AL180" s="238"/>
      <c r="AM180" s="238"/>
      <c r="AN180" s="238"/>
      <c r="AO180" s="238"/>
      <c r="AP180" s="242"/>
      <c r="AQ180" s="242"/>
      <c r="AR180" s="242"/>
      <c r="AS180" s="242"/>
    </row>
    <row r="181" spans="1:45" s="5" customFormat="1" ht="18" customHeight="1" x14ac:dyDescent="0.35">
      <c r="A181" s="10"/>
      <c r="B181" s="11"/>
      <c r="C181" s="217" t="s">
        <v>233</v>
      </c>
      <c r="D181" s="229"/>
      <c r="E181" s="229"/>
      <c r="F181" s="229"/>
      <c r="G181" s="229"/>
      <c r="H181" s="229"/>
      <c r="I181" s="229"/>
      <c r="J181" s="229"/>
      <c r="K181" s="229"/>
      <c r="L181" s="133">
        <f>SUMPRODUCT((E208:E237&lt;&gt;"")/COUNTIF(E208:E237,E208:E237&amp;""))</f>
        <v>0</v>
      </c>
      <c r="M181" s="12"/>
      <c r="N181" s="27"/>
      <c r="O181" s="23"/>
      <c r="P181" s="23"/>
      <c r="Q181" s="23"/>
      <c r="R181" s="23"/>
      <c r="S181" s="23"/>
      <c r="T181" s="242"/>
      <c r="U181" s="238"/>
      <c r="V181" s="238"/>
      <c r="W181" s="238"/>
      <c r="X181" s="238"/>
      <c r="Y181" s="238"/>
      <c r="Z181" s="238"/>
      <c r="AA181" s="242"/>
      <c r="AB181" s="242"/>
      <c r="AC181" s="242"/>
      <c r="AD181" s="201"/>
      <c r="AE181" s="201"/>
      <c r="AF181" s="238"/>
      <c r="AG181" s="238"/>
      <c r="AH181" s="238"/>
      <c r="AI181" s="238"/>
      <c r="AJ181" s="238"/>
      <c r="AK181" s="238"/>
      <c r="AL181" s="238"/>
      <c r="AM181" s="238"/>
      <c r="AN181" s="238"/>
      <c r="AO181" s="238"/>
      <c r="AP181" s="242"/>
      <c r="AQ181" s="242"/>
      <c r="AR181" s="242"/>
      <c r="AS181" s="242"/>
    </row>
    <row r="182" spans="1:45" s="5" customFormat="1" ht="18" customHeight="1" x14ac:dyDescent="0.35">
      <c r="A182" s="10"/>
      <c r="B182" s="11"/>
      <c r="C182" s="217" t="s">
        <v>273</v>
      </c>
      <c r="D182" s="217"/>
      <c r="E182" s="217"/>
      <c r="F182" s="217"/>
      <c r="G182" s="141"/>
      <c r="H182" s="371" t="s">
        <v>235</v>
      </c>
      <c r="I182" s="304"/>
      <c r="J182" s="304"/>
      <c r="K182" s="305"/>
      <c r="L182" s="133">
        <f>F238</f>
        <v>0</v>
      </c>
      <c r="M182" s="12"/>
      <c r="N182" s="27"/>
      <c r="O182" s="337" t="s">
        <v>236</v>
      </c>
      <c r="P182" s="347"/>
      <c r="Q182" s="347"/>
      <c r="R182" s="338"/>
      <c r="S182" s="337" t="s">
        <v>274</v>
      </c>
      <c r="T182" s="347"/>
      <c r="U182" s="347"/>
      <c r="V182" s="338"/>
      <c r="W182" s="337" t="s">
        <v>238</v>
      </c>
      <c r="X182" s="347"/>
      <c r="Y182" s="347"/>
      <c r="Z182" s="338"/>
      <c r="AA182" s="337" t="s">
        <v>239</v>
      </c>
      <c r="AB182" s="347"/>
      <c r="AC182" s="347"/>
      <c r="AD182" s="338"/>
      <c r="AE182" s="323" t="s">
        <v>240</v>
      </c>
      <c r="AF182" s="323"/>
      <c r="AG182" s="323"/>
      <c r="AH182" s="323"/>
      <c r="AI182" s="337" t="s">
        <v>241</v>
      </c>
      <c r="AJ182" s="347"/>
      <c r="AK182" s="347"/>
      <c r="AL182" s="338"/>
      <c r="AM182" s="116"/>
      <c r="AN182" s="323" t="s">
        <v>175</v>
      </c>
      <c r="AO182" s="323"/>
      <c r="AP182" s="242"/>
      <c r="AQ182" s="332" t="s">
        <v>177</v>
      </c>
      <c r="AR182" s="242"/>
      <c r="AS182" s="332" t="s">
        <v>178</v>
      </c>
    </row>
    <row r="183" spans="1:45" s="5" customFormat="1" ht="18" customHeight="1" x14ac:dyDescent="0.35">
      <c r="A183" s="10"/>
      <c r="B183" s="11"/>
      <c r="C183" s="268" t="s">
        <v>281</v>
      </c>
      <c r="D183" s="268"/>
      <c r="E183" s="268"/>
      <c r="F183" s="268"/>
      <c r="G183" s="217"/>
      <c r="H183" s="217"/>
      <c r="I183" s="217"/>
      <c r="J183" s="217"/>
      <c r="K183" s="217"/>
      <c r="L183" s="20"/>
      <c r="M183" s="12"/>
      <c r="N183" s="27"/>
      <c r="O183" s="336" t="s">
        <v>82</v>
      </c>
      <c r="P183" s="336"/>
      <c r="Q183" s="336" t="s">
        <v>81</v>
      </c>
      <c r="R183" s="336"/>
      <c r="S183" s="323" t="s">
        <v>82</v>
      </c>
      <c r="T183" s="323"/>
      <c r="U183" s="323" t="s">
        <v>81</v>
      </c>
      <c r="V183" s="323"/>
      <c r="W183" s="323" t="s">
        <v>82</v>
      </c>
      <c r="X183" s="323"/>
      <c r="Y183" s="323" t="s">
        <v>81</v>
      </c>
      <c r="Z183" s="323"/>
      <c r="AA183" s="323" t="s">
        <v>82</v>
      </c>
      <c r="AB183" s="323"/>
      <c r="AC183" s="348" t="s">
        <v>81</v>
      </c>
      <c r="AD183" s="348"/>
      <c r="AE183" s="323" t="s">
        <v>82</v>
      </c>
      <c r="AF183" s="323"/>
      <c r="AG183" s="323" t="s">
        <v>81</v>
      </c>
      <c r="AH183" s="323"/>
      <c r="AI183" s="323" t="s">
        <v>82</v>
      </c>
      <c r="AJ183" s="323"/>
      <c r="AK183" s="323" t="s">
        <v>81</v>
      </c>
      <c r="AL183" s="323"/>
      <c r="AM183" s="116"/>
      <c r="AN183" s="234" t="s">
        <v>82</v>
      </c>
      <c r="AO183" s="234" t="s">
        <v>81</v>
      </c>
      <c r="AP183" s="242"/>
      <c r="AQ183" s="333"/>
      <c r="AR183" s="242"/>
      <c r="AS183" s="333"/>
    </row>
    <row r="184" spans="1:45" s="5" customFormat="1" ht="10" customHeight="1" x14ac:dyDescent="0.35">
      <c r="A184" s="10"/>
      <c r="B184" s="11"/>
      <c r="C184" s="11"/>
      <c r="D184" s="11"/>
      <c r="E184" s="11"/>
      <c r="F184" s="11"/>
      <c r="G184" s="11"/>
      <c r="H184" s="11"/>
      <c r="I184" s="11"/>
      <c r="J184" s="11"/>
      <c r="K184" s="11"/>
      <c r="L184" s="11"/>
      <c r="M184" s="12"/>
      <c r="N184" s="27"/>
      <c r="O184" s="23"/>
      <c r="P184" s="23"/>
      <c r="Q184" s="23"/>
      <c r="R184" s="23"/>
      <c r="S184" s="23"/>
      <c r="T184" s="242"/>
      <c r="U184" s="242"/>
      <c r="V184" s="242"/>
      <c r="W184" s="242"/>
      <c r="X184" s="242"/>
      <c r="Y184" s="242"/>
      <c r="Z184" s="242"/>
      <c r="AA184" s="242"/>
      <c r="AB184" s="242"/>
      <c r="AC184" s="242"/>
      <c r="AD184" s="206"/>
      <c r="AE184" s="206"/>
      <c r="AF184" s="242"/>
      <c r="AG184" s="242"/>
      <c r="AH184" s="242"/>
      <c r="AI184" s="242"/>
      <c r="AJ184" s="242"/>
      <c r="AK184" s="242"/>
      <c r="AL184" s="242"/>
      <c r="AM184" s="242"/>
      <c r="AN184" s="238"/>
      <c r="AO184" s="242"/>
      <c r="AP184" s="242"/>
      <c r="AQ184" s="242"/>
      <c r="AR184" s="242"/>
      <c r="AS184" s="242"/>
    </row>
    <row r="185" spans="1:45" s="5" customFormat="1" ht="18" customHeight="1" x14ac:dyDescent="0.35">
      <c r="A185" s="10"/>
      <c r="B185" s="11"/>
      <c r="C185" s="218" t="s">
        <v>276</v>
      </c>
      <c r="D185" s="218"/>
      <c r="E185" s="218"/>
      <c r="F185" s="218"/>
      <c r="G185" s="329" t="s">
        <v>119</v>
      </c>
      <c r="H185" s="329"/>
      <c r="I185" s="329"/>
      <c r="J185" s="11"/>
      <c r="K185" s="19" t="s">
        <v>69</v>
      </c>
      <c r="L185" s="17" t="s">
        <v>181</v>
      </c>
      <c r="M185" s="12"/>
      <c r="N185" s="27"/>
      <c r="O185" s="104"/>
      <c r="P185" s="104"/>
      <c r="Q185" s="104"/>
      <c r="R185" s="104"/>
      <c r="S185" s="104"/>
      <c r="T185" s="27"/>
      <c r="U185" s="115"/>
      <c r="V185" s="115"/>
      <c r="W185" s="115"/>
      <c r="X185" s="115"/>
      <c r="Y185" s="115"/>
      <c r="Z185" s="115"/>
      <c r="AA185" s="27"/>
      <c r="AB185" s="27"/>
      <c r="AC185" s="27"/>
      <c r="AD185" s="207"/>
      <c r="AE185" s="207"/>
      <c r="AF185" s="27"/>
      <c r="AG185" s="27"/>
      <c r="AH185" s="27"/>
      <c r="AI185" s="27"/>
      <c r="AJ185" s="27"/>
      <c r="AK185" s="27"/>
      <c r="AL185" s="27"/>
      <c r="AM185" s="242"/>
      <c r="AN185" s="238"/>
      <c r="AO185" s="242"/>
      <c r="AP185" s="242"/>
      <c r="AQ185" s="242"/>
      <c r="AR185" s="242"/>
      <c r="AS185" s="242"/>
    </row>
    <row r="186" spans="1:45" s="5" customFormat="1" ht="18" customHeight="1" x14ac:dyDescent="0.35">
      <c r="A186" s="10"/>
      <c r="B186" s="137"/>
      <c r="C186" s="359"/>
      <c r="D186" s="360"/>
      <c r="E186" s="229"/>
      <c r="F186" s="229" t="s">
        <v>121</v>
      </c>
      <c r="G186" s="106"/>
      <c r="H186" s="235" t="s">
        <v>125</v>
      </c>
      <c r="I186" s="106"/>
      <c r="J186" s="235"/>
      <c r="K186" s="20"/>
      <c r="L186" s="133" t="str">
        <f>IFERROR(ROUND(K186/((I186-G186)/30.4),0),"")</f>
        <v/>
      </c>
      <c r="M186" s="12"/>
      <c r="N186" s="27"/>
      <c r="O186" s="114">
        <f>((($L179-$O$251)/($O$250-$O$251))*0.5+1)</f>
        <v>0.25</v>
      </c>
      <c r="P186" s="118">
        <f>IF($O186&gt;1.5,1.5,IF($O186&lt;0.5,0,$O186))</f>
        <v>0</v>
      </c>
      <c r="Q186" s="114">
        <f>((($L179-$Q$251)/($Q$250-$Q$251))*0.5+1)</f>
        <v>0</v>
      </c>
      <c r="R186" s="118">
        <f>IF($Q186&gt;1.5,1.5,IF($Q186&lt;0.5,0,$Q186))</f>
        <v>0</v>
      </c>
      <c r="S186" s="114">
        <f>((($K186-$S$251)/($S$250-$S$251))*0.5+1)</f>
        <v>-0.75</v>
      </c>
      <c r="T186" s="118">
        <f>IF($S186&gt;1.5,1.5,IF($S186&lt;0.5,0,$S186))</f>
        <v>0</v>
      </c>
      <c r="U186" s="114">
        <f>((($K186-$U$251)/($U$250-$U$251))*0.5+1)</f>
        <v>-1.4</v>
      </c>
      <c r="V186" s="118">
        <f>IF($U186&gt;1.5,1.5,IF($U186&lt;0.5,0,$U186))</f>
        <v>0</v>
      </c>
      <c r="W186" s="114">
        <f>((($G178-$W$251)/($W$250-$W$251))*0.5+1)</f>
        <v>0.25</v>
      </c>
      <c r="X186" s="118">
        <f>IF($W186&gt;1.5,1.5,IF($W186&lt;0.5,0,$W186))</f>
        <v>0</v>
      </c>
      <c r="Y186" s="114">
        <f>((($G178-$Y$251)/($Y$250-$Y$251))*0.5+1)</f>
        <v>0.125</v>
      </c>
      <c r="Z186" s="118">
        <f>IF($Y186&gt;1.5,1.5,IF($Y186&lt;0.5,0,$Y186))</f>
        <v>0</v>
      </c>
      <c r="AA186" s="114">
        <f>((($H178-$AA$251)/($AA$250-$AA$251))*0.5+1)</f>
        <v>0</v>
      </c>
      <c r="AB186" s="118">
        <f>IF($AA186&gt;1.5,1.5,IF($AA186&lt;0.5,0,$AA186))</f>
        <v>0</v>
      </c>
      <c r="AC186" s="114">
        <f>((($H178-$AC$251)/($AC$250-$AC$251))*0.5+1)</f>
        <v>-0.5</v>
      </c>
      <c r="AD186" s="118">
        <f>IF($AC186&gt;1.5,1.5,IF($AC186&lt;0.5,0,$AC186))</f>
        <v>0</v>
      </c>
      <c r="AE186" s="114">
        <f>((($L181-$AE$251)/($AE$250-$AE$251))*0.5+1)</f>
        <v>0</v>
      </c>
      <c r="AF186" s="118">
        <f>IF($AE186&gt;1.5,1.5,IF($AE186&lt;0.5,0,$AE186))</f>
        <v>0</v>
      </c>
      <c r="AG186" s="114">
        <f>((($L181-$AF$251)/($AF$250-$AF$251))*0.5+1)</f>
        <v>-0.5</v>
      </c>
      <c r="AH186" s="118">
        <f>IF($AG186&gt;1.5,1.5,IF($AG186&lt;0.5,0,$AG186))</f>
        <v>0</v>
      </c>
      <c r="AI186" s="114">
        <f>((($T207-$AG$251)/($AG$250-$AG$251))*0.5+1)</f>
        <v>0.16666666666666663</v>
      </c>
      <c r="AJ186" s="118">
        <f>IF($AI186&gt;1.5,1.5,IF($AI186&lt;0.5,0,$AI186))</f>
        <v>0</v>
      </c>
      <c r="AK186" s="114">
        <f>((($V207-$AI$251)/($AI$250-$AI$251))*0.5+1)</f>
        <v>0</v>
      </c>
      <c r="AL186" s="118">
        <f>IF($AK186&gt;1.5,1.5,IF($AK186&lt;0.5,0,$AK186))</f>
        <v>0</v>
      </c>
      <c r="AM186" s="117"/>
      <c r="AN186" s="119">
        <f>IF(AND($C186="Portfoliomanager*in",PRODUCT(P186,T186,X186,AB186,AF186,AJ186)&gt;=1,$L$190&gt;=$AO$250),1,0)</f>
        <v>0</v>
      </c>
      <c r="AO186" s="119">
        <f>IF(AND($C186="Portfoliomanager*in",PRODUCT(R186,V186,Z186,AD186,AH186,AL186)&gt;=1,$L$190&gt;=$AO$249),1,0)</f>
        <v>0</v>
      </c>
      <c r="AP186" s="242"/>
      <c r="AQ186" s="234">
        <f>IF(AND(OR(J178&gt;=O$257,L178&gt;=Q$257),K186&gt;=S$257,G178+H178&gt;=U$257,AS186&gt;=W$257,L190&gt;=Y$257,R207&gt;=AA$257),1,0)</f>
        <v>0</v>
      </c>
      <c r="AR186" s="242"/>
      <c r="AS186" s="240">
        <f>IF(I186="",0,DATEDIF(G186,I186,"m")+1)</f>
        <v>0</v>
      </c>
    </row>
    <row r="187" spans="1:45" s="5" customFormat="1" ht="18" customHeight="1" x14ac:dyDescent="0.35">
      <c r="A187" s="10"/>
      <c r="B187" s="137"/>
      <c r="C187" s="359"/>
      <c r="D187" s="360"/>
      <c r="E187" s="229"/>
      <c r="F187" s="229" t="s">
        <v>121</v>
      </c>
      <c r="G187" s="106"/>
      <c r="H187" s="235" t="s">
        <v>125</v>
      </c>
      <c r="I187" s="106"/>
      <c r="J187" s="235"/>
      <c r="K187" s="20"/>
      <c r="L187" s="133" t="str">
        <f t="shared" ref="L187:L188" si="25">IFERROR(ROUND(K187/((I187-G187)/30.4),0),"")</f>
        <v/>
      </c>
      <c r="M187" s="12"/>
      <c r="N187" s="27"/>
      <c r="O187" s="114">
        <f>((($L179-$O$251)/($O$250-$O$251))*0.5+1)</f>
        <v>0.25</v>
      </c>
      <c r="P187" s="118">
        <f t="shared" ref="P187:P188" si="26">IF($O187&gt;1.5,1.5,IF($O187&lt;0.5,0,$O187))</f>
        <v>0</v>
      </c>
      <c r="Q187" s="114">
        <f>((($L179-$Q$251)/($Q$250-$Q$251))*0.5+1)</f>
        <v>0</v>
      </c>
      <c r="R187" s="118">
        <f t="shared" ref="R187:R188" si="27">IF($Q187&gt;1.5,1.5,IF($Q187&lt;0.5,0,$Q187))</f>
        <v>0</v>
      </c>
      <c r="S187" s="114">
        <f>((($K187-$S$251)/($S$250-$S$251))*0.5+1)</f>
        <v>-0.75</v>
      </c>
      <c r="T187" s="118">
        <f t="shared" ref="T187:T188" si="28">IF($S187&gt;1.5,1.5,IF($S187&lt;0.5,0,$S187))</f>
        <v>0</v>
      </c>
      <c r="U187" s="114">
        <f>((($K187-$U$251)/($U$250-$U$251))*0.5+1)</f>
        <v>-1.4</v>
      </c>
      <c r="V187" s="118">
        <f t="shared" ref="V187:V188" si="29">IF($U187&gt;1.5,1.5,IF($U187&lt;0.5,0,$U187))</f>
        <v>0</v>
      </c>
      <c r="W187" s="114">
        <f>((($G178-$W$251)/($W$250-$W$251))*0.5+1)</f>
        <v>0.25</v>
      </c>
      <c r="X187" s="118">
        <f t="shared" ref="X187:X188" si="30">IF($W187&gt;1.5,1.5,IF($W187&lt;0.5,0,$W187))</f>
        <v>0</v>
      </c>
      <c r="Y187" s="114">
        <f>((($G178-$Y$251)/($Y$250-$Y$251))*0.5+1)</f>
        <v>0.125</v>
      </c>
      <c r="Z187" s="118">
        <f t="shared" ref="Z187:Z188" si="31">IF($Y187&gt;1.5,1.5,IF($Y187&lt;0.5,0,$Y187))</f>
        <v>0</v>
      </c>
      <c r="AA187" s="114">
        <f>((($H178-$AA$251)/($AA$250-$AA$251))*0.5+1)</f>
        <v>0</v>
      </c>
      <c r="AB187" s="118">
        <f t="shared" ref="AB187:AB188" si="32">IF($AA187&gt;1.5,1.5,IF($AA187&lt;0.5,0,$AA187))</f>
        <v>0</v>
      </c>
      <c r="AC187" s="114">
        <f>((($H178-$AC$251)/($AC$250-$AC$251))*0.5+1)</f>
        <v>-0.5</v>
      </c>
      <c r="AD187" s="118">
        <f t="shared" ref="AD187:AD188" si="33">IF($AC187&gt;1.5,1.5,IF($AC187&lt;0.5,0,$AC187))</f>
        <v>0</v>
      </c>
      <c r="AE187" s="114">
        <f>((($L181-$AE$251)/($AE$250-$AE$251))*0.5+1)</f>
        <v>0</v>
      </c>
      <c r="AF187" s="118">
        <f t="shared" ref="AF187:AF188" si="34">IF($AE187&gt;1.5,1.5,IF($AE187&lt;0.5,0,$AE187))</f>
        <v>0</v>
      </c>
      <c r="AG187" s="114">
        <f>((($L181-$AF$251)/($AF$250-$AF$251))*0.5+1)</f>
        <v>-0.5</v>
      </c>
      <c r="AH187" s="118">
        <f>IF($AG187&gt;1.5,1.5,IF($AG187&lt;0.5,0,$AG187))</f>
        <v>0</v>
      </c>
      <c r="AI187" s="114">
        <f>((($T207-$AG$251)/($AG$250-$AG$251))*0.5+1)</f>
        <v>0.16666666666666663</v>
      </c>
      <c r="AJ187" s="118">
        <f>IF($AI187&gt;1.5,1.5,IF($AI187&lt;0.5,0,$AI187))</f>
        <v>0</v>
      </c>
      <c r="AK187" s="114">
        <f>((($V207-$AI$251)/($AI$250-$AI$251))*0.5+1)</f>
        <v>0</v>
      </c>
      <c r="AL187" s="118">
        <f>IF($AK187&gt;1.5,1.5,IF($AK187&lt;0.5,0,$AK187))</f>
        <v>0</v>
      </c>
      <c r="AM187" s="117"/>
      <c r="AN187" s="119">
        <f>IF(AND($C187="Portfoliomanager*in",PRODUCT(P187,T187,X187,AB187,AF187,AJ187)&gt;=1,$L$190&gt;=$AO$250),1,0)</f>
        <v>0</v>
      </c>
      <c r="AO187" s="119">
        <f>IF(AND($C187="Portfoliomanager*in",PRODUCT(R187,V187,Z187,AD187,AH187,AL187)&gt;=1,$L$190&gt;=$AO$249),1,0)</f>
        <v>0</v>
      </c>
      <c r="AP187" s="242"/>
      <c r="AQ187" s="234">
        <f>IF(AND(OR(J178&gt;=O$257,L178&gt;=Q$257),K187&gt;=S$257,G178+H178&gt;=U$257,AS187&gt;=W$257,L190&gt;=Y$257,R207&gt;=AA$257),1,0)</f>
        <v>0</v>
      </c>
      <c r="AR187" s="242"/>
      <c r="AS187" s="240">
        <f t="shared" ref="AS187:AS188" si="35">IF(I187="",0,DATEDIF(G187,I187,"m")+1)</f>
        <v>0</v>
      </c>
    </row>
    <row r="188" spans="1:45" s="5" customFormat="1" ht="18" customHeight="1" x14ac:dyDescent="0.35">
      <c r="A188" s="10"/>
      <c r="B188" s="137"/>
      <c r="C188" s="361"/>
      <c r="D188" s="361"/>
      <c r="E188" s="229"/>
      <c r="F188" s="229" t="s">
        <v>121</v>
      </c>
      <c r="G188" s="106"/>
      <c r="H188" s="235" t="s">
        <v>125</v>
      </c>
      <c r="I188" s="106"/>
      <c r="J188" s="235"/>
      <c r="K188" s="20"/>
      <c r="L188" s="133" t="str">
        <f t="shared" si="25"/>
        <v/>
      </c>
      <c r="M188" s="12"/>
      <c r="N188" s="27"/>
      <c r="O188" s="114">
        <f>((($L179-$O$251)/($O$250-$O$251))*0.5+1)</f>
        <v>0.25</v>
      </c>
      <c r="P188" s="118">
        <f t="shared" si="26"/>
        <v>0</v>
      </c>
      <c r="Q188" s="114">
        <f>((($L179-$Q$251)/($Q$250-$Q$251))*0.5+1)</f>
        <v>0</v>
      </c>
      <c r="R188" s="118">
        <f t="shared" si="27"/>
        <v>0</v>
      </c>
      <c r="S188" s="114">
        <f>((($K188-$S$251)/($S$250-$S$251))*0.5+1)</f>
        <v>-0.75</v>
      </c>
      <c r="T188" s="118">
        <f t="shared" si="28"/>
        <v>0</v>
      </c>
      <c r="U188" s="114">
        <f>((($K188-$U$251)/($U$250-$U$251))*0.5+1)</f>
        <v>-1.4</v>
      </c>
      <c r="V188" s="118">
        <f t="shared" si="29"/>
        <v>0</v>
      </c>
      <c r="W188" s="114">
        <f>((($G178-$W$251)/($W$250-$W$251))*0.5+1)</f>
        <v>0.25</v>
      </c>
      <c r="X188" s="118">
        <f t="shared" si="30"/>
        <v>0</v>
      </c>
      <c r="Y188" s="114">
        <f>((($G178-$Y$251)/($Y$250-$Y$251))*0.5+1)</f>
        <v>0.125</v>
      </c>
      <c r="Z188" s="118">
        <f t="shared" si="31"/>
        <v>0</v>
      </c>
      <c r="AA188" s="114">
        <f>((($H178-$AA$251)/($AA$250-$AA$251))*0.5+1)</f>
        <v>0</v>
      </c>
      <c r="AB188" s="118">
        <f t="shared" si="32"/>
        <v>0</v>
      </c>
      <c r="AC188" s="114">
        <f>((($H178-$AC$251)/($AC$250-$AC$251))*0.5+1)</f>
        <v>-0.5</v>
      </c>
      <c r="AD188" s="118">
        <f t="shared" si="33"/>
        <v>0</v>
      </c>
      <c r="AE188" s="114">
        <f>((($L181-$AE$251)/($AE$250-$AE$251))*0.5+1)</f>
        <v>0</v>
      </c>
      <c r="AF188" s="118">
        <f t="shared" si="34"/>
        <v>0</v>
      </c>
      <c r="AG188" s="114">
        <f>((($L181-$AF$251)/($AF$250-$AF$251))*0.5+1)</f>
        <v>-0.5</v>
      </c>
      <c r="AH188" s="118">
        <f>IF($AG188&gt;1.5,1.5,IF($AG188&lt;0.5,0,$AG188))</f>
        <v>0</v>
      </c>
      <c r="AI188" s="114">
        <f>((($T207-$AG$251)/($AG$250-$AG$251))*0.5+1)</f>
        <v>0.16666666666666663</v>
      </c>
      <c r="AJ188" s="118">
        <f>IF($AI188&gt;1.5,1.5,IF($AI188&lt;0.5,0,$AI188))</f>
        <v>0</v>
      </c>
      <c r="AK188" s="114">
        <f>((($V207-$AI$251)/($AI$250-$AI$251))*0.5+1)</f>
        <v>0</v>
      </c>
      <c r="AL188" s="118">
        <f>IF($AK188&gt;1.5,1.5,IF($AK188&lt;0.5,0,$AK188))</f>
        <v>0</v>
      </c>
      <c r="AM188" s="117"/>
      <c r="AN188" s="119">
        <f>IF(AND($C188="Portfoliomanager*in",PRODUCT(P188,T188,X188,AB188,AF188,AJ188)&gt;=1,$L$190&gt;=$AO$250),1,0)</f>
        <v>0</v>
      </c>
      <c r="AO188" s="119">
        <f>IF(AND($C188="Portfoliomanager*in",PRODUCT(R188,V188,Z188,AD188,AH188,AL188)&gt;=1,$L$190&gt;=$AO$249),1,0)</f>
        <v>0</v>
      </c>
      <c r="AP188" s="242"/>
      <c r="AQ188" s="234">
        <f>IF(AND(OR(J178&gt;=O$257,L178&gt;=Q$257),K188&gt;=S$257,G178+H178&gt;=U$257,AS188&gt;=W$257,L190&gt;=Y$257,R207&gt;=AA$257),1,0)</f>
        <v>0</v>
      </c>
      <c r="AR188" s="242"/>
      <c r="AS188" s="240">
        <f t="shared" si="35"/>
        <v>0</v>
      </c>
    </row>
    <row r="189" spans="1:45" s="5" customFormat="1" ht="10" customHeight="1" x14ac:dyDescent="0.35">
      <c r="A189" s="10"/>
      <c r="B189" s="11"/>
      <c r="C189" s="217"/>
      <c r="D189" s="217"/>
      <c r="E189" s="217"/>
      <c r="F189" s="217"/>
      <c r="G189" s="132"/>
      <c r="H189" s="219"/>
      <c r="I189" s="219"/>
      <c r="J189" s="219"/>
      <c r="K189" s="219"/>
      <c r="L189" s="219"/>
      <c r="M189" s="12"/>
      <c r="N189" s="27"/>
      <c r="O189" s="23"/>
      <c r="P189" s="23"/>
      <c r="Q189" s="23"/>
      <c r="R189" s="23"/>
      <c r="S189" s="23"/>
      <c r="T189" s="242"/>
      <c r="U189" s="238"/>
      <c r="V189" s="238"/>
      <c r="W189" s="238"/>
      <c r="X189" s="238"/>
      <c r="Y189" s="238"/>
      <c r="Z189" s="238"/>
      <c r="AA189" s="242"/>
      <c r="AB189" s="242"/>
      <c r="AC189" s="242"/>
      <c r="AD189" s="201"/>
      <c r="AE189" s="201"/>
      <c r="AF189" s="238"/>
      <c r="AG189" s="238"/>
      <c r="AH189" s="238"/>
      <c r="AI189" s="238"/>
      <c r="AJ189" s="238"/>
      <c r="AK189" s="238"/>
      <c r="AL189" s="238"/>
      <c r="AM189" s="238"/>
      <c r="AN189" s="238"/>
      <c r="AO189" s="238"/>
      <c r="AP189" s="242"/>
      <c r="AQ189" s="242"/>
      <c r="AR189" s="242"/>
      <c r="AS189" s="242"/>
    </row>
    <row r="190" spans="1:45" s="5" customFormat="1" ht="18" customHeight="1" x14ac:dyDescent="0.35">
      <c r="A190" s="10"/>
      <c r="B190" s="11"/>
      <c r="C190" s="270" t="s">
        <v>277</v>
      </c>
      <c r="D190" s="270"/>
      <c r="E190" s="270"/>
      <c r="F190" s="270"/>
      <c r="G190" s="219"/>
      <c r="H190" s="219"/>
      <c r="I190" s="219"/>
      <c r="J190" s="219"/>
      <c r="K190" s="219"/>
      <c r="L190" s="133">
        <f>SUM(L191:L200)</f>
        <v>0</v>
      </c>
      <c r="M190" s="12"/>
      <c r="N190" s="27"/>
      <c r="O190" s="23"/>
      <c r="P190" s="23"/>
      <c r="Q190" s="23"/>
      <c r="R190" s="23"/>
      <c r="S190" s="23"/>
      <c r="T190" s="242"/>
      <c r="U190" s="238"/>
      <c r="V190" s="238"/>
      <c r="W190" s="238"/>
      <c r="X190" s="238"/>
      <c r="Y190" s="238"/>
      <c r="Z190" s="238"/>
      <c r="AA190" s="242"/>
      <c r="AB190" s="242"/>
      <c r="AC190" s="242"/>
      <c r="AD190" s="201"/>
      <c r="AE190" s="201"/>
      <c r="AF190" s="238"/>
      <c r="AG190" s="238"/>
      <c r="AH190" s="238"/>
      <c r="AI190" s="238"/>
      <c r="AJ190" s="238"/>
      <c r="AK190" s="238"/>
      <c r="AL190" s="238"/>
      <c r="AM190" s="238"/>
      <c r="AN190" s="238"/>
      <c r="AO190" s="238"/>
      <c r="AP190" s="242"/>
      <c r="AQ190" s="242"/>
      <c r="AR190" s="242"/>
      <c r="AS190" s="242"/>
    </row>
    <row r="191" spans="1:45" s="5" customFormat="1" ht="18" customHeight="1" x14ac:dyDescent="0.35">
      <c r="A191" s="10"/>
      <c r="B191" s="11"/>
      <c r="C191" s="268" t="s">
        <v>183</v>
      </c>
      <c r="D191" s="268"/>
      <c r="E191" s="268"/>
      <c r="F191" s="268"/>
      <c r="G191" s="268"/>
      <c r="H191" s="268"/>
      <c r="I191" s="268"/>
      <c r="J191" s="268"/>
      <c r="K191" s="268"/>
      <c r="L191" s="20"/>
      <c r="M191" s="12"/>
      <c r="N191" s="27"/>
      <c r="O191" s="23"/>
      <c r="P191" s="23"/>
      <c r="Q191" s="23"/>
      <c r="R191" s="23"/>
      <c r="S191" s="23"/>
      <c r="T191" s="242"/>
      <c r="U191" s="238"/>
      <c r="V191" s="238"/>
      <c r="W191" s="238"/>
      <c r="X191" s="238"/>
      <c r="Y191" s="238"/>
      <c r="Z191" s="238"/>
      <c r="AA191" s="242"/>
      <c r="AB191" s="242"/>
      <c r="AC191" s="242"/>
      <c r="AD191" s="201"/>
      <c r="AE191" s="201"/>
      <c r="AF191" s="238"/>
      <c r="AG191" s="238"/>
      <c r="AH191" s="238"/>
      <c r="AI191" s="238"/>
      <c r="AJ191" s="238"/>
      <c r="AK191" s="238"/>
      <c r="AL191" s="238"/>
      <c r="AM191" s="238"/>
      <c r="AN191" s="238"/>
      <c r="AO191" s="238"/>
      <c r="AP191" s="242"/>
      <c r="AQ191" s="242"/>
      <c r="AR191" s="242"/>
      <c r="AS191" s="242"/>
    </row>
    <row r="192" spans="1:45" s="5" customFormat="1" ht="18" customHeight="1" x14ac:dyDescent="0.35">
      <c r="A192" s="10"/>
      <c r="B192" s="11"/>
      <c r="C192" s="268" t="s">
        <v>184</v>
      </c>
      <c r="D192" s="268"/>
      <c r="E192" s="268"/>
      <c r="F192" s="268"/>
      <c r="G192" s="268"/>
      <c r="H192" s="268"/>
      <c r="I192" s="268"/>
      <c r="J192" s="268"/>
      <c r="K192" s="268"/>
      <c r="L192" s="20"/>
      <c r="M192" s="12"/>
      <c r="N192" s="27"/>
      <c r="O192" s="23"/>
      <c r="P192" s="23"/>
      <c r="Q192" s="23"/>
      <c r="R192" s="23"/>
      <c r="S192" s="23"/>
      <c r="T192" s="242"/>
      <c r="U192" s="238"/>
      <c r="V192" s="238"/>
      <c r="W192" s="238"/>
      <c r="X192" s="238"/>
      <c r="Y192" s="238"/>
      <c r="Z192" s="238"/>
      <c r="AA192" s="242"/>
      <c r="AB192" s="242"/>
      <c r="AC192" s="242"/>
      <c r="AD192" s="201"/>
      <c r="AE192" s="201"/>
      <c r="AF192" s="238"/>
      <c r="AG192" s="238"/>
      <c r="AH192" s="238"/>
      <c r="AI192" s="238"/>
      <c r="AJ192" s="238"/>
      <c r="AK192" s="238"/>
      <c r="AL192" s="238"/>
      <c r="AM192" s="238"/>
      <c r="AN192" s="238"/>
      <c r="AO192" s="238"/>
      <c r="AP192" s="242"/>
      <c r="AQ192" s="242"/>
      <c r="AR192" s="242"/>
      <c r="AS192" s="242"/>
    </row>
    <row r="193" spans="1:41" s="5" customFormat="1" ht="18" customHeight="1" x14ac:dyDescent="0.35">
      <c r="A193" s="10"/>
      <c r="B193" s="11"/>
      <c r="C193" s="268" t="s">
        <v>185</v>
      </c>
      <c r="D193" s="268"/>
      <c r="E193" s="268"/>
      <c r="F193" s="268"/>
      <c r="G193" s="268"/>
      <c r="H193" s="268"/>
      <c r="I193" s="268"/>
      <c r="J193" s="268"/>
      <c r="K193" s="268"/>
      <c r="L193" s="20"/>
      <c r="M193" s="12"/>
      <c r="N193" s="27"/>
      <c r="O193" s="23"/>
      <c r="P193" s="23"/>
      <c r="Q193" s="23"/>
      <c r="R193" s="23"/>
      <c r="S193" s="23"/>
      <c r="T193" s="242"/>
      <c r="U193" s="238"/>
      <c r="V193" s="238"/>
      <c r="W193" s="238"/>
      <c r="X193" s="238"/>
      <c r="Y193" s="238"/>
      <c r="Z193" s="238"/>
      <c r="AA193" s="242"/>
      <c r="AB193" s="242"/>
      <c r="AC193" s="242"/>
      <c r="AD193" s="201"/>
      <c r="AE193" s="201"/>
      <c r="AF193" s="238"/>
      <c r="AG193" s="238"/>
      <c r="AH193" s="238"/>
      <c r="AI193" s="238"/>
      <c r="AJ193" s="238"/>
      <c r="AK193" s="238"/>
      <c r="AL193" s="238"/>
      <c r="AM193" s="238"/>
      <c r="AN193" s="238"/>
      <c r="AO193" s="238"/>
    </row>
    <row r="194" spans="1:41" s="5" customFormat="1" ht="18" customHeight="1" x14ac:dyDescent="0.35">
      <c r="A194" s="10"/>
      <c r="B194" s="11"/>
      <c r="C194" s="268" t="s">
        <v>186</v>
      </c>
      <c r="D194" s="268"/>
      <c r="E194" s="268"/>
      <c r="F194" s="268"/>
      <c r="G194" s="268"/>
      <c r="H194" s="268"/>
      <c r="I194" s="268"/>
      <c r="J194" s="268"/>
      <c r="K194" s="268"/>
      <c r="L194" s="20"/>
      <c r="M194" s="12"/>
      <c r="N194" s="27"/>
      <c r="O194" s="23"/>
      <c r="P194" s="23"/>
      <c r="Q194" s="23"/>
      <c r="R194" s="23"/>
      <c r="S194" s="23"/>
      <c r="T194" s="242"/>
      <c r="U194" s="238"/>
      <c r="V194" s="238"/>
      <c r="W194" s="238"/>
      <c r="X194" s="238"/>
      <c r="Y194" s="238"/>
      <c r="Z194" s="238"/>
      <c r="AA194" s="242"/>
      <c r="AB194" s="242"/>
      <c r="AC194" s="242"/>
      <c r="AD194" s="201"/>
      <c r="AE194" s="201"/>
      <c r="AF194" s="238"/>
      <c r="AG194" s="238"/>
      <c r="AH194" s="238"/>
      <c r="AI194" s="238"/>
      <c r="AJ194" s="238"/>
      <c r="AK194" s="238"/>
      <c r="AL194" s="238"/>
      <c r="AM194" s="238"/>
      <c r="AN194" s="238"/>
      <c r="AO194" s="238"/>
    </row>
    <row r="195" spans="1:41" s="5" customFormat="1" ht="18" customHeight="1" x14ac:dyDescent="0.35">
      <c r="A195" s="10"/>
      <c r="B195" s="11"/>
      <c r="C195" s="268" t="s">
        <v>187</v>
      </c>
      <c r="D195" s="268"/>
      <c r="E195" s="268"/>
      <c r="F195" s="268"/>
      <c r="G195" s="268"/>
      <c r="H195" s="268"/>
      <c r="I195" s="268"/>
      <c r="J195" s="268"/>
      <c r="K195" s="268"/>
      <c r="L195" s="20"/>
      <c r="M195" s="12"/>
      <c r="N195" s="27"/>
      <c r="O195" s="23"/>
      <c r="P195" s="23"/>
      <c r="Q195" s="23"/>
      <c r="R195" s="23"/>
      <c r="S195" s="23"/>
      <c r="T195" s="242"/>
      <c r="U195" s="238"/>
      <c r="V195" s="238"/>
      <c r="W195" s="238"/>
      <c r="X195" s="238"/>
      <c r="Y195" s="238"/>
      <c r="Z195" s="238"/>
      <c r="AA195" s="242"/>
      <c r="AB195" s="242"/>
      <c r="AC195" s="242"/>
      <c r="AD195" s="201"/>
      <c r="AE195" s="201"/>
      <c r="AF195" s="238"/>
      <c r="AG195" s="238"/>
      <c r="AH195" s="238"/>
      <c r="AI195" s="238"/>
      <c r="AJ195" s="238"/>
      <c r="AK195" s="238"/>
      <c r="AL195" s="238"/>
      <c r="AM195" s="238"/>
      <c r="AN195" s="238"/>
      <c r="AO195" s="238"/>
    </row>
    <row r="196" spans="1:41" s="5" customFormat="1" ht="18" customHeight="1" x14ac:dyDescent="0.35">
      <c r="A196" s="10"/>
      <c r="B196" s="11"/>
      <c r="C196" s="268" t="s">
        <v>188</v>
      </c>
      <c r="D196" s="268"/>
      <c r="E196" s="268"/>
      <c r="F196" s="268"/>
      <c r="G196" s="268"/>
      <c r="H196" s="268"/>
      <c r="I196" s="268"/>
      <c r="J196" s="268"/>
      <c r="K196" s="268"/>
      <c r="L196" s="20"/>
      <c r="M196" s="12"/>
      <c r="N196" s="27"/>
      <c r="O196" s="23"/>
      <c r="P196" s="23"/>
      <c r="Q196" s="23"/>
      <c r="R196" s="23"/>
      <c r="S196" s="23"/>
      <c r="T196" s="242"/>
      <c r="U196" s="238"/>
      <c r="V196" s="238"/>
      <c r="W196" s="238"/>
      <c r="X196" s="238"/>
      <c r="Y196" s="238"/>
      <c r="Z196" s="238"/>
      <c r="AA196" s="242"/>
      <c r="AB196" s="242"/>
      <c r="AC196" s="242"/>
      <c r="AD196" s="201"/>
      <c r="AE196" s="201"/>
      <c r="AF196" s="238"/>
      <c r="AG196" s="238"/>
      <c r="AH196" s="238"/>
      <c r="AI196" s="238"/>
      <c r="AJ196" s="238"/>
      <c r="AK196" s="238"/>
      <c r="AL196" s="238"/>
      <c r="AM196" s="238"/>
      <c r="AN196" s="238"/>
      <c r="AO196" s="238"/>
    </row>
    <row r="197" spans="1:41" s="5" customFormat="1" ht="18" customHeight="1" x14ac:dyDescent="0.35">
      <c r="A197" s="10"/>
      <c r="B197" s="11"/>
      <c r="C197" s="268" t="s">
        <v>189</v>
      </c>
      <c r="D197" s="268"/>
      <c r="E197" s="268"/>
      <c r="F197" s="268"/>
      <c r="G197" s="268"/>
      <c r="H197" s="268"/>
      <c r="I197" s="268"/>
      <c r="J197" s="268"/>
      <c r="K197" s="268"/>
      <c r="L197" s="20"/>
      <c r="M197" s="12"/>
      <c r="N197" s="27"/>
      <c r="O197" s="23"/>
      <c r="P197" s="23"/>
      <c r="Q197" s="23"/>
      <c r="R197" s="23"/>
      <c r="S197" s="23"/>
      <c r="T197" s="242"/>
      <c r="U197" s="238"/>
      <c r="V197" s="238"/>
      <c r="W197" s="238"/>
      <c r="X197" s="238"/>
      <c r="Y197" s="238"/>
      <c r="Z197" s="238"/>
      <c r="AA197" s="242"/>
      <c r="AB197" s="242"/>
      <c r="AC197" s="242"/>
      <c r="AD197" s="201"/>
      <c r="AE197" s="201"/>
      <c r="AF197" s="238"/>
      <c r="AG197" s="238"/>
      <c r="AH197" s="238"/>
      <c r="AI197" s="238"/>
      <c r="AJ197" s="238"/>
      <c r="AK197" s="238"/>
      <c r="AL197" s="238"/>
      <c r="AM197" s="238"/>
      <c r="AN197" s="238"/>
      <c r="AO197" s="238"/>
    </row>
    <row r="198" spans="1:41" s="5" customFormat="1" ht="18" customHeight="1" x14ac:dyDescent="0.35">
      <c r="A198" s="10"/>
      <c r="B198" s="11"/>
      <c r="C198" s="268" t="s">
        <v>190</v>
      </c>
      <c r="D198" s="268"/>
      <c r="E198" s="268"/>
      <c r="F198" s="268"/>
      <c r="G198" s="268"/>
      <c r="H198" s="268"/>
      <c r="I198" s="268"/>
      <c r="J198" s="268"/>
      <c r="K198" s="268"/>
      <c r="L198" s="20"/>
      <c r="M198" s="12"/>
      <c r="N198" s="27"/>
      <c r="O198" s="23"/>
      <c r="P198" s="23"/>
      <c r="Q198" s="23"/>
      <c r="R198" s="23"/>
      <c r="S198" s="23"/>
      <c r="T198" s="242"/>
      <c r="U198" s="238"/>
      <c r="V198" s="238"/>
      <c r="W198" s="238"/>
      <c r="X198" s="238"/>
      <c r="Y198" s="238"/>
      <c r="Z198" s="238"/>
      <c r="AA198" s="242"/>
      <c r="AB198" s="242"/>
      <c r="AC198" s="242"/>
      <c r="AD198" s="201"/>
      <c r="AE198" s="201"/>
      <c r="AF198" s="238"/>
      <c r="AG198" s="238"/>
      <c r="AH198" s="238"/>
      <c r="AI198" s="238"/>
      <c r="AJ198" s="238"/>
      <c r="AK198" s="238"/>
      <c r="AL198" s="238"/>
      <c r="AM198" s="238"/>
      <c r="AN198" s="238"/>
      <c r="AO198" s="238"/>
    </row>
    <row r="199" spans="1:41" s="5" customFormat="1" ht="18" customHeight="1" x14ac:dyDescent="0.35">
      <c r="A199" s="10"/>
      <c r="B199" s="11"/>
      <c r="C199" s="268" t="s">
        <v>191</v>
      </c>
      <c r="D199" s="268"/>
      <c r="E199" s="268"/>
      <c r="F199" s="268"/>
      <c r="G199" s="268"/>
      <c r="H199" s="268"/>
      <c r="I199" s="268"/>
      <c r="J199" s="268"/>
      <c r="K199" s="268"/>
      <c r="L199" s="20"/>
      <c r="M199" s="12"/>
      <c r="N199" s="27"/>
      <c r="O199" s="23"/>
      <c r="P199" s="23"/>
      <c r="Q199" s="23"/>
      <c r="R199" s="23"/>
      <c r="S199" s="23"/>
      <c r="T199" s="242"/>
      <c r="U199" s="238"/>
      <c r="V199" s="238"/>
      <c r="W199" s="238"/>
      <c r="X199" s="238"/>
      <c r="Y199" s="238"/>
      <c r="Z199" s="238"/>
      <c r="AA199" s="242"/>
      <c r="AB199" s="242"/>
      <c r="AC199" s="242"/>
      <c r="AD199" s="201"/>
      <c r="AE199" s="201"/>
      <c r="AF199" s="238"/>
      <c r="AG199" s="238"/>
      <c r="AH199" s="238"/>
      <c r="AI199" s="238"/>
      <c r="AJ199" s="238"/>
      <c r="AK199" s="238"/>
      <c r="AL199" s="238"/>
      <c r="AM199" s="238"/>
      <c r="AN199" s="238"/>
      <c r="AO199" s="238"/>
    </row>
    <row r="200" spans="1:41" s="5" customFormat="1" ht="18" customHeight="1" x14ac:dyDescent="0.35">
      <c r="A200" s="10"/>
      <c r="B200" s="11"/>
      <c r="C200" s="268" t="s">
        <v>192</v>
      </c>
      <c r="D200" s="268"/>
      <c r="E200" s="268"/>
      <c r="F200" s="268"/>
      <c r="G200" s="268"/>
      <c r="H200" s="268"/>
      <c r="I200" s="268"/>
      <c r="J200" s="268"/>
      <c r="K200" s="268"/>
      <c r="L200" s="20"/>
      <c r="M200" s="12"/>
      <c r="N200" s="27"/>
      <c r="O200" s="23"/>
      <c r="P200" s="23"/>
      <c r="Q200" s="23"/>
      <c r="R200" s="23"/>
      <c r="S200" s="23"/>
      <c r="T200" s="242"/>
      <c r="U200" s="238"/>
      <c r="V200" s="238"/>
      <c r="W200" s="238"/>
      <c r="X200" s="238"/>
      <c r="Y200" s="238"/>
      <c r="Z200" s="238"/>
      <c r="AA200" s="242"/>
      <c r="AB200" s="242"/>
      <c r="AC200" s="242"/>
      <c r="AD200" s="201"/>
      <c r="AE200" s="201"/>
      <c r="AF200" s="238"/>
      <c r="AG200" s="238"/>
      <c r="AH200" s="238"/>
      <c r="AI200" s="238"/>
      <c r="AJ200" s="238"/>
      <c r="AK200" s="238"/>
      <c r="AL200" s="238"/>
      <c r="AM200" s="238"/>
      <c r="AN200" s="238"/>
      <c r="AO200" s="238"/>
    </row>
    <row r="201" spans="1:41" s="5" customFormat="1" ht="18" customHeight="1" x14ac:dyDescent="0.35">
      <c r="A201" s="10"/>
      <c r="B201" s="11"/>
      <c r="C201" s="217"/>
      <c r="D201" s="217"/>
      <c r="E201" s="217"/>
      <c r="F201" s="217"/>
      <c r="G201" s="219"/>
      <c r="H201" s="219"/>
      <c r="I201" s="219"/>
      <c r="J201" s="219"/>
      <c r="K201" s="219"/>
      <c r="L201" s="219"/>
      <c r="M201" s="12"/>
      <c r="N201" s="27"/>
      <c r="O201" s="357"/>
      <c r="P201" s="357"/>
      <c r="Q201" s="357"/>
      <c r="R201" s="23"/>
      <c r="S201" s="23"/>
      <c r="T201" s="242"/>
      <c r="U201" s="238"/>
      <c r="V201" s="238"/>
      <c r="W201" s="238"/>
      <c r="X201" s="238"/>
      <c r="Y201" s="238"/>
      <c r="Z201" s="238"/>
      <c r="AA201" s="242"/>
      <c r="AB201" s="242"/>
      <c r="AC201" s="242"/>
      <c r="AD201" s="201"/>
      <c r="AE201" s="201"/>
      <c r="AF201" s="238"/>
      <c r="AG201" s="238"/>
      <c r="AH201" s="238"/>
      <c r="AI201" s="238"/>
      <c r="AJ201" s="238"/>
      <c r="AK201" s="238"/>
      <c r="AL201" s="238"/>
      <c r="AM201" s="238"/>
      <c r="AN201" s="238"/>
      <c r="AO201" s="238"/>
    </row>
    <row r="202" spans="1:41" s="5" customFormat="1" ht="18" customHeight="1" x14ac:dyDescent="0.35">
      <c r="A202" s="10"/>
      <c r="B202" s="11"/>
      <c r="C202" s="218" t="s">
        <v>245</v>
      </c>
      <c r="D202" s="217"/>
      <c r="E202" s="217"/>
      <c r="F202" s="217"/>
      <c r="G202" s="219"/>
      <c r="H202" s="219"/>
      <c r="I202" s="219"/>
      <c r="J202" s="219"/>
      <c r="K202" s="219"/>
      <c r="L202" s="219"/>
      <c r="M202" s="12"/>
      <c r="N202" s="27"/>
      <c r="O202" s="243"/>
      <c r="P202" s="243"/>
      <c r="Q202" s="243"/>
      <c r="R202" s="23"/>
      <c r="S202" s="23"/>
      <c r="T202" s="242"/>
      <c r="U202" s="238"/>
      <c r="V202" s="238"/>
      <c r="W202" s="238"/>
      <c r="X202" s="238"/>
      <c r="Y202" s="238"/>
      <c r="Z202" s="238"/>
      <c r="AA202" s="242"/>
      <c r="AB202" s="242"/>
      <c r="AC202" s="242"/>
      <c r="AD202" s="201"/>
      <c r="AE202" s="201"/>
      <c r="AF202" s="238"/>
      <c r="AG202" s="238"/>
      <c r="AH202" s="238"/>
      <c r="AI202" s="238"/>
      <c r="AJ202" s="238"/>
      <c r="AK202" s="238"/>
      <c r="AL202" s="238"/>
      <c r="AM202" s="238"/>
      <c r="AN202" s="238"/>
      <c r="AO202" s="238"/>
    </row>
    <row r="203" spans="1:41" s="5" customFormat="1" ht="36" customHeight="1" x14ac:dyDescent="0.35">
      <c r="A203" s="10"/>
      <c r="B203" s="11"/>
      <c r="C203" s="370" t="s">
        <v>246</v>
      </c>
      <c r="D203" s="370"/>
      <c r="E203" s="370"/>
      <c r="F203" s="370"/>
      <c r="G203" s="370"/>
      <c r="H203" s="370"/>
      <c r="I203" s="370"/>
      <c r="J203" s="370"/>
      <c r="K203" s="370"/>
      <c r="L203" s="370"/>
      <c r="M203" s="12"/>
      <c r="N203" s="27"/>
      <c r="O203" s="243"/>
      <c r="P203" s="243"/>
      <c r="Q203" s="243"/>
      <c r="R203" s="23"/>
      <c r="S203" s="23"/>
      <c r="T203" s="242"/>
      <c r="U203" s="238"/>
      <c r="V203" s="238"/>
      <c r="W203" s="238"/>
      <c r="X203" s="238"/>
      <c r="Y203" s="238"/>
      <c r="Z203" s="238"/>
      <c r="AA203" s="242"/>
      <c r="AB203" s="242"/>
      <c r="AC203" s="242"/>
      <c r="AD203" s="201"/>
      <c r="AE203" s="201"/>
      <c r="AF203" s="238"/>
      <c r="AG203" s="238"/>
      <c r="AH203" s="238"/>
      <c r="AI203" s="238"/>
      <c r="AJ203" s="238"/>
      <c r="AK203" s="238"/>
      <c r="AL203" s="238"/>
      <c r="AM203" s="238"/>
      <c r="AN203" s="238"/>
      <c r="AO203" s="238"/>
    </row>
    <row r="204" spans="1:41" s="5" customFormat="1" ht="10" customHeight="1" x14ac:dyDescent="0.35">
      <c r="A204" s="10"/>
      <c r="B204" s="11"/>
      <c r="C204" s="218"/>
      <c r="D204" s="217"/>
      <c r="E204" s="217"/>
      <c r="F204" s="217"/>
      <c r="G204" s="219"/>
      <c r="H204" s="219"/>
      <c r="I204" s="219"/>
      <c r="J204" s="219"/>
      <c r="K204" s="219"/>
      <c r="L204" s="219"/>
      <c r="M204" s="12"/>
      <c r="N204" s="27"/>
      <c r="O204" s="243"/>
      <c r="P204" s="243"/>
      <c r="Q204" s="243"/>
      <c r="R204" s="23"/>
      <c r="S204" s="23"/>
      <c r="T204" s="242"/>
      <c r="U204" s="238"/>
      <c r="V204" s="238"/>
      <c r="W204" s="238"/>
      <c r="X204" s="238"/>
      <c r="Y204" s="238"/>
      <c r="Z204" s="238"/>
      <c r="AA204" s="242"/>
      <c r="AB204" s="242"/>
      <c r="AC204" s="242"/>
      <c r="AD204" s="201"/>
      <c r="AE204" s="201"/>
      <c r="AF204" s="238"/>
      <c r="AG204" s="238"/>
      <c r="AH204" s="238"/>
      <c r="AI204" s="238"/>
      <c r="AJ204" s="238"/>
      <c r="AK204" s="238"/>
      <c r="AL204" s="238"/>
      <c r="AM204" s="238"/>
      <c r="AN204" s="238"/>
      <c r="AO204" s="238"/>
    </row>
    <row r="205" spans="1:41" s="5" customFormat="1" ht="18" customHeight="1" x14ac:dyDescent="0.35">
      <c r="A205" s="10"/>
      <c r="B205" s="350" t="s">
        <v>247</v>
      </c>
      <c r="C205" s="350" t="s">
        <v>160</v>
      </c>
      <c r="D205" s="350" t="s">
        <v>163</v>
      </c>
      <c r="E205" s="350" t="s">
        <v>162</v>
      </c>
      <c r="F205" s="369" t="s">
        <v>248</v>
      </c>
      <c r="G205" s="352" t="s">
        <v>214</v>
      </c>
      <c r="H205" s="353"/>
      <c r="I205" s="352" t="s">
        <v>172</v>
      </c>
      <c r="J205" s="353"/>
      <c r="K205" s="352" t="s">
        <v>223</v>
      </c>
      <c r="L205" s="353"/>
      <c r="M205" s="12"/>
      <c r="N205" s="27"/>
      <c r="O205" s="357"/>
      <c r="P205" s="242"/>
      <c r="Q205" s="242"/>
      <c r="R205" s="323" t="s">
        <v>249</v>
      </c>
      <c r="S205" s="323"/>
      <c r="T205" s="323"/>
      <c r="U205" s="323"/>
      <c r="V205" s="323"/>
      <c r="W205" s="323"/>
      <c r="X205" s="238"/>
      <c r="Y205" s="238"/>
      <c r="Z205" s="238"/>
      <c r="AA205" s="242"/>
      <c r="AB205" s="242"/>
      <c r="AC205" s="242"/>
      <c r="AD205" s="201"/>
      <c r="AE205" s="201"/>
      <c r="AF205" s="238"/>
      <c r="AG205" s="238"/>
      <c r="AH205" s="238"/>
      <c r="AI205" s="238"/>
      <c r="AJ205" s="238"/>
      <c r="AK205" s="238"/>
      <c r="AL205" s="238"/>
      <c r="AM205" s="238"/>
      <c r="AN205" s="238"/>
      <c r="AO205" s="238"/>
    </row>
    <row r="206" spans="1:41" s="5" customFormat="1" ht="18" customHeight="1" x14ac:dyDescent="0.35">
      <c r="A206" s="10"/>
      <c r="B206" s="351"/>
      <c r="C206" s="351"/>
      <c r="D206" s="351"/>
      <c r="E206" s="351"/>
      <c r="F206" s="351"/>
      <c r="G206" s="134" t="s">
        <v>250</v>
      </c>
      <c r="H206" s="134" t="s">
        <v>251</v>
      </c>
      <c r="I206" s="134" t="s">
        <v>226</v>
      </c>
      <c r="J206" s="134" t="s">
        <v>227</v>
      </c>
      <c r="K206" s="134" t="s">
        <v>226</v>
      </c>
      <c r="L206" s="134" t="s">
        <v>227</v>
      </c>
      <c r="M206" s="12"/>
      <c r="N206" s="27"/>
      <c r="O206" s="357"/>
      <c r="P206" s="242"/>
      <c r="Q206" s="242"/>
      <c r="R206" s="323" t="s">
        <v>252</v>
      </c>
      <c r="S206" s="323"/>
      <c r="T206" s="323" t="s">
        <v>253</v>
      </c>
      <c r="U206" s="323"/>
      <c r="V206" s="323" t="s">
        <v>254</v>
      </c>
      <c r="W206" s="323"/>
      <c r="X206" s="238"/>
      <c r="Y206" s="238"/>
      <c r="Z206" s="238"/>
      <c r="AA206" s="242"/>
      <c r="AB206" s="242"/>
      <c r="AC206" s="242"/>
      <c r="AD206" s="201"/>
      <c r="AE206" s="201"/>
      <c r="AF206" s="238"/>
      <c r="AG206" s="238"/>
      <c r="AH206" s="238"/>
      <c r="AI206" s="238"/>
      <c r="AJ206" s="238"/>
      <c r="AK206" s="238"/>
      <c r="AL206" s="238"/>
      <c r="AM206" s="238"/>
      <c r="AN206" s="238"/>
      <c r="AO206" s="238"/>
    </row>
    <row r="207" spans="1:41" s="5" customFormat="1" ht="18" customHeight="1" x14ac:dyDescent="0.35">
      <c r="A207" s="10"/>
      <c r="B207" s="16"/>
      <c r="C207" s="354" t="s">
        <v>278</v>
      </c>
      <c r="D207" s="355"/>
      <c r="E207" s="356"/>
      <c r="F207" s="143"/>
      <c r="G207" s="106"/>
      <c r="H207" s="106"/>
      <c r="I207" s="20"/>
      <c r="J207" s="20"/>
      <c r="K207" s="20"/>
      <c r="L207" s="20"/>
      <c r="M207" s="12"/>
      <c r="N207" s="27"/>
      <c r="O207" s="241"/>
      <c r="P207" s="27"/>
      <c r="Q207" s="27"/>
      <c r="R207" s="345">
        <f>COUNTIF($P208:PJ237,"&gt;=1")</f>
        <v>0</v>
      </c>
      <c r="S207" s="345"/>
      <c r="T207" s="345">
        <f>COUNTIF($P208:$P237,"&gt;=250")</f>
        <v>0</v>
      </c>
      <c r="U207" s="345"/>
      <c r="V207" s="345">
        <f>COUNTIF($P208:$P237,"&gt;=700")</f>
        <v>0</v>
      </c>
      <c r="W207" s="345"/>
      <c r="X207" s="238"/>
      <c r="Y207" s="238"/>
      <c r="Z207" s="238"/>
      <c r="AA207" s="242"/>
      <c r="AB207" s="242"/>
      <c r="AC207" s="242"/>
      <c r="AD207" s="201"/>
      <c r="AE207" s="201"/>
      <c r="AF207" s="238"/>
      <c r="AG207" s="238"/>
      <c r="AH207" s="238"/>
      <c r="AI207" s="238"/>
      <c r="AJ207" s="238"/>
      <c r="AK207" s="238"/>
      <c r="AL207" s="238"/>
      <c r="AM207" s="238"/>
      <c r="AN207" s="238"/>
      <c r="AO207" s="238"/>
    </row>
    <row r="208" spans="1:41" s="5" customFormat="1" ht="28" customHeight="1" x14ac:dyDescent="0.35">
      <c r="A208" s="10"/>
      <c r="B208" s="227">
        <v>1</v>
      </c>
      <c r="C208" s="244"/>
      <c r="D208" s="244"/>
      <c r="E208" s="244"/>
      <c r="F208" s="141"/>
      <c r="G208" s="106"/>
      <c r="H208" s="106"/>
      <c r="I208" s="20"/>
      <c r="J208" s="20"/>
      <c r="K208" s="20"/>
      <c r="L208" s="20"/>
      <c r="M208" s="12"/>
      <c r="N208" s="27"/>
      <c r="O208" s="241"/>
      <c r="P208" s="322">
        <f>IF(I208&gt;=J208,I208,J208)</f>
        <v>0</v>
      </c>
      <c r="Q208" s="322"/>
      <c r="R208" s="346"/>
      <c r="S208" s="346"/>
      <c r="T208" s="242"/>
      <c r="U208" s="238"/>
      <c r="V208" s="238"/>
      <c r="W208" s="238"/>
      <c r="X208" s="238"/>
      <c r="Y208" s="238"/>
      <c r="Z208" s="238"/>
      <c r="AA208" s="242"/>
      <c r="AB208" s="242"/>
      <c r="AC208" s="242"/>
      <c r="AD208" s="201"/>
      <c r="AE208" s="201"/>
      <c r="AF208" s="238"/>
      <c r="AG208" s="238"/>
      <c r="AH208" s="238"/>
      <c r="AI208" s="238"/>
      <c r="AJ208" s="238"/>
      <c r="AK208" s="238"/>
      <c r="AL208" s="238"/>
      <c r="AM208" s="238"/>
      <c r="AN208" s="238"/>
      <c r="AO208" s="238"/>
    </row>
    <row r="209" spans="1:41" s="5" customFormat="1" ht="28" customHeight="1" x14ac:dyDescent="0.35">
      <c r="A209" s="10"/>
      <c r="B209" s="227">
        <v>2</v>
      </c>
      <c r="C209" s="244"/>
      <c r="D209" s="244"/>
      <c r="E209" s="244"/>
      <c r="F209" s="141"/>
      <c r="G209" s="106"/>
      <c r="H209" s="106"/>
      <c r="I209" s="20"/>
      <c r="J209" s="20"/>
      <c r="K209" s="20"/>
      <c r="L209" s="20"/>
      <c r="M209" s="12"/>
      <c r="N209" s="27"/>
      <c r="O209" s="241"/>
      <c r="P209" s="322">
        <f t="shared" ref="P209:P237" si="36">IF(I209&gt;=J209,I209,J209)</f>
        <v>0</v>
      </c>
      <c r="Q209" s="322"/>
      <c r="R209" s="346"/>
      <c r="S209" s="346"/>
      <c r="T209" s="242"/>
      <c r="U209" s="238"/>
      <c r="V209" s="238"/>
      <c r="W209" s="238"/>
      <c r="X209" s="238"/>
      <c r="Y209" s="238"/>
      <c r="Z209" s="238"/>
      <c r="AA209" s="242"/>
      <c r="AB209" s="242"/>
      <c r="AC209" s="242"/>
      <c r="AD209" s="201"/>
      <c r="AE209" s="201"/>
      <c r="AF209" s="238"/>
      <c r="AG209" s="238"/>
      <c r="AH209" s="238"/>
      <c r="AI209" s="238"/>
      <c r="AJ209" s="238"/>
      <c r="AK209" s="238"/>
      <c r="AL209" s="238"/>
      <c r="AM209" s="238"/>
      <c r="AN209" s="238"/>
      <c r="AO209" s="238"/>
    </row>
    <row r="210" spans="1:41" s="5" customFormat="1" ht="28" customHeight="1" x14ac:dyDescent="0.35">
      <c r="A210" s="10"/>
      <c r="B210" s="227">
        <v>3</v>
      </c>
      <c r="C210" s="244"/>
      <c r="D210" s="244"/>
      <c r="E210" s="244"/>
      <c r="F210" s="141"/>
      <c r="G210" s="106"/>
      <c r="H210" s="106"/>
      <c r="I210" s="20"/>
      <c r="J210" s="20"/>
      <c r="K210" s="20"/>
      <c r="L210" s="20"/>
      <c r="M210" s="12"/>
      <c r="N210" s="27"/>
      <c r="O210" s="241"/>
      <c r="P210" s="322">
        <f t="shared" si="36"/>
        <v>0</v>
      </c>
      <c r="Q210" s="322"/>
      <c r="R210" s="346"/>
      <c r="S210" s="346"/>
      <c r="T210" s="242"/>
      <c r="U210" s="238"/>
      <c r="V210" s="238"/>
      <c r="W210" s="238"/>
      <c r="X210" s="238"/>
      <c r="Y210" s="238"/>
      <c r="Z210" s="238"/>
      <c r="AA210" s="242"/>
      <c r="AB210" s="242"/>
      <c r="AC210" s="242"/>
      <c r="AD210" s="201"/>
      <c r="AE210" s="201"/>
      <c r="AF210" s="238"/>
      <c r="AG210" s="238"/>
      <c r="AH210" s="238"/>
      <c r="AI210" s="238"/>
      <c r="AJ210" s="238"/>
      <c r="AK210" s="238"/>
      <c r="AL210" s="238"/>
      <c r="AM210" s="238"/>
      <c r="AN210" s="238"/>
      <c r="AO210" s="238"/>
    </row>
    <row r="211" spans="1:41" s="5" customFormat="1" ht="28" customHeight="1" x14ac:dyDescent="0.35">
      <c r="A211" s="10"/>
      <c r="B211" s="227">
        <v>4</v>
      </c>
      <c r="C211" s="244"/>
      <c r="D211" s="244"/>
      <c r="E211" s="244"/>
      <c r="F211" s="141"/>
      <c r="G211" s="106"/>
      <c r="H211" s="106"/>
      <c r="I211" s="20"/>
      <c r="J211" s="20"/>
      <c r="K211" s="20"/>
      <c r="L211" s="20"/>
      <c r="M211" s="12"/>
      <c r="N211" s="27"/>
      <c r="O211" s="241"/>
      <c r="P211" s="322">
        <f t="shared" si="36"/>
        <v>0</v>
      </c>
      <c r="Q211" s="322"/>
      <c r="R211" s="346"/>
      <c r="S211" s="346"/>
      <c r="T211" s="242"/>
      <c r="U211" s="238"/>
      <c r="V211" s="238"/>
      <c r="W211" s="238"/>
      <c r="X211" s="238"/>
      <c r="Y211" s="238"/>
      <c r="Z211" s="238"/>
      <c r="AA211" s="242"/>
      <c r="AB211" s="242"/>
      <c r="AC211" s="242"/>
      <c r="AD211" s="201"/>
      <c r="AE211" s="201"/>
      <c r="AF211" s="238"/>
      <c r="AG211" s="238"/>
      <c r="AH211" s="238"/>
      <c r="AI211" s="238"/>
      <c r="AJ211" s="238"/>
      <c r="AK211" s="238"/>
      <c r="AL211" s="238"/>
      <c r="AM211" s="238"/>
      <c r="AN211" s="238"/>
      <c r="AO211" s="238"/>
    </row>
    <row r="212" spans="1:41" s="5" customFormat="1" ht="28" customHeight="1" x14ac:dyDescent="0.35">
      <c r="A212" s="10"/>
      <c r="B212" s="227">
        <v>5</v>
      </c>
      <c r="C212" s="244"/>
      <c r="D212" s="244"/>
      <c r="E212" s="244"/>
      <c r="F212" s="141"/>
      <c r="G212" s="106"/>
      <c r="H212" s="106"/>
      <c r="I212" s="20"/>
      <c r="J212" s="20"/>
      <c r="K212" s="20"/>
      <c r="L212" s="20"/>
      <c r="M212" s="12"/>
      <c r="N212" s="27"/>
      <c r="O212" s="241"/>
      <c r="P212" s="322">
        <f t="shared" si="36"/>
        <v>0</v>
      </c>
      <c r="Q212" s="322"/>
      <c r="R212" s="346"/>
      <c r="S212" s="346"/>
      <c r="T212" s="242"/>
      <c r="U212" s="238"/>
      <c r="V212" s="238"/>
      <c r="W212" s="238"/>
      <c r="X212" s="238"/>
      <c r="Y212" s="238"/>
      <c r="Z212" s="238"/>
      <c r="AA212" s="242"/>
      <c r="AB212" s="242"/>
      <c r="AC212" s="242"/>
      <c r="AD212" s="201"/>
      <c r="AE212" s="201"/>
      <c r="AF212" s="238"/>
      <c r="AG212" s="238"/>
      <c r="AH212" s="238"/>
      <c r="AI212" s="238"/>
      <c r="AJ212" s="238"/>
      <c r="AK212" s="238"/>
      <c r="AL212" s="238"/>
      <c r="AM212" s="238"/>
      <c r="AN212" s="238"/>
      <c r="AO212" s="238"/>
    </row>
    <row r="213" spans="1:41" s="5" customFormat="1" ht="28" customHeight="1" x14ac:dyDescent="0.35">
      <c r="A213" s="10"/>
      <c r="B213" s="227">
        <v>6</v>
      </c>
      <c r="C213" s="244"/>
      <c r="D213" s="244"/>
      <c r="E213" s="244"/>
      <c r="F213" s="141"/>
      <c r="G213" s="106"/>
      <c r="H213" s="106"/>
      <c r="I213" s="20"/>
      <c r="J213" s="20"/>
      <c r="K213" s="20"/>
      <c r="L213" s="20"/>
      <c r="M213" s="12"/>
      <c r="N213" s="27"/>
      <c r="O213" s="241"/>
      <c r="P213" s="322">
        <f t="shared" si="36"/>
        <v>0</v>
      </c>
      <c r="Q213" s="322"/>
      <c r="R213" s="346"/>
      <c r="S213" s="346"/>
      <c r="T213" s="242"/>
      <c r="U213" s="238"/>
      <c r="V213" s="238"/>
      <c r="W213" s="238"/>
      <c r="X213" s="238"/>
      <c r="Y213" s="238"/>
      <c r="Z213" s="238"/>
      <c r="AA213" s="242"/>
      <c r="AB213" s="242"/>
      <c r="AC213" s="242"/>
      <c r="AD213" s="201"/>
      <c r="AE213" s="201"/>
      <c r="AF213" s="238"/>
      <c r="AG213" s="238"/>
      <c r="AH213" s="238"/>
      <c r="AI213" s="238"/>
      <c r="AJ213" s="238"/>
      <c r="AK213" s="238"/>
      <c r="AL213" s="238"/>
      <c r="AM213" s="238"/>
      <c r="AN213" s="238"/>
      <c r="AO213" s="238"/>
    </row>
    <row r="214" spans="1:41" s="5" customFormat="1" ht="28" customHeight="1" x14ac:dyDescent="0.35">
      <c r="A214" s="10"/>
      <c r="B214" s="227">
        <v>7</v>
      </c>
      <c r="C214" s="244"/>
      <c r="D214" s="244"/>
      <c r="E214" s="244"/>
      <c r="F214" s="141"/>
      <c r="G214" s="106"/>
      <c r="H214" s="106"/>
      <c r="I214" s="20"/>
      <c r="J214" s="20"/>
      <c r="K214" s="20"/>
      <c r="L214" s="20"/>
      <c r="M214" s="12"/>
      <c r="N214" s="27"/>
      <c r="O214" s="241"/>
      <c r="P214" s="322">
        <f t="shared" si="36"/>
        <v>0</v>
      </c>
      <c r="Q214" s="322"/>
      <c r="R214" s="346"/>
      <c r="S214" s="346"/>
      <c r="T214" s="242"/>
      <c r="U214" s="238"/>
      <c r="V214" s="238"/>
      <c r="W214" s="238"/>
      <c r="X214" s="238"/>
      <c r="Y214" s="238"/>
      <c r="Z214" s="238"/>
      <c r="AA214" s="242"/>
      <c r="AB214" s="242"/>
      <c r="AC214" s="242"/>
      <c r="AD214" s="201"/>
      <c r="AE214" s="201"/>
      <c r="AF214" s="238"/>
      <c r="AG214" s="238"/>
      <c r="AH214" s="238"/>
      <c r="AI214" s="238"/>
      <c r="AJ214" s="238"/>
      <c r="AK214" s="238"/>
      <c r="AL214" s="238"/>
      <c r="AM214" s="238"/>
      <c r="AN214" s="238"/>
      <c r="AO214" s="238"/>
    </row>
    <row r="215" spans="1:41" s="5" customFormat="1" ht="28" customHeight="1" x14ac:dyDescent="0.35">
      <c r="A215" s="10"/>
      <c r="B215" s="227">
        <v>8</v>
      </c>
      <c r="C215" s="244"/>
      <c r="D215" s="244"/>
      <c r="E215" s="244"/>
      <c r="F215" s="141"/>
      <c r="G215" s="106"/>
      <c r="H215" s="106"/>
      <c r="I215" s="20"/>
      <c r="J215" s="20"/>
      <c r="K215" s="20"/>
      <c r="L215" s="20"/>
      <c r="M215" s="12"/>
      <c r="N215" s="27"/>
      <c r="O215" s="241"/>
      <c r="P215" s="322">
        <f t="shared" si="36"/>
        <v>0</v>
      </c>
      <c r="Q215" s="322"/>
      <c r="R215" s="346"/>
      <c r="S215" s="346"/>
      <c r="T215" s="242"/>
      <c r="U215" s="238"/>
      <c r="V215" s="238"/>
      <c r="W215" s="238"/>
      <c r="X215" s="238"/>
      <c r="Y215" s="238"/>
      <c r="Z215" s="238"/>
      <c r="AA215" s="242"/>
      <c r="AB215" s="242"/>
      <c r="AC215" s="242"/>
      <c r="AD215" s="201"/>
      <c r="AE215" s="201"/>
      <c r="AF215" s="238"/>
      <c r="AG215" s="238"/>
      <c r="AH215" s="238"/>
      <c r="AI215" s="238"/>
      <c r="AJ215" s="238"/>
      <c r="AK215" s="238"/>
      <c r="AL215" s="238"/>
      <c r="AM215" s="238"/>
      <c r="AN215" s="238"/>
      <c r="AO215" s="238"/>
    </row>
    <row r="216" spans="1:41" s="5" customFormat="1" ht="28" customHeight="1" x14ac:dyDescent="0.35">
      <c r="A216" s="10"/>
      <c r="B216" s="227">
        <v>9</v>
      </c>
      <c r="C216" s="244"/>
      <c r="D216" s="244"/>
      <c r="E216" s="244"/>
      <c r="F216" s="141"/>
      <c r="G216" s="106"/>
      <c r="H216" s="106"/>
      <c r="I216" s="20"/>
      <c r="J216" s="20"/>
      <c r="K216" s="20"/>
      <c r="L216" s="20"/>
      <c r="M216" s="12"/>
      <c r="N216" s="27"/>
      <c r="O216" s="241"/>
      <c r="P216" s="322">
        <f t="shared" si="36"/>
        <v>0</v>
      </c>
      <c r="Q216" s="322"/>
      <c r="R216" s="346"/>
      <c r="S216" s="346"/>
      <c r="T216" s="242"/>
      <c r="U216" s="238"/>
      <c r="V216" s="238"/>
      <c r="W216" s="238"/>
      <c r="X216" s="238"/>
      <c r="Y216" s="238"/>
      <c r="Z216" s="238"/>
      <c r="AA216" s="242"/>
      <c r="AB216" s="242"/>
      <c r="AC216" s="242"/>
      <c r="AD216" s="201"/>
      <c r="AE216" s="201"/>
      <c r="AF216" s="238"/>
      <c r="AG216" s="238"/>
      <c r="AH216" s="238"/>
      <c r="AI216" s="238"/>
      <c r="AJ216" s="238"/>
      <c r="AK216" s="238"/>
      <c r="AL216" s="238"/>
      <c r="AM216" s="238"/>
      <c r="AN216" s="238"/>
      <c r="AO216" s="238"/>
    </row>
    <row r="217" spans="1:41" s="5" customFormat="1" ht="28" customHeight="1" x14ac:dyDescent="0.35">
      <c r="A217" s="10"/>
      <c r="B217" s="227">
        <v>10</v>
      </c>
      <c r="C217" s="244"/>
      <c r="D217" s="244"/>
      <c r="E217" s="244"/>
      <c r="F217" s="141"/>
      <c r="G217" s="106"/>
      <c r="H217" s="106"/>
      <c r="I217" s="20"/>
      <c r="J217" s="20"/>
      <c r="K217" s="20"/>
      <c r="L217" s="20"/>
      <c r="M217" s="12"/>
      <c r="N217" s="27"/>
      <c r="O217" s="241"/>
      <c r="P217" s="322">
        <f t="shared" si="36"/>
        <v>0</v>
      </c>
      <c r="Q217" s="322"/>
      <c r="R217" s="346"/>
      <c r="S217" s="346"/>
      <c r="T217" s="242"/>
      <c r="U217" s="238"/>
      <c r="V217" s="238"/>
      <c r="W217" s="238"/>
      <c r="X217" s="238"/>
      <c r="Y217" s="238"/>
      <c r="Z217" s="238"/>
      <c r="AA217" s="242"/>
      <c r="AB217" s="242"/>
      <c r="AC217" s="242"/>
      <c r="AD217" s="201"/>
      <c r="AE217" s="201"/>
      <c r="AF217" s="238"/>
      <c r="AG217" s="238"/>
      <c r="AH217" s="238"/>
      <c r="AI217" s="238"/>
      <c r="AJ217" s="238"/>
      <c r="AK217" s="238"/>
      <c r="AL217" s="238"/>
      <c r="AM217" s="238"/>
      <c r="AN217" s="238"/>
      <c r="AO217" s="238"/>
    </row>
    <row r="218" spans="1:41" s="5" customFormat="1" ht="28" customHeight="1" x14ac:dyDescent="0.35">
      <c r="A218" s="10"/>
      <c r="B218" s="227">
        <v>11</v>
      </c>
      <c r="C218" s="244"/>
      <c r="D218" s="244"/>
      <c r="E218" s="244"/>
      <c r="F218" s="141"/>
      <c r="G218" s="106"/>
      <c r="H218" s="106"/>
      <c r="I218" s="20"/>
      <c r="J218" s="20"/>
      <c r="K218" s="20"/>
      <c r="L218" s="20"/>
      <c r="M218" s="12"/>
      <c r="N218" s="27"/>
      <c r="O218" s="241"/>
      <c r="P218" s="322">
        <f t="shared" si="36"/>
        <v>0</v>
      </c>
      <c r="Q218" s="322"/>
      <c r="R218" s="346"/>
      <c r="S218" s="346"/>
      <c r="T218" s="242"/>
      <c r="U218" s="238"/>
      <c r="V218" s="238"/>
      <c r="W218" s="238"/>
      <c r="X218" s="238"/>
      <c r="Y218" s="238"/>
      <c r="Z218" s="238"/>
      <c r="AA218" s="242"/>
      <c r="AB218" s="242"/>
      <c r="AC218" s="242"/>
      <c r="AD218" s="201"/>
      <c r="AE218" s="201"/>
      <c r="AF218" s="238"/>
      <c r="AG218" s="238"/>
      <c r="AH218" s="238"/>
      <c r="AI218" s="238"/>
      <c r="AJ218" s="238"/>
      <c r="AK218" s="238"/>
      <c r="AL218" s="238"/>
      <c r="AM218" s="238"/>
      <c r="AN218" s="238"/>
      <c r="AO218" s="238"/>
    </row>
    <row r="219" spans="1:41" s="5" customFormat="1" ht="28" customHeight="1" x14ac:dyDescent="0.35">
      <c r="A219" s="10"/>
      <c r="B219" s="227">
        <v>12</v>
      </c>
      <c r="C219" s="244"/>
      <c r="D219" s="244"/>
      <c r="E219" s="244"/>
      <c r="F219" s="141"/>
      <c r="G219" s="106"/>
      <c r="H219" s="106"/>
      <c r="I219" s="20"/>
      <c r="J219" s="20"/>
      <c r="K219" s="20"/>
      <c r="L219" s="20"/>
      <c r="M219" s="12"/>
      <c r="N219" s="27"/>
      <c r="O219" s="241"/>
      <c r="P219" s="322">
        <f t="shared" si="36"/>
        <v>0</v>
      </c>
      <c r="Q219" s="322"/>
      <c r="R219" s="346"/>
      <c r="S219" s="346"/>
      <c r="T219" s="242"/>
      <c r="U219" s="238"/>
      <c r="V219" s="238"/>
      <c r="W219" s="238"/>
      <c r="X219" s="238"/>
      <c r="Y219" s="238"/>
      <c r="Z219" s="238"/>
      <c r="AA219" s="242"/>
      <c r="AB219" s="242"/>
      <c r="AC219" s="242"/>
      <c r="AD219" s="201"/>
      <c r="AE219" s="201"/>
      <c r="AF219" s="238"/>
      <c r="AG219" s="238"/>
      <c r="AH219" s="238"/>
      <c r="AI219" s="238"/>
      <c r="AJ219" s="238"/>
      <c r="AK219" s="238"/>
      <c r="AL219" s="238"/>
      <c r="AM219" s="238"/>
      <c r="AN219" s="238"/>
      <c r="AO219" s="238"/>
    </row>
    <row r="220" spans="1:41" s="5" customFormat="1" ht="28" customHeight="1" x14ac:dyDescent="0.35">
      <c r="A220" s="10"/>
      <c r="B220" s="227">
        <v>13</v>
      </c>
      <c r="C220" s="244"/>
      <c r="D220" s="244"/>
      <c r="E220" s="244"/>
      <c r="F220" s="141"/>
      <c r="G220" s="106"/>
      <c r="H220" s="106"/>
      <c r="I220" s="20"/>
      <c r="J220" s="20"/>
      <c r="K220" s="20"/>
      <c r="L220" s="20"/>
      <c r="M220" s="12"/>
      <c r="N220" s="27"/>
      <c r="O220" s="241"/>
      <c r="P220" s="322">
        <f t="shared" si="36"/>
        <v>0</v>
      </c>
      <c r="Q220" s="322"/>
      <c r="R220" s="346"/>
      <c r="S220" s="346"/>
      <c r="T220" s="242"/>
      <c r="U220" s="238"/>
      <c r="V220" s="238"/>
      <c r="W220" s="238"/>
      <c r="X220" s="238"/>
      <c r="Y220" s="238"/>
      <c r="Z220" s="238"/>
      <c r="AA220" s="242"/>
      <c r="AB220" s="242"/>
      <c r="AC220" s="242"/>
      <c r="AD220" s="201"/>
      <c r="AE220" s="201"/>
      <c r="AF220" s="238"/>
      <c r="AG220" s="238"/>
      <c r="AH220" s="238"/>
      <c r="AI220" s="238"/>
      <c r="AJ220" s="238"/>
      <c r="AK220" s="238"/>
      <c r="AL220" s="238"/>
      <c r="AM220" s="238"/>
      <c r="AN220" s="238"/>
      <c r="AO220" s="238"/>
    </row>
    <row r="221" spans="1:41" s="5" customFormat="1" ht="28" customHeight="1" x14ac:dyDescent="0.35">
      <c r="A221" s="10"/>
      <c r="B221" s="227">
        <v>14</v>
      </c>
      <c r="C221" s="244"/>
      <c r="D221" s="244"/>
      <c r="E221" s="244"/>
      <c r="F221" s="141"/>
      <c r="G221" s="106"/>
      <c r="H221" s="106"/>
      <c r="I221" s="20"/>
      <c r="J221" s="20"/>
      <c r="K221" s="20"/>
      <c r="L221" s="20"/>
      <c r="M221" s="12"/>
      <c r="N221" s="27"/>
      <c r="O221" s="241"/>
      <c r="P221" s="322">
        <f t="shared" si="36"/>
        <v>0</v>
      </c>
      <c r="Q221" s="322"/>
      <c r="R221" s="346"/>
      <c r="S221" s="346"/>
      <c r="T221" s="242"/>
      <c r="U221" s="238"/>
      <c r="V221" s="238"/>
      <c r="W221" s="238"/>
      <c r="X221" s="238"/>
      <c r="Y221" s="238"/>
      <c r="Z221" s="238"/>
      <c r="AA221" s="242"/>
      <c r="AB221" s="242"/>
      <c r="AC221" s="242"/>
      <c r="AD221" s="201"/>
      <c r="AE221" s="201"/>
      <c r="AF221" s="238"/>
      <c r="AG221" s="238"/>
      <c r="AH221" s="238"/>
      <c r="AI221" s="238"/>
      <c r="AJ221" s="238"/>
      <c r="AK221" s="238"/>
      <c r="AL221" s="238"/>
      <c r="AM221" s="238"/>
      <c r="AN221" s="238"/>
      <c r="AO221" s="238"/>
    </row>
    <row r="222" spans="1:41" s="5" customFormat="1" ht="28" customHeight="1" x14ac:dyDescent="0.35">
      <c r="A222" s="10"/>
      <c r="B222" s="227">
        <v>15</v>
      </c>
      <c r="C222" s="244"/>
      <c r="D222" s="244"/>
      <c r="E222" s="244"/>
      <c r="F222" s="141"/>
      <c r="G222" s="106"/>
      <c r="H222" s="106"/>
      <c r="I222" s="20"/>
      <c r="J222" s="20"/>
      <c r="K222" s="20"/>
      <c r="L222" s="20"/>
      <c r="M222" s="12"/>
      <c r="N222" s="27"/>
      <c r="O222" s="241"/>
      <c r="P222" s="322">
        <f t="shared" si="36"/>
        <v>0</v>
      </c>
      <c r="Q222" s="322"/>
      <c r="R222" s="346"/>
      <c r="S222" s="346"/>
      <c r="T222" s="242"/>
      <c r="U222" s="238"/>
      <c r="V222" s="238"/>
      <c r="W222" s="238"/>
      <c r="X222" s="238"/>
      <c r="Y222" s="238"/>
      <c r="Z222" s="238"/>
      <c r="AA222" s="242"/>
      <c r="AB222" s="242"/>
      <c r="AC222" s="242"/>
      <c r="AD222" s="201"/>
      <c r="AE222" s="201"/>
      <c r="AF222" s="238"/>
      <c r="AG222" s="238"/>
      <c r="AH222" s="238"/>
      <c r="AI222" s="238"/>
      <c r="AJ222" s="238"/>
      <c r="AK222" s="238"/>
      <c r="AL222" s="238"/>
      <c r="AM222" s="238"/>
      <c r="AN222" s="238"/>
      <c r="AO222" s="238"/>
    </row>
    <row r="223" spans="1:41" s="5" customFormat="1" ht="28" customHeight="1" x14ac:dyDescent="0.35">
      <c r="A223" s="10"/>
      <c r="B223" s="227">
        <v>16</v>
      </c>
      <c r="C223" s="244"/>
      <c r="D223" s="244"/>
      <c r="E223" s="244"/>
      <c r="F223" s="141"/>
      <c r="G223" s="106"/>
      <c r="H223" s="106"/>
      <c r="I223" s="20"/>
      <c r="J223" s="20"/>
      <c r="K223" s="20"/>
      <c r="L223" s="20"/>
      <c r="M223" s="12"/>
      <c r="N223" s="27"/>
      <c r="O223" s="241"/>
      <c r="P223" s="322">
        <f t="shared" si="36"/>
        <v>0</v>
      </c>
      <c r="Q223" s="322"/>
      <c r="R223" s="346"/>
      <c r="S223" s="346"/>
      <c r="T223" s="242"/>
      <c r="U223" s="238"/>
      <c r="V223" s="238"/>
      <c r="W223" s="238"/>
      <c r="X223" s="238"/>
      <c r="Y223" s="238"/>
      <c r="Z223" s="238"/>
      <c r="AA223" s="242"/>
      <c r="AB223" s="242"/>
      <c r="AC223" s="242"/>
      <c r="AD223" s="201"/>
      <c r="AE223" s="201"/>
      <c r="AF223" s="238"/>
      <c r="AG223" s="238"/>
      <c r="AH223" s="238"/>
      <c r="AI223" s="238"/>
      <c r="AJ223" s="238"/>
      <c r="AK223" s="238"/>
      <c r="AL223" s="238"/>
      <c r="AM223" s="238"/>
      <c r="AN223" s="238"/>
      <c r="AO223" s="238"/>
    </row>
    <row r="224" spans="1:41" s="5" customFormat="1" ht="28" customHeight="1" x14ac:dyDescent="0.35">
      <c r="A224" s="10"/>
      <c r="B224" s="227">
        <v>17</v>
      </c>
      <c r="C224" s="244"/>
      <c r="D224" s="244"/>
      <c r="E224" s="244"/>
      <c r="F224" s="141"/>
      <c r="G224" s="106"/>
      <c r="H224" s="106"/>
      <c r="I224" s="20"/>
      <c r="J224" s="20"/>
      <c r="K224" s="20"/>
      <c r="L224" s="20"/>
      <c r="M224" s="12"/>
      <c r="N224" s="27"/>
      <c r="O224" s="241"/>
      <c r="P224" s="322">
        <f t="shared" si="36"/>
        <v>0</v>
      </c>
      <c r="Q224" s="322"/>
      <c r="R224" s="346"/>
      <c r="S224" s="346"/>
      <c r="T224" s="242"/>
      <c r="U224" s="238"/>
      <c r="V224" s="238"/>
      <c r="W224" s="238"/>
      <c r="X224" s="238"/>
      <c r="Y224" s="238"/>
      <c r="Z224" s="238"/>
      <c r="AA224" s="242"/>
      <c r="AB224" s="242"/>
      <c r="AC224" s="242"/>
      <c r="AD224" s="201"/>
      <c r="AE224" s="201"/>
      <c r="AF224" s="238"/>
      <c r="AG224" s="238"/>
      <c r="AH224" s="238"/>
      <c r="AI224" s="238"/>
      <c r="AJ224" s="238"/>
      <c r="AK224" s="238"/>
      <c r="AL224" s="238"/>
      <c r="AM224" s="238"/>
      <c r="AN224" s="238"/>
      <c r="AO224" s="238"/>
    </row>
    <row r="225" spans="1:41" s="5" customFormat="1" ht="28" customHeight="1" x14ac:dyDescent="0.35">
      <c r="A225" s="10"/>
      <c r="B225" s="227">
        <v>18</v>
      </c>
      <c r="C225" s="244"/>
      <c r="D225" s="244"/>
      <c r="E225" s="244"/>
      <c r="F225" s="141"/>
      <c r="G225" s="106"/>
      <c r="H225" s="106"/>
      <c r="I225" s="20"/>
      <c r="J225" s="20"/>
      <c r="K225" s="20"/>
      <c r="L225" s="20"/>
      <c r="M225" s="12"/>
      <c r="N225" s="27"/>
      <c r="O225" s="241"/>
      <c r="P225" s="322">
        <f t="shared" si="36"/>
        <v>0</v>
      </c>
      <c r="Q225" s="322"/>
      <c r="R225" s="346"/>
      <c r="S225" s="346"/>
      <c r="T225" s="242"/>
      <c r="U225" s="238"/>
      <c r="V225" s="238"/>
      <c r="W225" s="238"/>
      <c r="X225" s="238"/>
      <c r="Y225" s="238"/>
      <c r="Z225" s="238"/>
      <c r="AA225" s="242"/>
      <c r="AB225" s="242"/>
      <c r="AC225" s="242"/>
      <c r="AD225" s="201"/>
      <c r="AE225" s="201"/>
      <c r="AF225" s="238"/>
      <c r="AG225" s="238"/>
      <c r="AH225" s="238"/>
      <c r="AI225" s="238"/>
      <c r="AJ225" s="238"/>
      <c r="AK225" s="238"/>
      <c r="AL225" s="238"/>
      <c r="AM225" s="238"/>
      <c r="AN225" s="238"/>
      <c r="AO225" s="238"/>
    </row>
    <row r="226" spans="1:41" s="5" customFormat="1" ht="28" customHeight="1" x14ac:dyDescent="0.35">
      <c r="A226" s="10"/>
      <c r="B226" s="227">
        <v>19</v>
      </c>
      <c r="C226" s="244"/>
      <c r="D226" s="244"/>
      <c r="E226" s="244"/>
      <c r="F226" s="141"/>
      <c r="G226" s="106"/>
      <c r="H226" s="106"/>
      <c r="I226" s="20"/>
      <c r="J226" s="20"/>
      <c r="K226" s="20"/>
      <c r="L226" s="20"/>
      <c r="M226" s="12"/>
      <c r="N226" s="27"/>
      <c r="O226" s="241"/>
      <c r="P226" s="322">
        <f t="shared" si="36"/>
        <v>0</v>
      </c>
      <c r="Q226" s="322"/>
      <c r="R226" s="346"/>
      <c r="S226" s="346"/>
      <c r="T226" s="242"/>
      <c r="U226" s="238"/>
      <c r="V226" s="238"/>
      <c r="W226" s="238"/>
      <c r="X226" s="238"/>
      <c r="Y226" s="238"/>
      <c r="Z226" s="238"/>
      <c r="AA226" s="242"/>
      <c r="AB226" s="242"/>
      <c r="AC226" s="242"/>
      <c r="AD226" s="201"/>
      <c r="AE226" s="201"/>
      <c r="AF226" s="238"/>
      <c r="AG226" s="238"/>
      <c r="AH226" s="238"/>
      <c r="AI226" s="238"/>
      <c r="AJ226" s="238"/>
      <c r="AK226" s="238"/>
      <c r="AL226" s="238"/>
      <c r="AM226" s="238"/>
      <c r="AN226" s="238"/>
      <c r="AO226" s="238"/>
    </row>
    <row r="227" spans="1:41" s="5" customFormat="1" ht="28" customHeight="1" x14ac:dyDescent="0.35">
      <c r="A227" s="10"/>
      <c r="B227" s="227">
        <v>20</v>
      </c>
      <c r="C227" s="244"/>
      <c r="D227" s="244"/>
      <c r="E227" s="244"/>
      <c r="F227" s="141"/>
      <c r="G227" s="106"/>
      <c r="H227" s="106"/>
      <c r="I227" s="20"/>
      <c r="J227" s="20"/>
      <c r="K227" s="20"/>
      <c r="L227" s="20"/>
      <c r="M227" s="12"/>
      <c r="N227" s="27"/>
      <c r="O227" s="241"/>
      <c r="P227" s="322">
        <f t="shared" si="36"/>
        <v>0</v>
      </c>
      <c r="Q227" s="322"/>
      <c r="R227" s="346"/>
      <c r="S227" s="346"/>
      <c r="T227" s="242"/>
      <c r="U227" s="238"/>
      <c r="V227" s="238"/>
      <c r="W227" s="238"/>
      <c r="X227" s="238"/>
      <c r="Y227" s="238"/>
      <c r="Z227" s="238"/>
      <c r="AA227" s="242"/>
      <c r="AB227" s="242"/>
      <c r="AC227" s="242"/>
      <c r="AD227" s="201"/>
      <c r="AE227" s="201"/>
      <c r="AF227" s="238"/>
      <c r="AG227" s="238"/>
      <c r="AH227" s="238"/>
      <c r="AI227" s="238"/>
      <c r="AJ227" s="238"/>
      <c r="AK227" s="238"/>
      <c r="AL227" s="238"/>
      <c r="AM227" s="238"/>
      <c r="AN227" s="238"/>
      <c r="AO227" s="238"/>
    </row>
    <row r="228" spans="1:41" s="5" customFormat="1" ht="28" customHeight="1" x14ac:dyDescent="0.35">
      <c r="A228" s="10"/>
      <c r="B228" s="227">
        <v>21</v>
      </c>
      <c r="C228" s="244"/>
      <c r="D228" s="244"/>
      <c r="E228" s="244"/>
      <c r="F228" s="141"/>
      <c r="G228" s="106"/>
      <c r="H228" s="106"/>
      <c r="I228" s="20"/>
      <c r="J228" s="20"/>
      <c r="K228" s="20"/>
      <c r="L228" s="20"/>
      <c r="M228" s="12"/>
      <c r="N228" s="27"/>
      <c r="O228" s="241"/>
      <c r="P228" s="322">
        <f t="shared" si="36"/>
        <v>0</v>
      </c>
      <c r="Q228" s="322"/>
      <c r="R228" s="346"/>
      <c r="S228" s="346"/>
      <c r="T228" s="242"/>
      <c r="U228" s="238"/>
      <c r="V228" s="238"/>
      <c r="W228" s="238"/>
      <c r="X228" s="238"/>
      <c r="Y228" s="238"/>
      <c r="Z228" s="238"/>
      <c r="AA228" s="242"/>
      <c r="AB228" s="242"/>
      <c r="AC228" s="242"/>
      <c r="AD228" s="201"/>
      <c r="AE228" s="201"/>
      <c r="AF228" s="238"/>
      <c r="AG228" s="238"/>
      <c r="AH228" s="238"/>
      <c r="AI228" s="238"/>
      <c r="AJ228" s="238"/>
      <c r="AK228" s="238"/>
      <c r="AL228" s="238"/>
      <c r="AM228" s="238"/>
      <c r="AN228" s="238"/>
      <c r="AO228" s="238"/>
    </row>
    <row r="229" spans="1:41" s="5" customFormat="1" ht="28" customHeight="1" x14ac:dyDescent="0.35">
      <c r="A229" s="10"/>
      <c r="B229" s="227">
        <v>22</v>
      </c>
      <c r="C229" s="244"/>
      <c r="D229" s="244"/>
      <c r="E229" s="244"/>
      <c r="F229" s="141"/>
      <c r="G229" s="106"/>
      <c r="H229" s="106"/>
      <c r="I229" s="20"/>
      <c r="J229" s="20"/>
      <c r="K229" s="20"/>
      <c r="L229" s="20"/>
      <c r="M229" s="12"/>
      <c r="N229" s="27"/>
      <c r="O229" s="241"/>
      <c r="P229" s="322">
        <f t="shared" si="36"/>
        <v>0</v>
      </c>
      <c r="Q229" s="322"/>
      <c r="R229" s="346"/>
      <c r="S229" s="346"/>
      <c r="T229" s="242"/>
      <c r="U229" s="238"/>
      <c r="V229" s="238"/>
      <c r="W229" s="238"/>
      <c r="X229" s="238"/>
      <c r="Y229" s="238"/>
      <c r="Z229" s="238"/>
      <c r="AA229" s="242"/>
      <c r="AB229" s="242"/>
      <c r="AC229" s="242"/>
      <c r="AD229" s="201"/>
      <c r="AE229" s="201"/>
      <c r="AF229" s="238"/>
      <c r="AG229" s="238"/>
      <c r="AH229" s="238"/>
      <c r="AI229" s="238"/>
      <c r="AJ229" s="238"/>
      <c r="AK229" s="238"/>
      <c r="AL229" s="238"/>
      <c r="AM229" s="238"/>
      <c r="AN229" s="238"/>
      <c r="AO229" s="238"/>
    </row>
    <row r="230" spans="1:41" s="5" customFormat="1" ht="28" customHeight="1" x14ac:dyDescent="0.35">
      <c r="A230" s="10"/>
      <c r="B230" s="227">
        <v>23</v>
      </c>
      <c r="C230" s="244"/>
      <c r="D230" s="244"/>
      <c r="E230" s="244"/>
      <c r="F230" s="141"/>
      <c r="G230" s="106"/>
      <c r="H230" s="106"/>
      <c r="I230" s="20"/>
      <c r="J230" s="20"/>
      <c r="K230" s="20"/>
      <c r="L230" s="20"/>
      <c r="M230" s="12"/>
      <c r="N230" s="27"/>
      <c r="O230" s="241"/>
      <c r="P230" s="322">
        <f t="shared" si="36"/>
        <v>0</v>
      </c>
      <c r="Q230" s="322"/>
      <c r="R230" s="346"/>
      <c r="S230" s="346"/>
      <c r="T230" s="242"/>
      <c r="U230" s="238"/>
      <c r="V230" s="238"/>
      <c r="W230" s="238"/>
      <c r="X230" s="238"/>
      <c r="Y230" s="238"/>
      <c r="Z230" s="238"/>
      <c r="AA230" s="242"/>
      <c r="AB230" s="242"/>
      <c r="AC230" s="242"/>
      <c r="AD230" s="201"/>
      <c r="AE230" s="201"/>
      <c r="AF230" s="238"/>
      <c r="AG230" s="238"/>
      <c r="AH230" s="238"/>
      <c r="AI230" s="238"/>
      <c r="AJ230" s="238"/>
      <c r="AK230" s="238"/>
      <c r="AL230" s="238"/>
      <c r="AM230" s="238"/>
      <c r="AN230" s="238"/>
      <c r="AO230" s="238"/>
    </row>
    <row r="231" spans="1:41" s="5" customFormat="1" ht="28" customHeight="1" x14ac:dyDescent="0.35">
      <c r="A231" s="10"/>
      <c r="B231" s="227">
        <v>24</v>
      </c>
      <c r="C231" s="244"/>
      <c r="D231" s="244"/>
      <c r="E231" s="244"/>
      <c r="F231" s="141"/>
      <c r="G231" s="106"/>
      <c r="H231" s="106"/>
      <c r="I231" s="20"/>
      <c r="J231" s="20"/>
      <c r="K231" s="20"/>
      <c r="L231" s="20"/>
      <c r="M231" s="12"/>
      <c r="N231" s="27"/>
      <c r="O231" s="241"/>
      <c r="P231" s="322">
        <f t="shared" si="36"/>
        <v>0</v>
      </c>
      <c r="Q231" s="322"/>
      <c r="R231" s="346"/>
      <c r="S231" s="346"/>
      <c r="T231" s="242"/>
      <c r="U231" s="238"/>
      <c r="V231" s="238"/>
      <c r="W231" s="238"/>
      <c r="X231" s="238"/>
      <c r="Y231" s="238"/>
      <c r="Z231" s="238"/>
      <c r="AA231" s="242"/>
      <c r="AB231" s="242"/>
      <c r="AC231" s="242"/>
      <c r="AD231" s="201"/>
      <c r="AE231" s="201"/>
      <c r="AF231" s="238"/>
      <c r="AG231" s="238"/>
      <c r="AH231" s="238"/>
      <c r="AI231" s="238"/>
      <c r="AJ231" s="238"/>
      <c r="AK231" s="238"/>
      <c r="AL231" s="238"/>
      <c r="AM231" s="238"/>
      <c r="AN231" s="238"/>
      <c r="AO231" s="238"/>
    </row>
    <row r="232" spans="1:41" s="5" customFormat="1" ht="28" customHeight="1" x14ac:dyDescent="0.35">
      <c r="A232" s="10"/>
      <c r="B232" s="227">
        <v>25</v>
      </c>
      <c r="C232" s="244"/>
      <c r="D232" s="244"/>
      <c r="E232" s="244"/>
      <c r="F232" s="141"/>
      <c r="G232" s="106"/>
      <c r="H232" s="106"/>
      <c r="I232" s="20"/>
      <c r="J232" s="20"/>
      <c r="K232" s="20"/>
      <c r="L232" s="20"/>
      <c r="M232" s="12"/>
      <c r="N232" s="27"/>
      <c r="O232" s="241"/>
      <c r="P232" s="322">
        <f t="shared" si="36"/>
        <v>0</v>
      </c>
      <c r="Q232" s="322"/>
      <c r="R232" s="346"/>
      <c r="S232" s="346"/>
      <c r="T232" s="242"/>
      <c r="U232" s="238"/>
      <c r="V232" s="238"/>
      <c r="W232" s="238"/>
      <c r="X232" s="238"/>
      <c r="Y232" s="238"/>
      <c r="Z232" s="238"/>
      <c r="AA232" s="242"/>
      <c r="AB232" s="242"/>
      <c r="AC232" s="242"/>
      <c r="AD232" s="201"/>
      <c r="AE232" s="201"/>
      <c r="AF232" s="238"/>
      <c r="AG232" s="238"/>
      <c r="AH232" s="238"/>
      <c r="AI232" s="238"/>
      <c r="AJ232" s="238"/>
      <c r="AK232" s="238"/>
      <c r="AL232" s="238"/>
      <c r="AM232" s="238"/>
      <c r="AN232" s="238"/>
      <c r="AO232" s="238"/>
    </row>
    <row r="233" spans="1:41" s="5" customFormat="1" ht="28" customHeight="1" x14ac:dyDescent="0.35">
      <c r="A233" s="10"/>
      <c r="B233" s="227">
        <v>26</v>
      </c>
      <c r="C233" s="244"/>
      <c r="D233" s="244"/>
      <c r="E233" s="244"/>
      <c r="F233" s="141"/>
      <c r="G233" s="106"/>
      <c r="H233" s="106"/>
      <c r="I233" s="20"/>
      <c r="J233" s="20"/>
      <c r="K233" s="20"/>
      <c r="L233" s="20"/>
      <c r="M233" s="12"/>
      <c r="N233" s="27"/>
      <c r="O233" s="241"/>
      <c r="P233" s="322">
        <f t="shared" si="36"/>
        <v>0</v>
      </c>
      <c r="Q233" s="322"/>
      <c r="R233" s="346"/>
      <c r="S233" s="346"/>
      <c r="T233" s="242"/>
      <c r="U233" s="238"/>
      <c r="V233" s="238"/>
      <c r="W233" s="238"/>
      <c r="X233" s="238"/>
      <c r="Y233" s="238"/>
      <c r="Z233" s="238"/>
      <c r="AA233" s="242"/>
      <c r="AB233" s="242"/>
      <c r="AC233" s="242"/>
      <c r="AD233" s="201"/>
      <c r="AE233" s="201"/>
      <c r="AF233" s="238"/>
      <c r="AG233" s="238"/>
      <c r="AH233" s="238"/>
      <c r="AI233" s="238"/>
      <c r="AJ233" s="238"/>
      <c r="AK233" s="238"/>
      <c r="AL233" s="238"/>
      <c r="AM233" s="238"/>
      <c r="AN233" s="238"/>
      <c r="AO233" s="238"/>
    </row>
    <row r="234" spans="1:41" s="5" customFormat="1" ht="28" customHeight="1" x14ac:dyDescent="0.35">
      <c r="A234" s="10"/>
      <c r="B234" s="227">
        <v>27</v>
      </c>
      <c r="C234" s="244"/>
      <c r="D234" s="244"/>
      <c r="E234" s="244"/>
      <c r="F234" s="141"/>
      <c r="G234" s="106"/>
      <c r="H234" s="106"/>
      <c r="I234" s="20"/>
      <c r="J234" s="20"/>
      <c r="K234" s="20"/>
      <c r="L234" s="20"/>
      <c r="M234" s="12"/>
      <c r="N234" s="27"/>
      <c r="O234" s="241"/>
      <c r="P234" s="322">
        <f t="shared" si="36"/>
        <v>0</v>
      </c>
      <c r="Q234" s="322"/>
      <c r="R234" s="346"/>
      <c r="S234" s="346"/>
      <c r="T234" s="242"/>
      <c r="U234" s="238"/>
      <c r="V234" s="238"/>
      <c r="W234" s="238"/>
      <c r="X234" s="238"/>
      <c r="Y234" s="238"/>
      <c r="Z234" s="238"/>
      <c r="AA234" s="242"/>
      <c r="AB234" s="242"/>
      <c r="AC234" s="242"/>
      <c r="AD234" s="201"/>
      <c r="AE234" s="201"/>
      <c r="AF234" s="238"/>
      <c r="AG234" s="238"/>
      <c r="AH234" s="238"/>
      <c r="AI234" s="238"/>
      <c r="AJ234" s="238"/>
      <c r="AK234" s="238"/>
      <c r="AL234" s="238"/>
      <c r="AM234" s="238"/>
      <c r="AN234" s="238"/>
      <c r="AO234" s="238"/>
    </row>
    <row r="235" spans="1:41" s="5" customFormat="1" ht="28" customHeight="1" x14ac:dyDescent="0.35">
      <c r="A235" s="10"/>
      <c r="B235" s="227">
        <v>28</v>
      </c>
      <c r="C235" s="244"/>
      <c r="D235" s="244"/>
      <c r="E235" s="244"/>
      <c r="F235" s="141"/>
      <c r="G235" s="106"/>
      <c r="H235" s="106"/>
      <c r="I235" s="20"/>
      <c r="J235" s="20"/>
      <c r="K235" s="20"/>
      <c r="L235" s="20"/>
      <c r="M235" s="12"/>
      <c r="N235" s="27"/>
      <c r="O235" s="241"/>
      <c r="P235" s="322">
        <f t="shared" si="36"/>
        <v>0</v>
      </c>
      <c r="Q235" s="322"/>
      <c r="R235" s="346"/>
      <c r="S235" s="346"/>
      <c r="T235" s="242"/>
      <c r="U235" s="238"/>
      <c r="V235" s="238"/>
      <c r="W235" s="238"/>
      <c r="X235" s="238"/>
      <c r="Y235" s="238"/>
      <c r="Z235" s="238"/>
      <c r="AA235" s="242"/>
      <c r="AB235" s="242"/>
      <c r="AC235" s="242"/>
      <c r="AD235" s="201"/>
      <c r="AE235" s="201"/>
      <c r="AF235" s="238"/>
      <c r="AG235" s="238"/>
      <c r="AH235" s="238"/>
      <c r="AI235" s="238"/>
      <c r="AJ235" s="238"/>
      <c r="AK235" s="238"/>
      <c r="AL235" s="238"/>
      <c r="AM235" s="238"/>
      <c r="AN235" s="238"/>
      <c r="AO235" s="238"/>
    </row>
    <row r="236" spans="1:41" s="5" customFormat="1" ht="28" customHeight="1" x14ac:dyDescent="0.35">
      <c r="A236" s="10"/>
      <c r="B236" s="227">
        <v>29</v>
      </c>
      <c r="C236" s="244"/>
      <c r="D236" s="244"/>
      <c r="E236" s="244"/>
      <c r="F236" s="141"/>
      <c r="G236" s="106"/>
      <c r="H236" s="106"/>
      <c r="I236" s="20"/>
      <c r="J236" s="20"/>
      <c r="K236" s="20"/>
      <c r="L236" s="20"/>
      <c r="M236" s="12"/>
      <c r="N236" s="27"/>
      <c r="O236" s="241"/>
      <c r="P236" s="322">
        <f t="shared" si="36"/>
        <v>0</v>
      </c>
      <c r="Q236" s="322"/>
      <c r="R236" s="346"/>
      <c r="S236" s="346"/>
      <c r="T236" s="242"/>
      <c r="U236" s="238"/>
      <c r="V236" s="238"/>
      <c r="W236" s="238"/>
      <c r="X236" s="238"/>
      <c r="Y236" s="238"/>
      <c r="Z236" s="238"/>
      <c r="AA236" s="242"/>
      <c r="AB236" s="242"/>
      <c r="AC236" s="242"/>
      <c r="AD236" s="201"/>
      <c r="AE236" s="201"/>
      <c r="AF236" s="238"/>
      <c r="AG236" s="238"/>
      <c r="AH236" s="238"/>
      <c r="AI236" s="238"/>
      <c r="AJ236" s="238"/>
      <c r="AK236" s="238"/>
      <c r="AL236" s="238"/>
      <c r="AM236" s="238"/>
      <c r="AN236" s="238"/>
      <c r="AO236" s="238"/>
    </row>
    <row r="237" spans="1:41" s="5" customFormat="1" ht="28" customHeight="1" x14ac:dyDescent="0.35">
      <c r="A237" s="10"/>
      <c r="B237" s="227">
        <v>30</v>
      </c>
      <c r="C237" s="244"/>
      <c r="D237" s="244"/>
      <c r="E237" s="244"/>
      <c r="F237" s="141"/>
      <c r="G237" s="106"/>
      <c r="H237" s="106"/>
      <c r="I237" s="20"/>
      <c r="J237" s="20"/>
      <c r="K237" s="20"/>
      <c r="L237" s="20"/>
      <c r="M237" s="12"/>
      <c r="N237" s="27"/>
      <c r="O237" s="241"/>
      <c r="P237" s="322">
        <f t="shared" si="36"/>
        <v>0</v>
      </c>
      <c r="Q237" s="322"/>
      <c r="R237" s="346"/>
      <c r="S237" s="346"/>
      <c r="T237" s="242"/>
      <c r="U237" s="238"/>
      <c r="V237" s="238"/>
      <c r="W237" s="238"/>
      <c r="X237" s="238"/>
      <c r="Y237" s="238"/>
      <c r="Z237" s="238"/>
      <c r="AA237" s="242"/>
      <c r="AB237" s="242"/>
      <c r="AC237" s="242"/>
      <c r="AD237" s="201"/>
      <c r="AE237" s="201"/>
      <c r="AF237" s="238"/>
      <c r="AG237" s="238"/>
      <c r="AH237" s="238"/>
      <c r="AI237" s="238"/>
      <c r="AJ237" s="238"/>
      <c r="AK237" s="238"/>
      <c r="AL237" s="238"/>
      <c r="AM237" s="238"/>
      <c r="AN237" s="238"/>
      <c r="AO237" s="238"/>
    </row>
    <row r="238" spans="1:41" s="5" customFormat="1" ht="18" customHeight="1" x14ac:dyDescent="0.35">
      <c r="A238" s="10"/>
      <c r="B238" s="17"/>
      <c r="C238" s="217"/>
      <c r="D238" s="217"/>
      <c r="E238" s="217"/>
      <c r="F238" s="227">
        <f>COUNTIF(F208:F237,"ja")</f>
        <v>0</v>
      </c>
      <c r="G238" s="367" t="s">
        <v>256</v>
      </c>
      <c r="H238" s="368"/>
      <c r="I238" s="133">
        <f>SUM(I207:I237)</f>
        <v>0</v>
      </c>
      <c r="J238" s="133">
        <f t="shared" ref="J238:L238" si="37">SUM(J207:J237)</f>
        <v>0</v>
      </c>
      <c r="K238" s="133">
        <f t="shared" si="37"/>
        <v>0</v>
      </c>
      <c r="L238" s="133">
        <f t="shared" si="37"/>
        <v>0</v>
      </c>
      <c r="M238" s="12"/>
      <c r="N238" s="27"/>
      <c r="O238" s="243"/>
      <c r="P238" s="346"/>
      <c r="Q238" s="357"/>
      <c r="R238" s="346"/>
      <c r="S238" s="357"/>
      <c r="T238" s="242"/>
      <c r="U238" s="238"/>
      <c r="V238" s="238"/>
      <c r="W238" s="238"/>
      <c r="X238" s="238"/>
      <c r="Y238" s="238"/>
      <c r="Z238" s="238"/>
      <c r="AA238" s="242"/>
      <c r="AB238" s="242"/>
      <c r="AC238" s="242"/>
      <c r="AD238" s="201"/>
      <c r="AE238" s="201"/>
      <c r="AF238" s="238"/>
      <c r="AG238" s="238"/>
      <c r="AH238" s="238"/>
      <c r="AI238" s="238"/>
      <c r="AJ238" s="238"/>
      <c r="AK238" s="238"/>
      <c r="AL238" s="238"/>
      <c r="AM238" s="238"/>
      <c r="AN238" s="238"/>
      <c r="AO238" s="238"/>
    </row>
    <row r="239" spans="1:41" s="5" customFormat="1" ht="10" customHeight="1" x14ac:dyDescent="0.35">
      <c r="A239" s="10"/>
      <c r="B239" s="11"/>
      <c r="C239" s="217"/>
      <c r="D239" s="217"/>
      <c r="E239" s="217"/>
      <c r="F239" s="217"/>
      <c r="G239" s="219"/>
      <c r="H239" s="219"/>
      <c r="I239" s="219"/>
      <c r="J239" s="219"/>
      <c r="K239" s="219"/>
      <c r="L239" s="219"/>
      <c r="M239" s="12"/>
      <c r="N239" s="27"/>
      <c r="O239" s="23"/>
      <c r="P239" s="23"/>
      <c r="Q239" s="23"/>
      <c r="R239" s="23"/>
      <c r="S239" s="23"/>
      <c r="T239" s="242"/>
      <c r="U239" s="238"/>
      <c r="V239" s="238"/>
      <c r="W239" s="238"/>
      <c r="X239" s="238"/>
      <c r="Y239" s="238"/>
      <c r="Z239" s="238"/>
      <c r="AA239" s="242"/>
      <c r="AB239" s="242"/>
      <c r="AC239" s="242"/>
      <c r="AD239" s="201"/>
      <c r="AE239" s="201"/>
      <c r="AF239" s="238"/>
      <c r="AG239" s="238"/>
      <c r="AH239" s="238"/>
      <c r="AI239" s="238"/>
      <c r="AJ239" s="238"/>
      <c r="AK239" s="238"/>
      <c r="AL239" s="238"/>
      <c r="AM239" s="238"/>
      <c r="AN239" s="238"/>
      <c r="AO239" s="238"/>
    </row>
    <row r="240" spans="1:41" s="5" customFormat="1" ht="18" customHeight="1" x14ac:dyDescent="0.35">
      <c r="A240" s="10"/>
      <c r="B240" s="11"/>
      <c r="C240" s="218" t="s">
        <v>193</v>
      </c>
      <c r="D240" s="218"/>
      <c r="E240" s="218"/>
      <c r="F240" s="218"/>
      <c r="G240" s="219"/>
      <c r="H240" s="219"/>
      <c r="I240" s="219"/>
      <c r="J240" s="219"/>
      <c r="K240" s="219"/>
      <c r="L240" s="219"/>
      <c r="M240" s="12"/>
      <c r="N240" s="27"/>
      <c r="O240" s="23"/>
      <c r="P240" s="23"/>
      <c r="Q240" s="23"/>
      <c r="R240" s="23"/>
      <c r="S240" s="23"/>
      <c r="T240" s="242"/>
      <c r="U240" s="238"/>
      <c r="V240" s="238"/>
      <c r="W240" s="238"/>
      <c r="X240" s="238"/>
      <c r="Y240" s="238"/>
      <c r="Z240" s="238"/>
      <c r="AA240" s="242"/>
      <c r="AB240" s="242"/>
      <c r="AC240" s="242"/>
      <c r="AD240" s="201"/>
      <c r="AE240" s="201"/>
      <c r="AF240" s="238"/>
      <c r="AG240" s="238"/>
      <c r="AH240" s="238"/>
      <c r="AI240" s="238"/>
      <c r="AJ240" s="238"/>
      <c r="AK240" s="238"/>
      <c r="AL240" s="238"/>
      <c r="AM240" s="238"/>
      <c r="AN240" s="238"/>
      <c r="AO240" s="238"/>
    </row>
    <row r="241" spans="1:41" s="5" customFormat="1" ht="18" customHeight="1" x14ac:dyDescent="0.35">
      <c r="A241" s="10"/>
      <c r="B241" s="11"/>
      <c r="C241" s="217" t="s">
        <v>194</v>
      </c>
      <c r="D241" s="217"/>
      <c r="E241" s="362"/>
      <c r="F241" s="363"/>
      <c r="G241" s="363"/>
      <c r="H241" s="363"/>
      <c r="I241" s="363"/>
      <c r="J241" s="363"/>
      <c r="K241" s="363"/>
      <c r="L241" s="364"/>
      <c r="M241" s="12"/>
      <c r="N241" s="27"/>
      <c r="O241" s="23"/>
      <c r="P241" s="23"/>
      <c r="Q241" s="23"/>
      <c r="R241" s="23"/>
      <c r="S241" s="23"/>
      <c r="T241" s="242"/>
      <c r="U241" s="238"/>
      <c r="V241" s="238"/>
      <c r="W241" s="238"/>
      <c r="X241" s="238"/>
      <c r="Y241" s="238"/>
      <c r="Z241" s="238"/>
      <c r="AA241" s="242"/>
      <c r="AB241" s="242"/>
      <c r="AC241" s="242"/>
      <c r="AD241" s="201"/>
      <c r="AE241" s="201"/>
      <c r="AF241" s="238"/>
      <c r="AG241" s="238"/>
      <c r="AH241" s="238"/>
      <c r="AI241" s="238"/>
      <c r="AJ241" s="238"/>
      <c r="AK241" s="238"/>
      <c r="AL241" s="238"/>
      <c r="AM241" s="238"/>
      <c r="AN241" s="238"/>
      <c r="AO241" s="238"/>
    </row>
    <row r="242" spans="1:41" s="5" customFormat="1" ht="18" customHeight="1" x14ac:dyDescent="0.35">
      <c r="A242" s="10"/>
      <c r="B242" s="11"/>
      <c r="C242" s="217" t="s">
        <v>279</v>
      </c>
      <c r="D242" s="217"/>
      <c r="E242" s="362"/>
      <c r="F242" s="363"/>
      <c r="G242" s="363"/>
      <c r="H242" s="363"/>
      <c r="I242" s="363"/>
      <c r="J242" s="363"/>
      <c r="K242" s="363"/>
      <c r="L242" s="364"/>
      <c r="M242" s="12"/>
      <c r="N242" s="27"/>
      <c r="O242" s="23"/>
      <c r="P242" s="23"/>
      <c r="Q242" s="23"/>
      <c r="R242" s="23"/>
      <c r="S242" s="23"/>
      <c r="T242" s="242"/>
      <c r="U242" s="238"/>
      <c r="V242" s="238"/>
      <c r="W242" s="238"/>
      <c r="X242" s="238"/>
      <c r="Y242" s="238"/>
      <c r="Z242" s="238"/>
      <c r="AA242" s="242"/>
      <c r="AB242" s="242"/>
      <c r="AC242" s="242"/>
      <c r="AD242" s="201"/>
      <c r="AE242" s="201"/>
      <c r="AF242" s="238"/>
      <c r="AG242" s="238"/>
      <c r="AH242" s="238"/>
      <c r="AI242" s="238"/>
      <c r="AJ242" s="238"/>
      <c r="AK242" s="238"/>
      <c r="AL242" s="238"/>
      <c r="AM242" s="238"/>
      <c r="AN242" s="238"/>
      <c r="AO242" s="238"/>
    </row>
    <row r="243" spans="1:41" s="5" customFormat="1" ht="18" customHeight="1" x14ac:dyDescent="0.35">
      <c r="A243" s="10"/>
      <c r="B243" s="11"/>
      <c r="C243" s="217" t="s">
        <v>196</v>
      </c>
      <c r="D243" s="217"/>
      <c r="E243" s="362"/>
      <c r="F243" s="363"/>
      <c r="G243" s="363"/>
      <c r="H243" s="363"/>
      <c r="I243" s="363"/>
      <c r="J243" s="363"/>
      <c r="K243" s="363"/>
      <c r="L243" s="364"/>
      <c r="M243" s="12"/>
      <c r="N243" s="27"/>
      <c r="O243" s="23"/>
      <c r="P243" s="23"/>
      <c r="Q243" s="23"/>
      <c r="R243" s="23"/>
      <c r="S243" s="23"/>
      <c r="T243" s="242"/>
      <c r="U243" s="238"/>
      <c r="V243" s="238"/>
      <c r="W243" s="238"/>
      <c r="X243" s="238"/>
      <c r="Y243" s="238"/>
      <c r="Z243" s="238"/>
      <c r="AA243" s="242"/>
      <c r="AB243" s="242"/>
      <c r="AC243" s="242"/>
      <c r="AD243" s="201"/>
      <c r="AE243" s="201"/>
      <c r="AF243" s="238"/>
      <c r="AG243" s="238"/>
      <c r="AH243" s="238"/>
      <c r="AI243" s="238"/>
      <c r="AJ243" s="238"/>
      <c r="AK243" s="238"/>
      <c r="AL243" s="238"/>
      <c r="AM243" s="238"/>
      <c r="AN243" s="238"/>
      <c r="AO243" s="238"/>
    </row>
    <row r="244" spans="1:41" s="5" customFormat="1" ht="18" customHeight="1" x14ac:dyDescent="0.35">
      <c r="A244" s="10"/>
      <c r="B244" s="11"/>
      <c r="C244" s="217" t="s">
        <v>48</v>
      </c>
      <c r="D244" s="217"/>
      <c r="E244" s="362"/>
      <c r="F244" s="363"/>
      <c r="G244" s="363"/>
      <c r="H244" s="363"/>
      <c r="I244" s="363"/>
      <c r="J244" s="363"/>
      <c r="K244" s="363"/>
      <c r="L244" s="364"/>
      <c r="M244" s="12"/>
      <c r="N244" s="27"/>
      <c r="O244" s="23"/>
      <c r="P244" s="23"/>
      <c r="Q244" s="23"/>
      <c r="R244" s="23"/>
      <c r="S244" s="23"/>
      <c r="T244" s="242"/>
      <c r="U244" s="238"/>
      <c r="V244" s="238"/>
      <c r="W244" s="238"/>
      <c r="X244" s="238"/>
      <c r="Y244" s="238"/>
      <c r="Z244" s="238"/>
      <c r="AA244" s="242"/>
      <c r="AB244" s="242"/>
      <c r="AC244" s="242"/>
      <c r="AD244" s="201"/>
      <c r="AE244" s="201"/>
      <c r="AF244" s="238"/>
      <c r="AG244" s="238"/>
      <c r="AH244" s="238"/>
      <c r="AI244" s="238"/>
      <c r="AJ244" s="238"/>
      <c r="AK244" s="238"/>
      <c r="AL244" s="238"/>
      <c r="AM244" s="238"/>
      <c r="AN244" s="238"/>
      <c r="AO244" s="238"/>
    </row>
    <row r="245" spans="1:41" s="5" customFormat="1" ht="18" customHeight="1" x14ac:dyDescent="0.35">
      <c r="A245" s="14"/>
      <c r="B245" s="15"/>
      <c r="C245" s="15"/>
      <c r="D245" s="15"/>
      <c r="E245" s="15"/>
      <c r="F245" s="15"/>
      <c r="G245" s="15"/>
      <c r="H245" s="15"/>
      <c r="I245" s="15"/>
      <c r="J245" s="15"/>
      <c r="K245" s="15"/>
      <c r="L245" s="15"/>
      <c r="M245" s="16"/>
      <c r="N245" s="27"/>
      <c r="O245" s="23"/>
      <c r="P245" s="23"/>
      <c r="Q245" s="23"/>
      <c r="R245" s="23"/>
      <c r="S245" s="23"/>
      <c r="T245" s="242"/>
      <c r="U245" s="238"/>
      <c r="V245" s="238"/>
      <c r="W245" s="238"/>
      <c r="X245" s="238"/>
      <c r="Y245" s="238"/>
      <c r="Z245" s="238"/>
      <c r="AA245" s="242"/>
      <c r="AB245" s="242"/>
      <c r="AC245" s="242"/>
      <c r="AD245" s="201"/>
      <c r="AE245" s="201"/>
      <c r="AF245" s="238"/>
      <c r="AG245" s="238"/>
      <c r="AH245" s="238"/>
      <c r="AI245" s="238"/>
      <c r="AJ245" s="238"/>
      <c r="AK245" s="238"/>
      <c r="AL245" s="238"/>
      <c r="AM245" s="238"/>
      <c r="AN245" s="238"/>
      <c r="AO245" s="238"/>
    </row>
    <row r="246" spans="1:41" ht="18" customHeight="1" x14ac:dyDescent="0.35">
      <c r="A246" s="238"/>
      <c r="B246" s="238"/>
      <c r="C246" s="238"/>
      <c r="D246" s="238"/>
      <c r="E246" s="238"/>
      <c r="F246" s="238"/>
      <c r="G246" s="238"/>
      <c r="H246" s="238"/>
      <c r="I246" s="238"/>
      <c r="J246" s="238"/>
      <c r="K246" s="238"/>
      <c r="L246" s="238"/>
      <c r="M246" s="242"/>
      <c r="O246" s="23" t="s">
        <v>206</v>
      </c>
      <c r="T246" s="242"/>
      <c r="U246" s="238"/>
      <c r="V246" s="238"/>
      <c r="W246" s="238"/>
      <c r="X246" s="238"/>
      <c r="Y246" s="238"/>
      <c r="Z246" s="238"/>
      <c r="AA246" s="238"/>
      <c r="AB246" s="238"/>
      <c r="AC246" s="238"/>
      <c r="AD246" s="238"/>
      <c r="AE246" s="238"/>
      <c r="AF246" s="238"/>
      <c r="AG246" s="238"/>
      <c r="AH246" s="238"/>
      <c r="AI246" s="238"/>
      <c r="AJ246" s="238"/>
      <c r="AK246" s="238"/>
      <c r="AL246" s="238"/>
      <c r="AM246" s="238"/>
      <c r="AN246" s="238"/>
      <c r="AO246" s="238"/>
    </row>
    <row r="247" spans="1:41" ht="10" customHeight="1" x14ac:dyDescent="0.35">
      <c r="A247" s="238"/>
      <c r="B247" s="238"/>
      <c r="C247" s="238"/>
      <c r="D247" s="238"/>
      <c r="E247" s="238"/>
      <c r="F247" s="238"/>
      <c r="G247" s="238"/>
      <c r="H247" s="238"/>
      <c r="I247" s="238"/>
      <c r="J247" s="238"/>
      <c r="K247" s="238"/>
      <c r="L247" s="238"/>
      <c r="M247" s="242"/>
      <c r="T247" s="242"/>
      <c r="U247" s="238"/>
      <c r="V247" s="238"/>
      <c r="W247" s="238"/>
      <c r="X247" s="238"/>
      <c r="Y247" s="238"/>
      <c r="Z247" s="238"/>
      <c r="AA247" s="238"/>
      <c r="AB247" s="238"/>
      <c r="AC247" s="238"/>
      <c r="AD247" s="238"/>
      <c r="AE247" s="238"/>
      <c r="AF247" s="238"/>
      <c r="AG247" s="238"/>
      <c r="AH247" s="238"/>
      <c r="AI247" s="238"/>
      <c r="AJ247" s="238"/>
      <c r="AK247" s="238"/>
      <c r="AL247" s="238"/>
      <c r="AM247" s="238"/>
      <c r="AN247" s="238"/>
      <c r="AO247" s="238"/>
    </row>
    <row r="248" spans="1:41" ht="18" customHeight="1" x14ac:dyDescent="0.35">
      <c r="A248" s="238"/>
      <c r="B248" s="238"/>
      <c r="C248" s="238"/>
      <c r="D248" s="238"/>
      <c r="E248" s="238"/>
      <c r="F248" s="238"/>
      <c r="G248" s="238"/>
      <c r="H248" s="238"/>
      <c r="I248" s="238"/>
      <c r="J248" s="238"/>
      <c r="K248" s="238"/>
      <c r="L248" s="238"/>
      <c r="M248" s="242"/>
      <c r="O248" s="337" t="s">
        <v>236</v>
      </c>
      <c r="P248" s="347"/>
      <c r="Q248" s="347"/>
      <c r="R248" s="338"/>
      <c r="S248" s="337" t="s">
        <v>274</v>
      </c>
      <c r="T248" s="347"/>
      <c r="U248" s="347"/>
      <c r="V248" s="338"/>
      <c r="W248" s="337" t="s">
        <v>238</v>
      </c>
      <c r="X248" s="347"/>
      <c r="Y248" s="347"/>
      <c r="Z248" s="338"/>
      <c r="AA248" s="337" t="s">
        <v>239</v>
      </c>
      <c r="AB248" s="347"/>
      <c r="AC248" s="347"/>
      <c r="AD248" s="338"/>
      <c r="AE248" s="337" t="s">
        <v>240</v>
      </c>
      <c r="AF248" s="338"/>
      <c r="AG248" s="337" t="s">
        <v>241</v>
      </c>
      <c r="AH248" s="347"/>
      <c r="AI248" s="347"/>
      <c r="AJ248" s="338"/>
      <c r="AK248" s="299" t="s">
        <v>209</v>
      </c>
      <c r="AL248" s="301"/>
      <c r="AM248" s="238"/>
      <c r="AN248" s="299" t="s">
        <v>208</v>
      </c>
      <c r="AO248" s="301"/>
    </row>
    <row r="249" spans="1:41" ht="18" customHeight="1" x14ac:dyDescent="0.35">
      <c r="A249" s="238"/>
      <c r="B249" s="238"/>
      <c r="C249" s="238"/>
      <c r="D249" s="238"/>
      <c r="E249" s="238"/>
      <c r="F249" s="238"/>
      <c r="G249" s="238"/>
      <c r="H249" s="238"/>
      <c r="I249" s="238"/>
      <c r="J249" s="238"/>
      <c r="K249" s="238"/>
      <c r="L249" s="238"/>
      <c r="M249" s="242"/>
      <c r="O249" s="337" t="s">
        <v>82</v>
      </c>
      <c r="P249" s="338"/>
      <c r="Q249" s="337" t="s">
        <v>81</v>
      </c>
      <c r="R249" s="338"/>
      <c r="S249" s="299" t="s">
        <v>82</v>
      </c>
      <c r="T249" s="301"/>
      <c r="U249" s="337" t="s">
        <v>81</v>
      </c>
      <c r="V249" s="338"/>
      <c r="W249" s="337" t="s">
        <v>82</v>
      </c>
      <c r="X249" s="338"/>
      <c r="Y249" s="299" t="s">
        <v>81</v>
      </c>
      <c r="Z249" s="301"/>
      <c r="AA249" s="337" t="s">
        <v>82</v>
      </c>
      <c r="AB249" s="338"/>
      <c r="AC249" s="337" t="s">
        <v>81</v>
      </c>
      <c r="AD249" s="338"/>
      <c r="AE249" s="234" t="s">
        <v>82</v>
      </c>
      <c r="AF249" s="234" t="s">
        <v>81</v>
      </c>
      <c r="AG249" s="337" t="s">
        <v>82</v>
      </c>
      <c r="AH249" s="338"/>
      <c r="AI249" s="337" t="s">
        <v>81</v>
      </c>
      <c r="AJ249" s="338"/>
      <c r="AK249" s="234" t="s">
        <v>81</v>
      </c>
      <c r="AL249" s="234">
        <v>24</v>
      </c>
      <c r="AM249" s="238"/>
      <c r="AN249" s="234" t="s">
        <v>81</v>
      </c>
      <c r="AO249" s="234">
        <v>32</v>
      </c>
    </row>
    <row r="250" spans="1:41" ht="18" customHeight="1" x14ac:dyDescent="0.35">
      <c r="A250" s="238"/>
      <c r="B250" s="238"/>
      <c r="C250" s="238"/>
      <c r="D250" s="238"/>
      <c r="E250" s="238"/>
      <c r="F250" s="238"/>
      <c r="G250" s="238"/>
      <c r="H250" s="238"/>
      <c r="I250" s="238"/>
      <c r="J250" s="238"/>
      <c r="K250" s="238"/>
      <c r="L250" s="238"/>
      <c r="M250" s="242"/>
      <c r="O250" s="341">
        <v>5000</v>
      </c>
      <c r="P250" s="342"/>
      <c r="Q250" s="341">
        <v>30000</v>
      </c>
      <c r="R250" s="342"/>
      <c r="S250" s="341">
        <v>900</v>
      </c>
      <c r="T250" s="342"/>
      <c r="U250" s="343">
        <v>2900</v>
      </c>
      <c r="V250" s="344"/>
      <c r="W250" s="341">
        <v>5</v>
      </c>
      <c r="X250" s="342"/>
      <c r="Y250" s="343">
        <v>11</v>
      </c>
      <c r="Z250" s="344"/>
      <c r="AA250" s="341">
        <v>45</v>
      </c>
      <c r="AB250" s="342"/>
      <c r="AC250" s="341">
        <v>200</v>
      </c>
      <c r="AD250" s="342"/>
      <c r="AE250" s="240">
        <v>3</v>
      </c>
      <c r="AF250" s="240">
        <v>4</v>
      </c>
      <c r="AG250" s="341">
        <v>8</v>
      </c>
      <c r="AH250" s="342"/>
      <c r="AI250" s="341">
        <v>15</v>
      </c>
      <c r="AJ250" s="342"/>
      <c r="AK250" s="234" t="s">
        <v>82</v>
      </c>
      <c r="AL250" s="234">
        <v>18</v>
      </c>
      <c r="AM250" s="238"/>
      <c r="AN250" s="234" t="s">
        <v>82</v>
      </c>
      <c r="AO250" s="234">
        <v>25</v>
      </c>
    </row>
    <row r="251" spans="1:41" ht="18" customHeight="1" x14ac:dyDescent="0.35">
      <c r="A251" s="238"/>
      <c r="B251" s="238"/>
      <c r="C251" s="238"/>
      <c r="D251" s="238"/>
      <c r="E251" s="238"/>
      <c r="F251" s="238"/>
      <c r="G251" s="238"/>
      <c r="H251" s="238"/>
      <c r="I251" s="238"/>
      <c r="J251" s="238"/>
      <c r="K251" s="238"/>
      <c r="L251" s="238"/>
      <c r="M251" s="242"/>
      <c r="O251" s="341">
        <v>3000</v>
      </c>
      <c r="P251" s="342"/>
      <c r="Q251" s="341">
        <v>20000</v>
      </c>
      <c r="R251" s="342"/>
      <c r="S251" s="341">
        <v>700</v>
      </c>
      <c r="T251" s="342"/>
      <c r="U251" s="343">
        <v>2400</v>
      </c>
      <c r="V251" s="344"/>
      <c r="W251" s="341">
        <v>3</v>
      </c>
      <c r="X251" s="342"/>
      <c r="Y251" s="343">
        <v>7</v>
      </c>
      <c r="Z251" s="344"/>
      <c r="AA251" s="341">
        <v>30</v>
      </c>
      <c r="AB251" s="342"/>
      <c r="AC251" s="341">
        <v>150</v>
      </c>
      <c r="AD251" s="342"/>
      <c r="AE251" s="240">
        <v>2</v>
      </c>
      <c r="AF251" s="240">
        <v>3</v>
      </c>
      <c r="AG251" s="341">
        <v>5</v>
      </c>
      <c r="AH251" s="342"/>
      <c r="AI251" s="341">
        <v>10</v>
      </c>
      <c r="AJ251" s="342"/>
      <c r="AK251" s="27"/>
      <c r="AL251" s="27"/>
      <c r="AM251" s="238"/>
      <c r="AN251" s="142"/>
      <c r="AO251" s="142"/>
    </row>
    <row r="252" spans="1:41" ht="18" customHeight="1" x14ac:dyDescent="0.35">
      <c r="A252" s="238"/>
      <c r="B252" s="238"/>
      <c r="C252" s="238"/>
      <c r="D252" s="238"/>
      <c r="E252" s="238"/>
      <c r="F252" s="238"/>
      <c r="G252" s="238"/>
      <c r="H252" s="238"/>
      <c r="I252" s="238"/>
      <c r="J252" s="238"/>
      <c r="K252" s="238"/>
      <c r="L252" s="238"/>
      <c r="M252" s="242"/>
      <c r="O252" s="341">
        <v>1000</v>
      </c>
      <c r="P252" s="342"/>
      <c r="Q252" s="341">
        <v>10000</v>
      </c>
      <c r="R252" s="342"/>
      <c r="S252" s="341">
        <v>500</v>
      </c>
      <c r="T252" s="342"/>
      <c r="U252" s="343">
        <v>1900</v>
      </c>
      <c r="V252" s="344"/>
      <c r="W252" s="341">
        <v>1</v>
      </c>
      <c r="X252" s="342"/>
      <c r="Y252" s="343">
        <v>3</v>
      </c>
      <c r="Z252" s="344"/>
      <c r="AA252" s="341">
        <v>15</v>
      </c>
      <c r="AB252" s="342"/>
      <c r="AC252" s="341">
        <v>100</v>
      </c>
      <c r="AD252" s="342"/>
      <c r="AE252" s="240">
        <v>1</v>
      </c>
      <c r="AF252" s="240">
        <v>2</v>
      </c>
      <c r="AG252" s="341">
        <v>2</v>
      </c>
      <c r="AH252" s="342"/>
      <c r="AI252" s="341">
        <v>5</v>
      </c>
      <c r="AJ252" s="342"/>
      <c r="AK252" s="27"/>
      <c r="AL252" s="27"/>
      <c r="AM252" s="238"/>
      <c r="AN252" s="238"/>
      <c r="AO252" s="238"/>
    </row>
    <row r="253" spans="1:41" ht="10" customHeight="1" x14ac:dyDescent="0.35">
      <c r="A253" s="238"/>
      <c r="B253" s="238"/>
      <c r="C253" s="238"/>
      <c r="D253" s="238"/>
      <c r="E253" s="238"/>
      <c r="F253" s="238"/>
      <c r="G253" s="238"/>
      <c r="H253" s="238"/>
      <c r="I253" s="238"/>
      <c r="J253" s="238"/>
      <c r="K253" s="238"/>
      <c r="L253" s="238"/>
      <c r="M253" s="242"/>
      <c r="O253" s="241"/>
      <c r="P253" s="241"/>
      <c r="Q253" s="241"/>
      <c r="R253" s="241"/>
      <c r="S253" s="27"/>
      <c r="T253" s="27"/>
      <c r="U253" s="241"/>
      <c r="V253" s="241"/>
      <c r="W253" s="241"/>
      <c r="X253" s="241"/>
      <c r="Y253" s="27"/>
      <c r="Z253" s="27"/>
      <c r="AA253" s="241"/>
      <c r="AB253" s="241"/>
      <c r="AC253" s="241"/>
      <c r="AD253" s="241"/>
      <c r="AE253" s="27"/>
      <c r="AF253" s="27"/>
      <c r="AG253" s="27"/>
      <c r="AH253" s="27"/>
      <c r="AI253" s="27"/>
      <c r="AJ253" s="27"/>
      <c r="AK253" s="27"/>
      <c r="AL253" s="27"/>
      <c r="AM253" s="238"/>
      <c r="AN253" s="238"/>
      <c r="AO253" s="238"/>
    </row>
    <row r="254" spans="1:41" ht="18" customHeight="1" x14ac:dyDescent="0.35">
      <c r="A254" s="238"/>
      <c r="B254" s="238"/>
      <c r="C254" s="238"/>
      <c r="D254" s="238"/>
      <c r="E254" s="238"/>
      <c r="F254" s="238"/>
      <c r="G254" s="238"/>
      <c r="H254" s="238"/>
      <c r="I254" s="238"/>
      <c r="J254" s="238"/>
      <c r="K254" s="238"/>
      <c r="L254" s="238"/>
      <c r="M254" s="242"/>
      <c r="O254" s="104" t="s">
        <v>283</v>
      </c>
      <c r="P254" s="104"/>
      <c r="Q254" s="104"/>
      <c r="R254" s="104"/>
      <c r="S254" s="104"/>
      <c r="T254" s="27"/>
      <c r="U254" s="238"/>
      <c r="V254" s="238"/>
      <c r="W254" s="238"/>
      <c r="X254" s="238"/>
      <c r="Y254" s="238"/>
      <c r="Z254" s="238"/>
      <c r="AA254" s="238"/>
      <c r="AB254" s="238"/>
      <c r="AC254" s="238"/>
      <c r="AD254" s="238"/>
      <c r="AE254" s="238"/>
      <c r="AF254" s="238"/>
      <c r="AG254" s="238"/>
      <c r="AH254" s="238"/>
      <c r="AI254" s="238"/>
      <c r="AJ254" s="238"/>
      <c r="AK254" s="238"/>
      <c r="AL254" s="238"/>
      <c r="AM254" s="238"/>
      <c r="AN254" s="349"/>
      <c r="AO254" s="349"/>
    </row>
    <row r="255" spans="1:41" ht="10" customHeight="1" x14ac:dyDescent="0.35">
      <c r="A255" s="238"/>
      <c r="B255" s="238"/>
      <c r="C255" s="238"/>
      <c r="D255" s="238"/>
      <c r="E255" s="238"/>
      <c r="F255" s="238"/>
      <c r="G255" s="238"/>
      <c r="H255" s="238"/>
      <c r="I255" s="238"/>
      <c r="J255" s="238"/>
      <c r="K255" s="238"/>
      <c r="L255" s="238"/>
      <c r="M255" s="242"/>
      <c r="O255" s="104"/>
      <c r="P255" s="104"/>
      <c r="Q255" s="104"/>
      <c r="R255" s="104"/>
      <c r="S255" s="104"/>
      <c r="T255" s="27"/>
      <c r="U255" s="238"/>
      <c r="V255" s="238"/>
      <c r="W255" s="238"/>
      <c r="X255" s="238"/>
      <c r="Y255" s="238"/>
      <c r="Z255" s="238"/>
      <c r="AA255" s="238"/>
      <c r="AB255" s="238"/>
      <c r="AC255" s="238"/>
      <c r="AD255" s="238"/>
      <c r="AE255" s="238"/>
      <c r="AF255" s="238"/>
      <c r="AG255" s="238"/>
      <c r="AH255" s="238"/>
      <c r="AI255" s="238"/>
      <c r="AJ255" s="238"/>
      <c r="AK255" s="238"/>
      <c r="AL255" s="238"/>
      <c r="AM255" s="238"/>
      <c r="AN255" s="242"/>
      <c r="AO255" s="242"/>
    </row>
    <row r="256" spans="1:41" ht="18" customHeight="1" x14ac:dyDescent="0.35">
      <c r="A256" s="238"/>
      <c r="B256" s="238"/>
      <c r="C256" s="238"/>
      <c r="D256" s="238"/>
      <c r="E256" s="238"/>
      <c r="F256" s="238"/>
      <c r="G256" s="238"/>
      <c r="H256" s="238"/>
      <c r="I256" s="238"/>
      <c r="J256" s="238"/>
      <c r="K256" s="238"/>
      <c r="L256" s="238"/>
      <c r="M256" s="242"/>
      <c r="O256" s="322" t="s">
        <v>261</v>
      </c>
      <c r="P256" s="322"/>
      <c r="Q256" s="322" t="s">
        <v>262</v>
      </c>
      <c r="R256" s="322"/>
      <c r="S256" s="322" t="s">
        <v>263</v>
      </c>
      <c r="T256" s="322"/>
      <c r="U256" s="341" t="s">
        <v>213</v>
      </c>
      <c r="V256" s="342"/>
      <c r="W256" s="299" t="s">
        <v>214</v>
      </c>
      <c r="X256" s="301"/>
      <c r="Y256" s="299" t="s">
        <v>208</v>
      </c>
      <c r="Z256" s="301"/>
      <c r="AA256" s="299" t="s">
        <v>264</v>
      </c>
      <c r="AB256" s="301"/>
      <c r="AC256" s="238"/>
      <c r="AD256" s="238"/>
      <c r="AE256" s="238"/>
      <c r="AF256" s="238"/>
      <c r="AG256" s="238"/>
      <c r="AH256" s="238"/>
      <c r="AI256" s="238"/>
      <c r="AJ256" s="238"/>
      <c r="AK256" s="238"/>
      <c r="AL256" s="238"/>
      <c r="AM256" s="238"/>
      <c r="AN256" s="242"/>
      <c r="AO256" s="242"/>
    </row>
    <row r="257" spans="15:41" ht="18" customHeight="1" x14ac:dyDescent="0.35">
      <c r="O257" s="322">
        <v>200</v>
      </c>
      <c r="P257" s="322"/>
      <c r="Q257" s="322">
        <v>250</v>
      </c>
      <c r="R257" s="322"/>
      <c r="S257" s="322">
        <v>200</v>
      </c>
      <c r="T257" s="322"/>
      <c r="U257" s="341">
        <v>5</v>
      </c>
      <c r="V257" s="342"/>
      <c r="W257" s="299">
        <v>3</v>
      </c>
      <c r="X257" s="301"/>
      <c r="Y257" s="299">
        <v>10</v>
      </c>
      <c r="Z257" s="301"/>
      <c r="AA257" s="299">
        <v>2</v>
      </c>
      <c r="AB257" s="301"/>
      <c r="AC257" s="238"/>
      <c r="AD257" s="238"/>
      <c r="AE257" s="238"/>
      <c r="AF257" s="238"/>
      <c r="AG257" s="238"/>
      <c r="AH257" s="238"/>
      <c r="AI257" s="238"/>
      <c r="AJ257" s="238"/>
      <c r="AK257" s="238"/>
      <c r="AL257" s="238"/>
      <c r="AM257" s="238"/>
      <c r="AN257" s="242"/>
      <c r="AO257" s="242"/>
    </row>
    <row r="258" spans="15:41" ht="18" customHeight="1" x14ac:dyDescent="0.35">
      <c r="O258" s="346"/>
      <c r="P258" s="346"/>
      <c r="Q258" s="346"/>
      <c r="R258" s="346"/>
      <c r="S258" s="104"/>
      <c r="T258" s="27"/>
      <c r="U258" s="238"/>
      <c r="V258" s="238"/>
      <c r="W258" s="238"/>
      <c r="X258" s="238"/>
      <c r="Y258" s="238"/>
      <c r="Z258" s="238"/>
      <c r="AA258" s="238"/>
      <c r="AB258" s="238"/>
      <c r="AC258" s="238"/>
      <c r="AD258" s="238"/>
      <c r="AE258" s="238"/>
      <c r="AF258" s="238"/>
      <c r="AG258" s="238"/>
      <c r="AH258" s="238"/>
      <c r="AI258" s="238"/>
      <c r="AJ258" s="238"/>
      <c r="AK258" s="238"/>
      <c r="AL258" s="238"/>
      <c r="AM258" s="238"/>
      <c r="AN258" s="238"/>
      <c r="AO258" s="238"/>
    </row>
    <row r="259" spans="15:41" ht="18" customHeight="1" x14ac:dyDescent="0.35">
      <c r="O259" s="104"/>
      <c r="P259" s="104"/>
      <c r="Q259" s="104"/>
      <c r="R259" s="104"/>
      <c r="S259" s="104"/>
      <c r="T259" s="27"/>
      <c r="U259" s="238"/>
      <c r="V259" s="238"/>
      <c r="W259" s="238"/>
      <c r="X259" s="238"/>
      <c r="Y259" s="238"/>
      <c r="Z259" s="238"/>
      <c r="AA259" s="238"/>
      <c r="AB259" s="238"/>
      <c r="AC259" s="238"/>
      <c r="AD259" s="238"/>
      <c r="AE259" s="238"/>
      <c r="AF259" s="238"/>
      <c r="AG259" s="238"/>
      <c r="AH259" s="238"/>
      <c r="AI259" s="238"/>
      <c r="AJ259" s="238"/>
      <c r="AK259" s="238"/>
      <c r="AL259" s="238"/>
      <c r="AM259" s="238"/>
      <c r="AN259" s="238"/>
      <c r="AO259" s="238"/>
    </row>
    <row r="260" spans="15:41" ht="18" customHeight="1" x14ac:dyDescent="0.35">
      <c r="O260" s="104"/>
      <c r="P260" s="104"/>
      <c r="Q260" s="104"/>
      <c r="R260" s="104"/>
      <c r="S260" s="104"/>
      <c r="T260" s="27"/>
      <c r="U260" s="238"/>
      <c r="V260" s="238"/>
      <c r="W260" s="238"/>
      <c r="X260" s="238"/>
      <c r="Y260" s="238"/>
      <c r="Z260" s="238"/>
      <c r="AA260" s="238"/>
      <c r="AB260" s="238"/>
      <c r="AC260" s="238"/>
      <c r="AD260" s="238"/>
      <c r="AE260" s="238"/>
      <c r="AF260" s="238"/>
      <c r="AG260" s="238"/>
      <c r="AH260" s="238"/>
      <c r="AI260" s="238"/>
      <c r="AJ260" s="238"/>
      <c r="AK260" s="238"/>
      <c r="AL260" s="238"/>
      <c r="AM260" s="238"/>
      <c r="AN260" s="238"/>
      <c r="AO260" s="238"/>
    </row>
    <row r="261" spans="15:41" ht="18" customHeight="1" x14ac:dyDescent="0.35">
      <c r="O261" s="104"/>
      <c r="P261" s="104"/>
      <c r="Q261" s="104"/>
      <c r="R261" s="104"/>
      <c r="S261" s="104"/>
      <c r="T261" s="27"/>
      <c r="U261" s="238"/>
      <c r="V261" s="238"/>
      <c r="W261" s="238"/>
      <c r="X261" s="238"/>
      <c r="Y261" s="238"/>
      <c r="Z261" s="238"/>
      <c r="AA261" s="238"/>
      <c r="AB261" s="238"/>
      <c r="AC261" s="238"/>
      <c r="AD261" s="238"/>
      <c r="AE261" s="238"/>
      <c r="AF261" s="238"/>
      <c r="AG261" s="238"/>
      <c r="AH261" s="238"/>
      <c r="AI261" s="238"/>
      <c r="AJ261" s="238"/>
      <c r="AK261" s="238"/>
      <c r="AL261" s="238"/>
      <c r="AM261" s="238"/>
      <c r="AN261" s="238"/>
      <c r="AO261" s="238"/>
    </row>
    <row r="262" spans="15:41" ht="18" customHeight="1" x14ac:dyDescent="0.35">
      <c r="O262" s="104"/>
      <c r="P262" s="104"/>
      <c r="Q262" s="104"/>
      <c r="R262" s="104"/>
      <c r="S262" s="104"/>
      <c r="T262" s="27"/>
      <c r="U262" s="238"/>
      <c r="V262" s="238"/>
      <c r="W262" s="238"/>
      <c r="X262" s="238"/>
      <c r="Y262" s="238"/>
      <c r="Z262" s="238"/>
      <c r="AA262" s="238"/>
      <c r="AB262" s="238"/>
      <c r="AC262" s="238"/>
      <c r="AD262" s="238"/>
      <c r="AE262" s="238"/>
      <c r="AF262" s="238"/>
      <c r="AG262" s="238"/>
      <c r="AH262" s="238"/>
      <c r="AI262" s="238"/>
      <c r="AJ262" s="238"/>
      <c r="AK262" s="238"/>
      <c r="AL262" s="238"/>
      <c r="AM262" s="238"/>
      <c r="AN262" s="238"/>
      <c r="AO262" s="238"/>
    </row>
    <row r="263" spans="15:41" ht="18" customHeight="1" x14ac:dyDescent="0.35">
      <c r="O263" s="104"/>
      <c r="P263" s="104"/>
      <c r="Q263" s="104"/>
      <c r="R263" s="104"/>
      <c r="S263" s="104"/>
      <c r="T263" s="27"/>
      <c r="U263" s="238"/>
      <c r="V263" s="238"/>
      <c r="W263" s="238"/>
      <c r="X263" s="238"/>
      <c r="Y263" s="238"/>
      <c r="Z263" s="238"/>
      <c r="AA263" s="238"/>
      <c r="AB263" s="238"/>
      <c r="AC263" s="238"/>
      <c r="AD263" s="238"/>
      <c r="AE263" s="238"/>
      <c r="AF263" s="238"/>
      <c r="AG263" s="238"/>
      <c r="AH263" s="238"/>
      <c r="AI263" s="238"/>
      <c r="AJ263" s="238"/>
      <c r="AK263" s="238"/>
      <c r="AL263" s="238"/>
      <c r="AM263" s="238"/>
      <c r="AN263" s="238"/>
      <c r="AO263" s="238"/>
    </row>
    <row r="264" spans="15:41" ht="18" customHeight="1" x14ac:dyDescent="0.35">
      <c r="O264" s="104"/>
      <c r="P264" s="104"/>
      <c r="Q264" s="104"/>
      <c r="R264" s="104"/>
      <c r="S264" s="104"/>
      <c r="T264" s="27"/>
      <c r="U264" s="238"/>
      <c r="V264" s="238"/>
      <c r="W264" s="238"/>
      <c r="X264" s="238"/>
      <c r="Y264" s="238"/>
      <c r="Z264" s="238"/>
      <c r="AA264" s="238"/>
      <c r="AB264" s="238"/>
      <c r="AC264" s="238"/>
      <c r="AD264" s="238"/>
      <c r="AE264" s="238"/>
      <c r="AF264" s="238"/>
      <c r="AG264" s="238"/>
      <c r="AH264" s="238"/>
      <c r="AI264" s="238"/>
      <c r="AJ264" s="238"/>
      <c r="AK264" s="238"/>
      <c r="AL264" s="238"/>
      <c r="AM264" s="238"/>
      <c r="AN264" s="238"/>
      <c r="AO264" s="238"/>
    </row>
    <row r="265" spans="15:41" ht="18" customHeight="1" x14ac:dyDescent="0.35">
      <c r="O265" s="104"/>
      <c r="P265" s="104"/>
      <c r="Q265" s="104"/>
      <c r="R265" s="104"/>
      <c r="S265" s="104"/>
      <c r="T265" s="27"/>
      <c r="U265" s="238"/>
      <c r="V265" s="238"/>
      <c r="W265" s="238"/>
      <c r="X265" s="238"/>
      <c r="Y265" s="238"/>
      <c r="Z265" s="238"/>
      <c r="AA265" s="238"/>
      <c r="AB265" s="238"/>
      <c r="AC265" s="238"/>
      <c r="AD265" s="238"/>
      <c r="AE265" s="238"/>
      <c r="AF265" s="238"/>
      <c r="AG265" s="238"/>
      <c r="AH265" s="238"/>
      <c r="AI265" s="238"/>
      <c r="AJ265" s="238"/>
      <c r="AK265" s="238"/>
      <c r="AL265" s="238"/>
      <c r="AM265" s="238"/>
      <c r="AN265" s="238"/>
      <c r="AO265" s="238"/>
    </row>
    <row r="266" spans="15:41" ht="18" customHeight="1" x14ac:dyDescent="0.35">
      <c r="O266" s="104"/>
      <c r="P266" s="104"/>
      <c r="Q266" s="104"/>
      <c r="R266" s="104"/>
      <c r="S266" s="104"/>
      <c r="T266" s="27"/>
      <c r="U266" s="238"/>
      <c r="V266" s="238"/>
      <c r="W266" s="238"/>
      <c r="X266" s="238"/>
      <c r="Y266" s="238"/>
      <c r="Z266" s="238"/>
      <c r="AA266" s="238"/>
      <c r="AB266" s="238"/>
      <c r="AC266" s="238"/>
      <c r="AD266" s="238"/>
      <c r="AE266" s="238"/>
      <c r="AF266" s="238"/>
      <c r="AG266" s="238"/>
      <c r="AH266" s="238"/>
      <c r="AI266" s="238"/>
      <c r="AJ266" s="238"/>
      <c r="AK266" s="238"/>
      <c r="AL266" s="238"/>
      <c r="AM266" s="238"/>
      <c r="AN266" s="238"/>
      <c r="AO266" s="238"/>
    </row>
    <row r="267" spans="15:41" ht="18" customHeight="1" x14ac:dyDescent="0.35">
      <c r="O267" s="104"/>
      <c r="P267" s="104"/>
      <c r="Q267" s="104"/>
      <c r="R267" s="104"/>
      <c r="S267" s="104"/>
      <c r="T267" s="27"/>
      <c r="U267" s="238"/>
      <c r="V267" s="238"/>
      <c r="W267" s="238"/>
      <c r="X267" s="238"/>
      <c r="Y267" s="238"/>
      <c r="Z267" s="238"/>
      <c r="AA267" s="238"/>
      <c r="AB267" s="238"/>
      <c r="AC267" s="238"/>
      <c r="AD267" s="238"/>
      <c r="AE267" s="238"/>
      <c r="AF267" s="238"/>
      <c r="AG267" s="238"/>
      <c r="AH267" s="238"/>
      <c r="AI267" s="238"/>
      <c r="AJ267" s="238"/>
      <c r="AK267" s="238"/>
      <c r="AL267" s="238"/>
      <c r="AM267" s="238"/>
      <c r="AN267" s="238"/>
      <c r="AO267" s="238"/>
    </row>
    <row r="268" spans="15:41" ht="18" customHeight="1" x14ac:dyDescent="0.35">
      <c r="O268" s="104"/>
      <c r="P268" s="104"/>
      <c r="Q268" s="104"/>
      <c r="R268" s="104"/>
      <c r="S268" s="104"/>
      <c r="T268" s="27"/>
      <c r="U268" s="238"/>
      <c r="V268" s="238"/>
      <c r="W268" s="238"/>
      <c r="X268" s="238"/>
      <c r="Y268" s="238"/>
      <c r="Z268" s="238"/>
      <c r="AA268" s="238"/>
      <c r="AB268" s="238"/>
      <c r="AC268" s="238"/>
      <c r="AD268" s="238"/>
      <c r="AE268" s="238"/>
      <c r="AF268" s="238"/>
      <c r="AG268" s="238"/>
      <c r="AH268" s="238"/>
      <c r="AI268" s="238"/>
      <c r="AJ268" s="238"/>
      <c r="AK268" s="238"/>
      <c r="AL268" s="238"/>
      <c r="AM268" s="238"/>
      <c r="AN268" s="238"/>
      <c r="AO268" s="238"/>
    </row>
    <row r="269" spans="15:41" ht="18" customHeight="1" x14ac:dyDescent="0.35">
      <c r="O269" s="104"/>
      <c r="P269" s="104"/>
      <c r="Q269" s="104"/>
      <c r="R269" s="104"/>
      <c r="S269" s="104"/>
      <c r="T269" s="27"/>
      <c r="U269" s="238"/>
      <c r="V269" s="238"/>
      <c r="W269" s="238"/>
      <c r="X269" s="238"/>
      <c r="Y269" s="238"/>
      <c r="Z269" s="238"/>
      <c r="AA269" s="238"/>
      <c r="AB269" s="238"/>
      <c r="AC269" s="238"/>
      <c r="AD269" s="238"/>
      <c r="AE269" s="238"/>
      <c r="AF269" s="238"/>
      <c r="AG269" s="238"/>
      <c r="AH269" s="238"/>
      <c r="AI269" s="238"/>
      <c r="AJ269" s="238"/>
      <c r="AK269" s="238"/>
      <c r="AL269" s="238"/>
      <c r="AM269" s="238"/>
      <c r="AN269" s="238"/>
      <c r="AO269" s="238"/>
    </row>
    <row r="270" spans="15:41" ht="18" customHeight="1" x14ac:dyDescent="0.35">
      <c r="O270" s="104"/>
      <c r="P270" s="104"/>
      <c r="Q270" s="104"/>
      <c r="R270" s="104"/>
      <c r="S270" s="104"/>
      <c r="T270" s="27"/>
      <c r="U270" s="238"/>
      <c r="V270" s="238"/>
      <c r="W270" s="238"/>
      <c r="X270" s="238"/>
      <c r="Y270" s="238"/>
      <c r="Z270" s="238"/>
      <c r="AA270" s="238"/>
      <c r="AB270" s="238"/>
      <c r="AC270" s="238"/>
      <c r="AD270" s="238"/>
      <c r="AE270" s="238"/>
      <c r="AF270" s="238"/>
      <c r="AG270" s="238"/>
      <c r="AH270" s="238"/>
      <c r="AI270" s="238"/>
      <c r="AJ270" s="238"/>
      <c r="AK270" s="238"/>
      <c r="AL270" s="238"/>
      <c r="AM270" s="238"/>
      <c r="AN270" s="238"/>
      <c r="AO270" s="238"/>
    </row>
    <row r="271" spans="15:41" ht="18" customHeight="1" x14ac:dyDescent="0.35">
      <c r="O271" s="104"/>
      <c r="P271" s="104"/>
      <c r="Q271" s="104"/>
      <c r="R271" s="104"/>
      <c r="S271" s="104"/>
      <c r="T271" s="27"/>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row>
    <row r="272" spans="15:41" ht="18" customHeight="1" x14ac:dyDescent="0.35">
      <c r="O272" s="104"/>
      <c r="P272" s="104"/>
      <c r="Q272" s="104"/>
      <c r="R272" s="104"/>
      <c r="S272" s="104"/>
      <c r="T272" s="27"/>
      <c r="U272" s="238"/>
      <c r="V272" s="238"/>
      <c r="W272" s="238"/>
      <c r="X272" s="238"/>
      <c r="Y272" s="238"/>
      <c r="Z272" s="238"/>
      <c r="AA272" s="238"/>
      <c r="AB272" s="238"/>
      <c r="AC272" s="238"/>
      <c r="AD272" s="238"/>
      <c r="AE272" s="238"/>
      <c r="AF272" s="238"/>
      <c r="AG272" s="238"/>
      <c r="AH272" s="238"/>
      <c r="AI272" s="238"/>
      <c r="AJ272" s="238"/>
      <c r="AK272" s="238"/>
      <c r="AL272" s="238"/>
      <c r="AM272" s="238"/>
      <c r="AN272" s="238"/>
      <c r="AO272" s="238"/>
    </row>
    <row r="273" spans="15:20" ht="18" customHeight="1" x14ac:dyDescent="0.35">
      <c r="O273" s="104"/>
      <c r="P273" s="104"/>
      <c r="Q273" s="104"/>
      <c r="R273" s="104"/>
      <c r="S273" s="104"/>
      <c r="T273" s="27"/>
    </row>
    <row r="274" spans="15:20" ht="18" customHeight="1" x14ac:dyDescent="0.35">
      <c r="O274" s="104"/>
      <c r="P274" s="104"/>
      <c r="Q274" s="104"/>
      <c r="R274" s="104"/>
      <c r="S274" s="104"/>
      <c r="T274" s="27"/>
    </row>
    <row r="275" spans="15:20" ht="18" customHeight="1" x14ac:dyDescent="0.35">
      <c r="O275" s="104"/>
      <c r="P275" s="104"/>
      <c r="Q275" s="104"/>
      <c r="R275" s="104"/>
      <c r="S275" s="104"/>
      <c r="T275" s="27"/>
    </row>
    <row r="276" spans="15:20" ht="18" customHeight="1" x14ac:dyDescent="0.35">
      <c r="O276" s="104"/>
      <c r="P276" s="104"/>
      <c r="Q276" s="104"/>
      <c r="R276" s="104"/>
      <c r="S276" s="104"/>
      <c r="T276" s="27"/>
    </row>
    <row r="277" spans="15:20" ht="18" customHeight="1" x14ac:dyDescent="0.35">
      <c r="O277" s="104"/>
      <c r="P277" s="104"/>
      <c r="Q277" s="104"/>
      <c r="R277" s="104"/>
      <c r="S277" s="104"/>
      <c r="T277" s="27"/>
    </row>
    <row r="278" spans="15:20" ht="18" customHeight="1" x14ac:dyDescent="0.35">
      <c r="O278" s="104"/>
      <c r="P278" s="104"/>
      <c r="Q278" s="104"/>
      <c r="R278" s="104"/>
      <c r="S278" s="104"/>
      <c r="T278" s="27"/>
    </row>
    <row r="279" spans="15:20" ht="18" customHeight="1" x14ac:dyDescent="0.35">
      <c r="O279" s="104"/>
      <c r="P279" s="104"/>
      <c r="Q279" s="104"/>
      <c r="R279" s="104"/>
      <c r="S279" s="104"/>
      <c r="T279" s="27"/>
    </row>
    <row r="280" spans="15:20" ht="18" customHeight="1" x14ac:dyDescent="0.35">
      <c r="O280" s="104"/>
      <c r="P280" s="104"/>
      <c r="Q280" s="104"/>
      <c r="R280" s="104"/>
      <c r="S280" s="104"/>
      <c r="T280" s="27"/>
    </row>
    <row r="281" spans="15:20" ht="18" customHeight="1" x14ac:dyDescent="0.35">
      <c r="O281" s="104"/>
      <c r="P281" s="104"/>
      <c r="Q281" s="104"/>
      <c r="R281" s="104"/>
      <c r="S281" s="104"/>
      <c r="T281" s="27"/>
    </row>
    <row r="282" spans="15:20" ht="18" customHeight="1" x14ac:dyDescent="0.35">
      <c r="O282" s="104"/>
      <c r="P282" s="104"/>
      <c r="Q282" s="104"/>
      <c r="R282" s="104"/>
      <c r="S282" s="104"/>
      <c r="T282" s="27"/>
    </row>
    <row r="283" spans="15:20" ht="18" customHeight="1" x14ac:dyDescent="0.35">
      <c r="O283" s="104"/>
      <c r="P283" s="104"/>
      <c r="Q283" s="104"/>
      <c r="R283" s="104"/>
      <c r="S283" s="104"/>
      <c r="T283" s="27"/>
    </row>
    <row r="284" spans="15:20" ht="18" customHeight="1" x14ac:dyDescent="0.35">
      <c r="O284" s="104"/>
      <c r="P284" s="104"/>
      <c r="Q284" s="104"/>
      <c r="R284" s="104"/>
      <c r="S284" s="104"/>
      <c r="T284" s="27"/>
    </row>
    <row r="285" spans="15:20" ht="18" customHeight="1" x14ac:dyDescent="0.35">
      <c r="O285" s="104"/>
      <c r="P285" s="104"/>
      <c r="Q285" s="104"/>
      <c r="R285" s="104"/>
      <c r="S285" s="104"/>
      <c r="T285" s="27"/>
    </row>
    <row r="286" spans="15:20" ht="18" customHeight="1" x14ac:dyDescent="0.35">
      <c r="O286" s="104"/>
      <c r="P286" s="104"/>
      <c r="Q286" s="104"/>
      <c r="R286" s="104"/>
      <c r="S286" s="104"/>
      <c r="T286" s="27"/>
    </row>
    <row r="287" spans="15:20" ht="18" customHeight="1" x14ac:dyDescent="0.35">
      <c r="O287" s="104"/>
      <c r="P287" s="104"/>
      <c r="Q287" s="104"/>
      <c r="R287" s="104"/>
      <c r="S287" s="104"/>
      <c r="T287" s="27"/>
    </row>
    <row r="288" spans="15:20" ht="18" customHeight="1" x14ac:dyDescent="0.35">
      <c r="O288" s="104"/>
      <c r="P288" s="104"/>
      <c r="Q288" s="104"/>
      <c r="R288" s="104"/>
      <c r="S288" s="104"/>
      <c r="T288" s="27"/>
    </row>
    <row r="289" spans="15:20" ht="18" customHeight="1" x14ac:dyDescent="0.35">
      <c r="O289" s="104"/>
      <c r="P289" s="104"/>
      <c r="Q289" s="104"/>
      <c r="R289" s="104"/>
      <c r="S289" s="104"/>
      <c r="T289" s="27"/>
    </row>
    <row r="290" spans="15:20" ht="18" customHeight="1" x14ac:dyDescent="0.35">
      <c r="O290" s="104"/>
      <c r="P290" s="104"/>
      <c r="Q290" s="104"/>
      <c r="R290" s="104"/>
      <c r="S290" s="104"/>
      <c r="T290" s="27"/>
    </row>
    <row r="291" spans="15:20" ht="18" customHeight="1" x14ac:dyDescent="0.35">
      <c r="O291" s="104"/>
      <c r="P291" s="104"/>
      <c r="Q291" s="104"/>
      <c r="R291" s="104"/>
      <c r="S291" s="104"/>
      <c r="T291" s="27"/>
    </row>
    <row r="292" spans="15:20" ht="18" customHeight="1" x14ac:dyDescent="0.35">
      <c r="O292" s="104"/>
      <c r="P292" s="104"/>
      <c r="Q292" s="104"/>
      <c r="R292" s="104"/>
      <c r="S292" s="104"/>
      <c r="T292" s="27"/>
    </row>
    <row r="293" spans="15:20" ht="18" customHeight="1" x14ac:dyDescent="0.35">
      <c r="O293" s="104"/>
      <c r="P293" s="104"/>
      <c r="Q293" s="104"/>
      <c r="R293" s="104"/>
      <c r="S293" s="104"/>
      <c r="T293" s="27"/>
    </row>
    <row r="294" spans="15:20" ht="18" customHeight="1" x14ac:dyDescent="0.35">
      <c r="O294" s="104"/>
      <c r="P294" s="104"/>
      <c r="Q294" s="104"/>
      <c r="R294" s="104"/>
      <c r="S294" s="104"/>
      <c r="T294" s="27"/>
    </row>
    <row r="295" spans="15:20" ht="18" customHeight="1" x14ac:dyDescent="0.35">
      <c r="O295" s="104"/>
      <c r="P295" s="104"/>
      <c r="Q295" s="104"/>
      <c r="R295" s="104"/>
      <c r="S295" s="104"/>
      <c r="T295" s="27"/>
    </row>
    <row r="296" spans="15:20" ht="18" customHeight="1" x14ac:dyDescent="0.35">
      <c r="O296" s="104"/>
      <c r="P296" s="104"/>
      <c r="Q296" s="104"/>
      <c r="R296" s="104"/>
      <c r="S296" s="104"/>
      <c r="T296" s="27"/>
    </row>
    <row r="297" spans="15:20" ht="18" customHeight="1" x14ac:dyDescent="0.35">
      <c r="O297" s="104"/>
      <c r="P297" s="104"/>
      <c r="Q297" s="104"/>
      <c r="R297" s="104"/>
      <c r="S297" s="104"/>
      <c r="T297" s="27"/>
    </row>
    <row r="298" spans="15:20" ht="18" customHeight="1" x14ac:dyDescent="0.35">
      <c r="O298" s="104"/>
      <c r="P298" s="104"/>
      <c r="Q298" s="104"/>
      <c r="R298" s="104"/>
      <c r="S298" s="104"/>
      <c r="T298" s="27"/>
    </row>
    <row r="299" spans="15:20" ht="18" customHeight="1" x14ac:dyDescent="0.35">
      <c r="O299" s="104"/>
      <c r="P299" s="104"/>
      <c r="Q299" s="104"/>
      <c r="R299" s="104"/>
      <c r="S299" s="104"/>
      <c r="T299" s="27"/>
    </row>
    <row r="300" spans="15:20" ht="18" customHeight="1" x14ac:dyDescent="0.35">
      <c r="O300" s="104"/>
      <c r="P300" s="104"/>
      <c r="Q300" s="104"/>
      <c r="R300" s="104"/>
      <c r="S300" s="104"/>
      <c r="T300" s="27"/>
    </row>
    <row r="301" spans="15:20" ht="18" customHeight="1" x14ac:dyDescent="0.35">
      <c r="O301" s="104"/>
      <c r="P301" s="104"/>
      <c r="Q301" s="104"/>
      <c r="R301" s="104"/>
      <c r="S301" s="104"/>
      <c r="T301" s="27"/>
    </row>
    <row r="302" spans="15:20" ht="18" customHeight="1" x14ac:dyDescent="0.35">
      <c r="O302" s="104"/>
      <c r="P302" s="104"/>
      <c r="Q302" s="104"/>
      <c r="R302" s="104"/>
      <c r="S302" s="104"/>
      <c r="T302" s="27"/>
    </row>
    <row r="303" spans="15:20" ht="18" customHeight="1" x14ac:dyDescent="0.35">
      <c r="O303" s="104"/>
      <c r="P303" s="104"/>
      <c r="Q303" s="104"/>
      <c r="R303" s="104"/>
      <c r="S303" s="104"/>
      <c r="T303" s="27"/>
    </row>
    <row r="304" spans="15:20" ht="18" customHeight="1" x14ac:dyDescent="0.35">
      <c r="O304" s="104"/>
      <c r="P304" s="104"/>
      <c r="Q304" s="104"/>
      <c r="R304" s="104"/>
      <c r="S304" s="104"/>
      <c r="T304" s="27"/>
    </row>
    <row r="305" spans="15:20" ht="18" customHeight="1" x14ac:dyDescent="0.35">
      <c r="O305" s="104"/>
      <c r="P305" s="104"/>
      <c r="Q305" s="104"/>
      <c r="R305" s="104"/>
      <c r="S305" s="104"/>
      <c r="T305" s="27"/>
    </row>
    <row r="306" spans="15:20" ht="18" customHeight="1" x14ac:dyDescent="0.35">
      <c r="O306" s="104"/>
      <c r="P306" s="104"/>
      <c r="Q306" s="104"/>
      <c r="R306" s="104"/>
      <c r="S306" s="104"/>
      <c r="T306" s="27"/>
    </row>
    <row r="307" spans="15:20" ht="18" customHeight="1" x14ac:dyDescent="0.35">
      <c r="O307" s="104"/>
      <c r="P307" s="104"/>
      <c r="Q307" s="104"/>
      <c r="R307" s="104"/>
      <c r="S307" s="104"/>
      <c r="T307" s="27"/>
    </row>
    <row r="308" spans="15:20" ht="18" customHeight="1" x14ac:dyDescent="0.35">
      <c r="O308" s="104"/>
      <c r="P308" s="104"/>
      <c r="Q308" s="104"/>
      <c r="R308" s="104"/>
      <c r="S308" s="104"/>
      <c r="T308" s="27"/>
    </row>
    <row r="309" spans="15:20" ht="18" customHeight="1" x14ac:dyDescent="0.35">
      <c r="O309" s="104"/>
      <c r="P309" s="104"/>
      <c r="Q309" s="104"/>
      <c r="R309" s="104"/>
      <c r="S309" s="104"/>
      <c r="T309" s="27"/>
    </row>
    <row r="310" spans="15:20" ht="18" customHeight="1" x14ac:dyDescent="0.35">
      <c r="O310" s="104"/>
      <c r="P310" s="104"/>
      <c r="Q310" s="104"/>
      <c r="R310" s="104"/>
      <c r="S310" s="104"/>
      <c r="T310" s="27"/>
    </row>
    <row r="311" spans="15:20" ht="18" customHeight="1" x14ac:dyDescent="0.35">
      <c r="O311" s="104"/>
      <c r="P311" s="104"/>
      <c r="Q311" s="104"/>
      <c r="R311" s="104"/>
      <c r="S311" s="104"/>
      <c r="T311" s="27"/>
    </row>
    <row r="312" spans="15:20" ht="10" customHeight="1" x14ac:dyDescent="0.35">
      <c r="O312" s="104"/>
      <c r="P312" s="104"/>
      <c r="Q312" s="104"/>
      <c r="R312" s="104"/>
      <c r="S312" s="104"/>
      <c r="T312" s="27"/>
    </row>
    <row r="313" spans="15:20" ht="10" customHeight="1" x14ac:dyDescent="0.35">
      <c r="O313" s="104"/>
      <c r="P313" s="104"/>
      <c r="Q313" s="104"/>
      <c r="R313" s="104"/>
      <c r="S313" s="104"/>
      <c r="T313" s="27"/>
    </row>
    <row r="314" spans="15:20" ht="10" customHeight="1" x14ac:dyDescent="0.35">
      <c r="O314" s="104"/>
      <c r="P314" s="104"/>
      <c r="Q314" s="104"/>
      <c r="R314" s="104"/>
      <c r="S314" s="104"/>
      <c r="T314" s="27"/>
    </row>
    <row r="315" spans="15:20" ht="10" customHeight="1" x14ac:dyDescent="0.35">
      <c r="O315" s="104"/>
      <c r="P315" s="104"/>
      <c r="Q315" s="104"/>
      <c r="R315" s="104"/>
      <c r="S315" s="104"/>
      <c r="T315" s="27"/>
    </row>
    <row r="316" spans="15:20" ht="10" customHeight="1" x14ac:dyDescent="0.35">
      <c r="O316" s="104"/>
      <c r="P316" s="104"/>
      <c r="Q316" s="104"/>
      <c r="R316" s="104"/>
      <c r="S316" s="104"/>
      <c r="T316" s="27"/>
    </row>
    <row r="317" spans="15:20" ht="10" customHeight="1" x14ac:dyDescent="0.35">
      <c r="O317" s="104"/>
      <c r="P317" s="104"/>
      <c r="Q317" s="104"/>
      <c r="R317" s="104"/>
      <c r="S317" s="104"/>
      <c r="T317" s="27"/>
    </row>
    <row r="318" spans="15:20" ht="10" customHeight="1" x14ac:dyDescent="0.35">
      <c r="O318" s="104"/>
      <c r="P318" s="104"/>
      <c r="Q318" s="104"/>
      <c r="R318" s="104"/>
      <c r="S318" s="104"/>
      <c r="T318" s="27"/>
    </row>
    <row r="319" spans="15:20" ht="10" customHeight="1" x14ac:dyDescent="0.35">
      <c r="O319" s="104"/>
      <c r="P319" s="104"/>
      <c r="Q319" s="104"/>
      <c r="R319" s="104"/>
      <c r="S319" s="104"/>
      <c r="T319" s="27"/>
    </row>
    <row r="320" spans="15:20" ht="10" customHeight="1" x14ac:dyDescent="0.35">
      <c r="O320" s="104"/>
      <c r="P320" s="104"/>
      <c r="Q320" s="104"/>
      <c r="R320" s="104"/>
      <c r="S320" s="104"/>
      <c r="T320" s="27"/>
    </row>
    <row r="321" spans="15:20" ht="10" customHeight="1" x14ac:dyDescent="0.35">
      <c r="O321" s="104"/>
      <c r="P321" s="104"/>
      <c r="Q321" s="104"/>
      <c r="R321" s="104"/>
      <c r="S321" s="104"/>
      <c r="T321" s="27"/>
    </row>
    <row r="322" spans="15:20" ht="10" customHeight="1" x14ac:dyDescent="0.35">
      <c r="O322" s="104"/>
      <c r="P322" s="104"/>
      <c r="Q322" s="104"/>
      <c r="R322" s="104"/>
      <c r="S322" s="104"/>
      <c r="T322" s="27"/>
    </row>
    <row r="323" spans="15:20" ht="10" customHeight="1" x14ac:dyDescent="0.35">
      <c r="O323" s="104"/>
      <c r="P323" s="104"/>
      <c r="Q323" s="104"/>
      <c r="R323" s="104"/>
      <c r="S323" s="104"/>
      <c r="T323" s="27"/>
    </row>
    <row r="324" spans="15:20" ht="10" customHeight="1" x14ac:dyDescent="0.35">
      <c r="O324" s="104"/>
      <c r="P324" s="104"/>
      <c r="Q324" s="104"/>
      <c r="R324" s="104"/>
      <c r="S324" s="104"/>
      <c r="T324" s="27"/>
    </row>
    <row r="325" spans="15:20" ht="10" customHeight="1" x14ac:dyDescent="0.35">
      <c r="O325" s="104"/>
      <c r="P325" s="104"/>
      <c r="Q325" s="104"/>
      <c r="R325" s="104"/>
      <c r="S325" s="104"/>
      <c r="T325" s="27"/>
    </row>
    <row r="326" spans="15:20" ht="10" customHeight="1" x14ac:dyDescent="0.35">
      <c r="T326" s="242"/>
    </row>
    <row r="327" spans="15:20" ht="10" customHeight="1" x14ac:dyDescent="0.35">
      <c r="T327" s="242"/>
    </row>
    <row r="328" spans="15:20" ht="10" customHeight="1" x14ac:dyDescent="0.35">
      <c r="T328" s="242"/>
    </row>
    <row r="329" spans="15:20" ht="10" customHeight="1" x14ac:dyDescent="0.35">
      <c r="T329" s="242"/>
    </row>
    <row r="330" spans="15:20" ht="10" customHeight="1" x14ac:dyDescent="0.35">
      <c r="T330" s="242"/>
    </row>
    <row r="331" spans="15:20" ht="10" customHeight="1" x14ac:dyDescent="0.35">
      <c r="T331" s="242"/>
    </row>
    <row r="332" spans="15:20" ht="10" customHeight="1" x14ac:dyDescent="0.35">
      <c r="T332" s="242"/>
    </row>
    <row r="333" spans="15:20" ht="10" customHeight="1" x14ac:dyDescent="0.35">
      <c r="T333" s="242"/>
    </row>
    <row r="334" spans="15:20" ht="10" customHeight="1" x14ac:dyDescent="0.35">
      <c r="T334" s="242"/>
    </row>
    <row r="335" spans="15:20" ht="10" customHeight="1" x14ac:dyDescent="0.35">
      <c r="T335" s="242"/>
    </row>
    <row r="336" spans="15:20" ht="10" customHeight="1" x14ac:dyDescent="0.35">
      <c r="T336" s="242"/>
    </row>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row r="800" ht="10" customHeight="1" x14ac:dyDescent="0.35"/>
    <row r="801" ht="10" customHeight="1" x14ac:dyDescent="0.35"/>
    <row r="802" ht="10" customHeight="1" x14ac:dyDescent="0.35"/>
    <row r="803" ht="10" customHeight="1" x14ac:dyDescent="0.35"/>
    <row r="804" ht="10" customHeight="1" x14ac:dyDescent="0.35"/>
    <row r="805" ht="10" customHeight="1" x14ac:dyDescent="0.35"/>
    <row r="806" ht="10" customHeight="1" x14ac:dyDescent="0.35"/>
    <row r="807" ht="10" customHeight="1" x14ac:dyDescent="0.35"/>
    <row r="808" ht="10" customHeight="1" x14ac:dyDescent="0.35"/>
    <row r="809" ht="10" customHeight="1" x14ac:dyDescent="0.35"/>
    <row r="810" ht="10" customHeight="1" x14ac:dyDescent="0.35"/>
    <row r="811" ht="10" customHeight="1" x14ac:dyDescent="0.35"/>
    <row r="812" ht="10" customHeight="1" x14ac:dyDescent="0.35"/>
    <row r="813" ht="10" customHeight="1" x14ac:dyDescent="0.35"/>
    <row r="814" ht="10" customHeight="1" x14ac:dyDescent="0.35"/>
    <row r="815" ht="10" customHeight="1" x14ac:dyDescent="0.35"/>
    <row r="816" ht="10" customHeight="1" x14ac:dyDescent="0.35"/>
    <row r="817" ht="10" customHeight="1" x14ac:dyDescent="0.35"/>
    <row r="818" ht="10" customHeight="1" x14ac:dyDescent="0.35"/>
    <row r="819" ht="10" customHeight="1" x14ac:dyDescent="0.35"/>
    <row r="820" ht="10" customHeight="1" x14ac:dyDescent="0.35"/>
    <row r="821" ht="10" customHeight="1" x14ac:dyDescent="0.35"/>
    <row r="822" ht="10" customHeight="1" x14ac:dyDescent="0.35"/>
    <row r="823" ht="10" customHeight="1" x14ac:dyDescent="0.35"/>
    <row r="824" ht="10" customHeight="1" x14ac:dyDescent="0.35"/>
    <row r="825" ht="10" customHeight="1" x14ac:dyDescent="0.35"/>
    <row r="826" ht="10" customHeight="1" x14ac:dyDescent="0.35"/>
    <row r="827" ht="10" customHeight="1" x14ac:dyDescent="0.35"/>
    <row r="828" ht="10" customHeight="1" x14ac:dyDescent="0.35"/>
    <row r="829" ht="10" customHeight="1" x14ac:dyDescent="0.35"/>
    <row r="830" ht="10" customHeight="1" x14ac:dyDescent="0.35"/>
    <row r="831" ht="10" customHeight="1" x14ac:dyDescent="0.35"/>
    <row r="832" ht="10" customHeight="1" x14ac:dyDescent="0.35"/>
    <row r="833" ht="10" customHeight="1" x14ac:dyDescent="0.35"/>
    <row r="834" ht="10" customHeight="1" x14ac:dyDescent="0.35"/>
    <row r="835" ht="10" customHeight="1" x14ac:dyDescent="0.35"/>
    <row r="836" ht="10" customHeight="1" x14ac:dyDescent="0.35"/>
    <row r="837" ht="10" customHeight="1" x14ac:dyDescent="0.35"/>
    <row r="838" ht="10" customHeight="1" x14ac:dyDescent="0.35"/>
    <row r="839" ht="10" customHeight="1" x14ac:dyDescent="0.35"/>
    <row r="840" ht="10" customHeight="1" x14ac:dyDescent="0.35"/>
    <row r="841" ht="10" customHeight="1" x14ac:dyDescent="0.35"/>
    <row r="842" ht="10" customHeight="1" x14ac:dyDescent="0.35"/>
    <row r="843" ht="10" customHeight="1" x14ac:dyDescent="0.35"/>
    <row r="844" ht="10" customHeight="1" x14ac:dyDescent="0.35"/>
    <row r="845" ht="10" customHeight="1" x14ac:dyDescent="0.35"/>
    <row r="846" ht="10" customHeight="1" x14ac:dyDescent="0.35"/>
    <row r="847" ht="10" customHeight="1" x14ac:dyDescent="0.35"/>
    <row r="848" ht="10" customHeight="1" x14ac:dyDescent="0.35"/>
    <row r="849" ht="10" customHeight="1" x14ac:dyDescent="0.35"/>
    <row r="850" ht="10" customHeight="1" x14ac:dyDescent="0.35"/>
    <row r="851" ht="10" customHeight="1" x14ac:dyDescent="0.35"/>
    <row r="852" ht="10" customHeight="1" x14ac:dyDescent="0.35"/>
    <row r="853" ht="10" customHeight="1" x14ac:dyDescent="0.35"/>
    <row r="854" ht="10" customHeight="1" x14ac:dyDescent="0.35"/>
    <row r="855" ht="10" customHeight="1" x14ac:dyDescent="0.35"/>
    <row r="856" ht="10" customHeight="1" x14ac:dyDescent="0.35"/>
    <row r="857" ht="10" customHeight="1" x14ac:dyDescent="0.35"/>
    <row r="858" ht="10" customHeight="1" x14ac:dyDescent="0.35"/>
    <row r="859" ht="10" customHeight="1" x14ac:dyDescent="0.35"/>
    <row r="860" ht="10" customHeight="1" x14ac:dyDescent="0.35"/>
    <row r="861" ht="10" customHeight="1" x14ac:dyDescent="0.35"/>
    <row r="862" ht="10" customHeight="1" x14ac:dyDescent="0.35"/>
    <row r="863" ht="10" customHeight="1" x14ac:dyDescent="0.35"/>
    <row r="864" ht="10" customHeight="1" x14ac:dyDescent="0.35"/>
    <row r="865" ht="10" customHeight="1" x14ac:dyDescent="0.35"/>
    <row r="866" ht="10" customHeight="1" x14ac:dyDescent="0.35"/>
    <row r="867" ht="10" customHeight="1" x14ac:dyDescent="0.35"/>
    <row r="868" ht="10" customHeight="1" x14ac:dyDescent="0.35"/>
    <row r="869" ht="10" customHeight="1" x14ac:dyDescent="0.35"/>
    <row r="870" ht="10" customHeight="1" x14ac:dyDescent="0.35"/>
    <row r="871" ht="10" customHeight="1" x14ac:dyDescent="0.35"/>
    <row r="872" ht="10" customHeight="1" x14ac:dyDescent="0.35"/>
    <row r="873" ht="10" customHeight="1" x14ac:dyDescent="0.35"/>
    <row r="874" ht="10" customHeight="1" x14ac:dyDescent="0.35"/>
    <row r="875" ht="10" customHeight="1" x14ac:dyDescent="0.35"/>
    <row r="876" ht="10" customHeight="1" x14ac:dyDescent="0.35"/>
    <row r="877" ht="10" customHeight="1" x14ac:dyDescent="0.35"/>
    <row r="878" ht="10" customHeight="1" x14ac:dyDescent="0.35"/>
    <row r="879" ht="10" customHeight="1" x14ac:dyDescent="0.35"/>
    <row r="880" ht="10" customHeight="1" x14ac:dyDescent="0.35"/>
    <row r="881" ht="10" customHeight="1" x14ac:dyDescent="0.35"/>
    <row r="882" ht="10" customHeight="1" x14ac:dyDescent="0.35"/>
    <row r="883" ht="10" customHeight="1" x14ac:dyDescent="0.35"/>
    <row r="884" ht="10" customHeight="1" x14ac:dyDescent="0.35"/>
    <row r="885" ht="10" customHeight="1" x14ac:dyDescent="0.35"/>
    <row r="886" ht="10" customHeight="1" x14ac:dyDescent="0.35"/>
    <row r="887" ht="10" customHeight="1" x14ac:dyDescent="0.35"/>
  </sheetData>
  <sheetProtection algorithmName="SHA-512" hashValue="n2/Ca9uzqa0kX6fqMtWs78wtin2w65ENktVDGu4N3sR+ZzrW2IKVLNFwkOO3lJHLsRrcVzl05SXLcqmyReG3Xg==" saltValue="ca57zbPTyLtSFobLzY0U3g==" spinCount="100000" sheet="1" objects="1" scenarios="1"/>
  <mergeCells count="487">
    <mergeCell ref="U98:V98"/>
    <mergeCell ref="U99:V99"/>
    <mergeCell ref="U178:V178"/>
    <mergeCell ref="U179:V179"/>
    <mergeCell ref="O178:P178"/>
    <mergeCell ref="Q178:R178"/>
    <mergeCell ref="S178:T178"/>
    <mergeCell ref="O179:P179"/>
    <mergeCell ref="Q179:R179"/>
    <mergeCell ref="S179:T179"/>
    <mergeCell ref="P156:Q156"/>
    <mergeCell ref="R156:S156"/>
    <mergeCell ref="P157:Q157"/>
    <mergeCell ref="R157:S157"/>
    <mergeCell ref="P150:Q150"/>
    <mergeCell ref="R150:S150"/>
    <mergeCell ref="P151:Q151"/>
    <mergeCell ref="R151:S151"/>
    <mergeCell ref="P152:Q152"/>
    <mergeCell ref="R152:S152"/>
    <mergeCell ref="P147:Q147"/>
    <mergeCell ref="R147:S147"/>
    <mergeCell ref="P148:Q148"/>
    <mergeCell ref="R148:S148"/>
    <mergeCell ref="O258:P258"/>
    <mergeCell ref="Q258:R258"/>
    <mergeCell ref="O256:P256"/>
    <mergeCell ref="Q256:R256"/>
    <mergeCell ref="O257:P257"/>
    <mergeCell ref="Q257:R257"/>
    <mergeCell ref="P236:Q236"/>
    <mergeCell ref="R236:S236"/>
    <mergeCell ref="P237:Q237"/>
    <mergeCell ref="R237:S237"/>
    <mergeCell ref="S257:T257"/>
    <mergeCell ref="P230:Q230"/>
    <mergeCell ref="R230:S230"/>
    <mergeCell ref="P231:Q231"/>
    <mergeCell ref="R231:S231"/>
    <mergeCell ref="P232:Q232"/>
    <mergeCell ref="R232:S232"/>
    <mergeCell ref="AA252:AB252"/>
    <mergeCell ref="AN254:AO254"/>
    <mergeCell ref="AA251:AB251"/>
    <mergeCell ref="AC251:AD251"/>
    <mergeCell ref="AG251:AH251"/>
    <mergeCell ref="AI251:AJ251"/>
    <mergeCell ref="O252:P252"/>
    <mergeCell ref="Q252:R252"/>
    <mergeCell ref="S252:T252"/>
    <mergeCell ref="U252:V252"/>
    <mergeCell ref="W252:X252"/>
    <mergeCell ref="Y252:Z252"/>
    <mergeCell ref="O251:P251"/>
    <mergeCell ref="Q251:R251"/>
    <mergeCell ref="S251:T251"/>
    <mergeCell ref="U251:V251"/>
    <mergeCell ref="W251:X251"/>
    <mergeCell ref="Y251:Z251"/>
    <mergeCell ref="AC252:AD252"/>
    <mergeCell ref="AG252:AH252"/>
    <mergeCell ref="AI252:AJ252"/>
    <mergeCell ref="AA249:AB249"/>
    <mergeCell ref="AC249:AD249"/>
    <mergeCell ref="AG249:AH249"/>
    <mergeCell ref="AI249:AJ249"/>
    <mergeCell ref="O250:P250"/>
    <mergeCell ref="Q250:R250"/>
    <mergeCell ref="S250:T250"/>
    <mergeCell ref="U250:V250"/>
    <mergeCell ref="W250:X250"/>
    <mergeCell ref="Y250:Z250"/>
    <mergeCell ref="O249:P249"/>
    <mergeCell ref="Q249:R249"/>
    <mergeCell ref="S249:T249"/>
    <mergeCell ref="U249:V249"/>
    <mergeCell ref="W249:X249"/>
    <mergeCell ref="Y249:Z249"/>
    <mergeCell ref="AA250:AB250"/>
    <mergeCell ref="AC250:AD250"/>
    <mergeCell ref="AG250:AH250"/>
    <mergeCell ref="AI250:AJ250"/>
    <mergeCell ref="AE248:AF248"/>
    <mergeCell ref="AG248:AJ248"/>
    <mergeCell ref="AK248:AL248"/>
    <mergeCell ref="AN248:AO248"/>
    <mergeCell ref="E241:L241"/>
    <mergeCell ref="E242:L242"/>
    <mergeCell ref="E243:L243"/>
    <mergeCell ref="E244:L244"/>
    <mergeCell ref="O248:R248"/>
    <mergeCell ref="S248:V248"/>
    <mergeCell ref="G238:H238"/>
    <mergeCell ref="P238:Q238"/>
    <mergeCell ref="R238:S238"/>
    <mergeCell ref="P233:Q233"/>
    <mergeCell ref="R233:S233"/>
    <mergeCell ref="P234:Q234"/>
    <mergeCell ref="R234:S234"/>
    <mergeCell ref="P235:Q235"/>
    <mergeCell ref="R235:S235"/>
    <mergeCell ref="P227:Q227"/>
    <mergeCell ref="R227:S227"/>
    <mergeCell ref="P228:Q228"/>
    <mergeCell ref="R228:S228"/>
    <mergeCell ref="P229:Q229"/>
    <mergeCell ref="R229:S229"/>
    <mergeCell ref="P224:Q224"/>
    <mergeCell ref="R224:S224"/>
    <mergeCell ref="P225:Q225"/>
    <mergeCell ref="R225:S225"/>
    <mergeCell ref="P226:Q226"/>
    <mergeCell ref="R226:S226"/>
    <mergeCell ref="P221:Q221"/>
    <mergeCell ref="R221:S221"/>
    <mergeCell ref="P222:Q222"/>
    <mergeCell ref="R222:S222"/>
    <mergeCell ref="P223:Q223"/>
    <mergeCell ref="R223:S223"/>
    <mergeCell ref="P218:Q218"/>
    <mergeCell ref="R218:S218"/>
    <mergeCell ref="P219:Q219"/>
    <mergeCell ref="R219:S219"/>
    <mergeCell ref="P220:Q220"/>
    <mergeCell ref="R220:S220"/>
    <mergeCell ref="P211:Q211"/>
    <mergeCell ref="R211:S211"/>
    <mergeCell ref="C207:E207"/>
    <mergeCell ref="R207:S207"/>
    <mergeCell ref="P215:Q215"/>
    <mergeCell ref="R215:S215"/>
    <mergeCell ref="P216:Q216"/>
    <mergeCell ref="R216:S216"/>
    <mergeCell ref="P217:Q217"/>
    <mergeCell ref="R217:S217"/>
    <mergeCell ref="P212:Q212"/>
    <mergeCell ref="R212:S212"/>
    <mergeCell ref="P213:Q213"/>
    <mergeCell ref="R213:S213"/>
    <mergeCell ref="P214:Q214"/>
    <mergeCell ref="R214:S214"/>
    <mergeCell ref="P208:Q208"/>
    <mergeCell ref="R208:S208"/>
    <mergeCell ref="T206:U206"/>
    <mergeCell ref="V206:W206"/>
    <mergeCell ref="P209:Q209"/>
    <mergeCell ref="R209:S209"/>
    <mergeCell ref="P210:Q210"/>
    <mergeCell ref="R210:S210"/>
    <mergeCell ref="O201:Q201"/>
    <mergeCell ref="B205:B206"/>
    <mergeCell ref="C205:C206"/>
    <mergeCell ref="D205:D206"/>
    <mergeCell ref="E205:E206"/>
    <mergeCell ref="F205:F206"/>
    <mergeCell ref="G205:H205"/>
    <mergeCell ref="I205:J205"/>
    <mergeCell ref="K205:L205"/>
    <mergeCell ref="O205:O206"/>
    <mergeCell ref="C203:L203"/>
    <mergeCell ref="C195:K195"/>
    <mergeCell ref="C196:K196"/>
    <mergeCell ref="C197:K197"/>
    <mergeCell ref="C198:K198"/>
    <mergeCell ref="C199:K199"/>
    <mergeCell ref="C200:K200"/>
    <mergeCell ref="C187:D187"/>
    <mergeCell ref="C188:D188"/>
    <mergeCell ref="C191:K191"/>
    <mergeCell ref="C192:K192"/>
    <mergeCell ref="C193:K193"/>
    <mergeCell ref="C194:K194"/>
    <mergeCell ref="C190:F190"/>
    <mergeCell ref="G185:I185"/>
    <mergeCell ref="C186:D186"/>
    <mergeCell ref="AI182:AL182"/>
    <mergeCell ref="AN182:AO182"/>
    <mergeCell ref="O183:P183"/>
    <mergeCell ref="Q183:R183"/>
    <mergeCell ref="S183:T183"/>
    <mergeCell ref="U183:V183"/>
    <mergeCell ref="W183:X183"/>
    <mergeCell ref="Y183:Z183"/>
    <mergeCell ref="AA183:AB183"/>
    <mergeCell ref="AC183:AD183"/>
    <mergeCell ref="H182:K182"/>
    <mergeCell ref="O182:R182"/>
    <mergeCell ref="S182:V182"/>
    <mergeCell ref="W182:Z182"/>
    <mergeCell ref="AA182:AD182"/>
    <mergeCell ref="AE182:AH182"/>
    <mergeCell ref="C183:F183"/>
    <mergeCell ref="E170:L170"/>
    <mergeCell ref="E171:L171"/>
    <mergeCell ref="H173:J173"/>
    <mergeCell ref="G176:H176"/>
    <mergeCell ref="I176:J176"/>
    <mergeCell ref="K176:L176"/>
    <mergeCell ref="E161:L161"/>
    <mergeCell ref="E162:L162"/>
    <mergeCell ref="E163:L163"/>
    <mergeCell ref="E164:L164"/>
    <mergeCell ref="E168:L168"/>
    <mergeCell ref="E169:L169"/>
    <mergeCell ref="G158:H158"/>
    <mergeCell ref="P158:Q158"/>
    <mergeCell ref="R158:S158"/>
    <mergeCell ref="P153:Q153"/>
    <mergeCell ref="R153:S153"/>
    <mergeCell ref="P154:Q154"/>
    <mergeCell ref="R154:S154"/>
    <mergeCell ref="P155:Q155"/>
    <mergeCell ref="R155:S155"/>
    <mergeCell ref="P149:Q149"/>
    <mergeCell ref="R149:S149"/>
    <mergeCell ref="P144:Q144"/>
    <mergeCell ref="R144:S144"/>
    <mergeCell ref="P145:Q145"/>
    <mergeCell ref="R145:S145"/>
    <mergeCell ref="P146:Q146"/>
    <mergeCell ref="R146:S146"/>
    <mergeCell ref="P141:Q141"/>
    <mergeCell ref="R141:S141"/>
    <mergeCell ref="P142:Q142"/>
    <mergeCell ref="R142:S142"/>
    <mergeCell ref="P143:Q143"/>
    <mergeCell ref="R143:S143"/>
    <mergeCell ref="P138:Q138"/>
    <mergeCell ref="R138:S138"/>
    <mergeCell ref="P139:Q139"/>
    <mergeCell ref="R139:S139"/>
    <mergeCell ref="P140:Q140"/>
    <mergeCell ref="R140:S140"/>
    <mergeCell ref="P135:Q135"/>
    <mergeCell ref="R135:S135"/>
    <mergeCell ref="P136:Q136"/>
    <mergeCell ref="R136:S136"/>
    <mergeCell ref="P137:Q137"/>
    <mergeCell ref="R137:S137"/>
    <mergeCell ref="P132:Q132"/>
    <mergeCell ref="R132:S132"/>
    <mergeCell ref="P133:Q133"/>
    <mergeCell ref="R133:S133"/>
    <mergeCell ref="P134:Q134"/>
    <mergeCell ref="R134:S134"/>
    <mergeCell ref="P129:Q129"/>
    <mergeCell ref="R129:S129"/>
    <mergeCell ref="P130:Q130"/>
    <mergeCell ref="R130:S130"/>
    <mergeCell ref="P131:Q131"/>
    <mergeCell ref="R131:S131"/>
    <mergeCell ref="C127:E127"/>
    <mergeCell ref="R127:S127"/>
    <mergeCell ref="T127:U127"/>
    <mergeCell ref="V127:W127"/>
    <mergeCell ref="P128:Q128"/>
    <mergeCell ref="R128:S128"/>
    <mergeCell ref="K125:L125"/>
    <mergeCell ref="O125:O126"/>
    <mergeCell ref="R126:S126"/>
    <mergeCell ref="T126:U126"/>
    <mergeCell ref="V126:W126"/>
    <mergeCell ref="C119:K119"/>
    <mergeCell ref="C120:K120"/>
    <mergeCell ref="O121:Q121"/>
    <mergeCell ref="B125:B126"/>
    <mergeCell ref="C125:C126"/>
    <mergeCell ref="D125:D126"/>
    <mergeCell ref="E125:E126"/>
    <mergeCell ref="F125:F126"/>
    <mergeCell ref="G125:H125"/>
    <mergeCell ref="I125:J125"/>
    <mergeCell ref="C123:L123"/>
    <mergeCell ref="C116:K116"/>
    <mergeCell ref="C117:K117"/>
    <mergeCell ref="C118:K118"/>
    <mergeCell ref="G105:I105"/>
    <mergeCell ref="C106:D106"/>
    <mergeCell ref="C107:D107"/>
    <mergeCell ref="C108:D108"/>
    <mergeCell ref="C111:K111"/>
    <mergeCell ref="C112:K112"/>
    <mergeCell ref="O103:P103"/>
    <mergeCell ref="Q103:R103"/>
    <mergeCell ref="S103:T103"/>
    <mergeCell ref="U103:V103"/>
    <mergeCell ref="W103:X103"/>
    <mergeCell ref="Y103:Z103"/>
    <mergeCell ref="C113:K113"/>
    <mergeCell ref="C114:K114"/>
    <mergeCell ref="C115:K115"/>
    <mergeCell ref="C110:F110"/>
    <mergeCell ref="C103:F103"/>
    <mergeCell ref="G96:H96"/>
    <mergeCell ref="I96:J96"/>
    <mergeCell ref="K96:L96"/>
    <mergeCell ref="H102:K102"/>
    <mergeCell ref="O102:R102"/>
    <mergeCell ref="O98:P98"/>
    <mergeCell ref="Q98:R98"/>
    <mergeCell ref="S98:T98"/>
    <mergeCell ref="O99:P99"/>
    <mergeCell ref="Q99:R99"/>
    <mergeCell ref="S99:T99"/>
    <mergeCell ref="E83:L83"/>
    <mergeCell ref="E84:L84"/>
    <mergeCell ref="E88:L88"/>
    <mergeCell ref="E89:L89"/>
    <mergeCell ref="E90:L90"/>
    <mergeCell ref="E91:L91"/>
    <mergeCell ref="E81:L81"/>
    <mergeCell ref="E82:L82"/>
    <mergeCell ref="H93:J93"/>
    <mergeCell ref="P76:Q76"/>
    <mergeCell ref="R76:S76"/>
    <mergeCell ref="P77:Q77"/>
    <mergeCell ref="R77:S77"/>
    <mergeCell ref="G78:H78"/>
    <mergeCell ref="P78:Q78"/>
    <mergeCell ref="R78:S78"/>
    <mergeCell ref="P73:Q73"/>
    <mergeCell ref="R73:S73"/>
    <mergeCell ref="P74:Q74"/>
    <mergeCell ref="R74:S74"/>
    <mergeCell ref="P75:Q75"/>
    <mergeCell ref="R75:S75"/>
    <mergeCell ref="P70:Q70"/>
    <mergeCell ref="R70:S70"/>
    <mergeCell ref="P71:Q71"/>
    <mergeCell ref="R71:S71"/>
    <mergeCell ref="P72:Q72"/>
    <mergeCell ref="R72:S72"/>
    <mergeCell ref="P67:Q67"/>
    <mergeCell ref="R67:S67"/>
    <mergeCell ref="P68:Q68"/>
    <mergeCell ref="R68:S68"/>
    <mergeCell ref="P69:Q69"/>
    <mergeCell ref="R69:S69"/>
    <mergeCell ref="P64:Q64"/>
    <mergeCell ref="R64:S64"/>
    <mergeCell ref="P65:Q65"/>
    <mergeCell ref="R65:S65"/>
    <mergeCell ref="P66:Q66"/>
    <mergeCell ref="R66:S66"/>
    <mergeCell ref="P61:Q61"/>
    <mergeCell ref="R61:S61"/>
    <mergeCell ref="P62:Q62"/>
    <mergeCell ref="R62:S62"/>
    <mergeCell ref="P63:Q63"/>
    <mergeCell ref="R63:S63"/>
    <mergeCell ref="P58:Q58"/>
    <mergeCell ref="R58:S58"/>
    <mergeCell ref="P59:Q59"/>
    <mergeCell ref="R59:S59"/>
    <mergeCell ref="P60:Q60"/>
    <mergeCell ref="R60:S60"/>
    <mergeCell ref="P55:Q55"/>
    <mergeCell ref="R55:S55"/>
    <mergeCell ref="P56:Q56"/>
    <mergeCell ref="R56:S56"/>
    <mergeCell ref="P57:Q57"/>
    <mergeCell ref="R57:S57"/>
    <mergeCell ref="P52:Q52"/>
    <mergeCell ref="R52:S52"/>
    <mergeCell ref="P53:Q53"/>
    <mergeCell ref="R53:S53"/>
    <mergeCell ref="P54:Q54"/>
    <mergeCell ref="R54:S54"/>
    <mergeCell ref="P49:Q49"/>
    <mergeCell ref="R49:S49"/>
    <mergeCell ref="P50:Q50"/>
    <mergeCell ref="R50:S50"/>
    <mergeCell ref="P51:Q51"/>
    <mergeCell ref="R51:S51"/>
    <mergeCell ref="C47:E47"/>
    <mergeCell ref="R47:S47"/>
    <mergeCell ref="T47:U47"/>
    <mergeCell ref="V47:W47"/>
    <mergeCell ref="P48:Q48"/>
    <mergeCell ref="R48:S48"/>
    <mergeCell ref="K45:L45"/>
    <mergeCell ref="O45:O46"/>
    <mergeCell ref="R46:S46"/>
    <mergeCell ref="T46:U46"/>
    <mergeCell ref="V46:W46"/>
    <mergeCell ref="C39:K39"/>
    <mergeCell ref="C40:K40"/>
    <mergeCell ref="O41:Q41"/>
    <mergeCell ref="B45:B46"/>
    <mergeCell ref="C45:C46"/>
    <mergeCell ref="D45:D46"/>
    <mergeCell ref="E45:E46"/>
    <mergeCell ref="F45:F46"/>
    <mergeCell ref="G45:H45"/>
    <mergeCell ref="I45:J45"/>
    <mergeCell ref="C43:L43"/>
    <mergeCell ref="C36:K36"/>
    <mergeCell ref="C37:K37"/>
    <mergeCell ref="C38:K38"/>
    <mergeCell ref="G25:I25"/>
    <mergeCell ref="C26:D26"/>
    <mergeCell ref="C27:D27"/>
    <mergeCell ref="C28:D28"/>
    <mergeCell ref="C31:K31"/>
    <mergeCell ref="C32:K32"/>
    <mergeCell ref="O23:P23"/>
    <mergeCell ref="Q23:R23"/>
    <mergeCell ref="S23:T23"/>
    <mergeCell ref="U23:V23"/>
    <mergeCell ref="W23:X23"/>
    <mergeCell ref="Y23:Z23"/>
    <mergeCell ref="C33:K33"/>
    <mergeCell ref="C34:K34"/>
    <mergeCell ref="C35:K35"/>
    <mergeCell ref="C30:F30"/>
    <mergeCell ref="C23:F23"/>
    <mergeCell ref="C4:L4"/>
    <mergeCell ref="E8:L8"/>
    <mergeCell ref="E9:L9"/>
    <mergeCell ref="E10:L10"/>
    <mergeCell ref="E11:L11"/>
    <mergeCell ref="H13:J13"/>
    <mergeCell ref="S22:V22"/>
    <mergeCell ref="W22:Z22"/>
    <mergeCell ref="AA22:AD22"/>
    <mergeCell ref="G16:H16"/>
    <mergeCell ref="I16:J16"/>
    <mergeCell ref="K16:L16"/>
    <mergeCell ref="I21:K21"/>
    <mergeCell ref="H22:K22"/>
    <mergeCell ref="O22:R22"/>
    <mergeCell ref="O18:P18"/>
    <mergeCell ref="Q18:R18"/>
    <mergeCell ref="S18:T18"/>
    <mergeCell ref="O19:P19"/>
    <mergeCell ref="Q19:R19"/>
    <mergeCell ref="S19:T19"/>
    <mergeCell ref="U18:V18"/>
    <mergeCell ref="U19:V19"/>
    <mergeCell ref="AS22:AS23"/>
    <mergeCell ref="AQ102:AQ103"/>
    <mergeCell ref="AS102:AS103"/>
    <mergeCell ref="AQ182:AQ183"/>
    <mergeCell ref="AS182:AS183"/>
    <mergeCell ref="S256:T256"/>
    <mergeCell ref="U256:V256"/>
    <mergeCell ref="W256:X256"/>
    <mergeCell ref="Y256:Z256"/>
    <mergeCell ref="AA256:AB256"/>
    <mergeCell ref="AE22:AH22"/>
    <mergeCell ref="AI22:AL22"/>
    <mergeCell ref="AN22:AO22"/>
    <mergeCell ref="AA23:AB23"/>
    <mergeCell ref="AC23:AD23"/>
    <mergeCell ref="AE23:AF23"/>
    <mergeCell ref="AG23:AH23"/>
    <mergeCell ref="AI23:AJ23"/>
    <mergeCell ref="AK23:AL23"/>
    <mergeCell ref="S102:V102"/>
    <mergeCell ref="W102:Z102"/>
    <mergeCell ref="AA102:AD102"/>
    <mergeCell ref="AE102:AH102"/>
    <mergeCell ref="AI102:AL102"/>
    <mergeCell ref="U257:V257"/>
    <mergeCell ref="W257:X257"/>
    <mergeCell ref="Y257:Z257"/>
    <mergeCell ref="AA257:AB257"/>
    <mergeCell ref="R45:W45"/>
    <mergeCell ref="R125:W125"/>
    <mergeCell ref="R205:W205"/>
    <mergeCell ref="AQ22:AQ23"/>
    <mergeCell ref="AN102:AO102"/>
    <mergeCell ref="AA103:AB103"/>
    <mergeCell ref="AC103:AD103"/>
    <mergeCell ref="AE103:AF103"/>
    <mergeCell ref="AG103:AH103"/>
    <mergeCell ref="AI103:AJ103"/>
    <mergeCell ref="AK103:AL103"/>
    <mergeCell ref="AE183:AF183"/>
    <mergeCell ref="AG183:AH183"/>
    <mergeCell ref="AI183:AJ183"/>
    <mergeCell ref="AK183:AL183"/>
    <mergeCell ref="T207:U207"/>
    <mergeCell ref="V207:W207"/>
    <mergeCell ref="W248:Z248"/>
    <mergeCell ref="AA248:AD248"/>
    <mergeCell ref="R206:S206"/>
  </mergeCells>
  <dataValidations count="7">
    <dataValidation type="list" allowBlank="1" showInputMessage="1" showErrorMessage="1" sqref="E48:E77 E128:E157 E208:E237" xr:uid="{00000000-0002-0000-0800-000000000000}">
      <formula1>Projektarten</formula1>
    </dataValidation>
    <dataValidation type="list" allowBlank="1" showInputMessage="1" showErrorMessage="1" sqref="C26:D28 C106:D108 C186:D188" xr:uid="{00000000-0002-0000-0800-000001000000}">
      <formula1>Rollen</formula1>
    </dataValidation>
    <dataValidation type="list" allowBlank="1" showInputMessage="1" showErrorMessage="1" sqref="L23 G182 L103 F48:F77 L183 F128:F157 G22 G102 F208:F237" xr:uid="{00000000-0002-0000-0800-000002000000}">
      <formula1>Entscheid</formula1>
    </dataValidation>
    <dataValidation type="whole" allowBlank="1" showInputMessage="1" showErrorMessage="1" error="Bitte einen Wert 1-4 eingeben!" sqref="L31:L40 L111:L120 L191:L200" xr:uid="{00000000-0002-0000-0800-000003000000}">
      <formula1>1</formula1>
      <formula2>4</formula2>
    </dataValidation>
    <dataValidation type="whole" operator="greaterThan" allowBlank="1" showInputMessage="1" showErrorMessage="1" error="Bitte eine ganze Zahl grösser als 0 eingeben!" sqref="I47:J77 L47:L77 I127:J157 L127:L157 I207:J237 L207:L237" xr:uid="{00000000-0002-0000-0800-000004000000}">
      <formula1>0</formula1>
    </dataValidation>
    <dataValidation type="whole" operator="greaterThan" allowBlank="1" showInputMessage="1" showErrorMessage="1" error="Bitte eine ganze Zahl grösser als 0 eingeben!" promptTitle="Investition" prompt="Unter Investition werden die gesamten Kosten verstanden, inkl.der personellen Aufwände." sqref="K47:K77 K127:K157 K207:K237" xr:uid="{00000000-0002-0000-0800-000005000000}">
      <formula1>0</formula1>
    </dataValidation>
    <dataValidation type="whole" operator="greaterThan" allowBlank="1" showInputMessage="1" showErrorMessage="1" error="Bitte nur ganze Zahlen eingeben!" sqref="G18:H18 K26:K28 G98:H98 K106:K108 G178:H178 K186:K188" xr:uid="{6644BA27-6BB3-4A8E-B0FE-BB80DDC3FEE9}">
      <formula1>0</formula1>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und C
Antrag auf Rezertifizierung
Erfahrung im Portfoliomanagement&amp;R&amp;G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B9F538F6-4D4C-41DF-8DAA-938A163D6C56}">
          <x14:formula1>
            <xm:f>Pers!$D$17</xm:f>
          </x14:formula1>
          <x14:formula2>
            <xm:f>Pers!$D$18</xm:f>
          </x14:formula2>
          <xm:sqref>G26:G28 G106:G108 G186:G188</xm:sqref>
        </x14:dataValidation>
        <x14:dataValidation type="date" allowBlank="1" showInputMessage="1" showErrorMessage="1" error="Datum liegt ausserhalb des zu betrachtenden Erfahrungszeitraums!" prompt="Es sind nur Datumseingaben bis zum Ende des Erfahrungszeitraums möglich, s. Tabellenblatt 'Pers'!" xr:uid="{CBA208A6-7A81-4590-811A-F24CEB64883D}">
          <x14:formula1>
            <xm:f>Pers!$D$17</xm:f>
          </x14:formula1>
          <x14:formula2>
            <xm:f>Pers!$D$18</xm:f>
          </x14:formula2>
          <xm:sqref>I26:I28 I106:I108 I186:I188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DC68-4955-45B5-BCF7-C4BFF689D0A7}">
  <sheetPr>
    <tabColor theme="6" tint="0.39997558519241921"/>
    <pageSetUpPr fitToPage="1"/>
  </sheetPr>
  <dimension ref="A1:AL1057"/>
  <sheetViews>
    <sheetView showGridLines="0" zoomScaleNormal="100" workbookViewId="0"/>
  </sheetViews>
  <sheetFormatPr baseColWidth="10" defaultColWidth="11.453125" defaultRowHeight="11.5" x14ac:dyDescent="0.35"/>
  <cols>
    <col min="1" max="1" width="1.7265625" style="4" customWidth="1"/>
    <col min="2" max="2" width="54.7265625" style="4" customWidth="1"/>
    <col min="3" max="3" width="5.7265625" style="4" customWidth="1"/>
    <col min="4" max="4" width="12.7265625" style="4" customWidth="1"/>
    <col min="5" max="5" width="5.7265625" style="4" customWidth="1"/>
    <col min="6" max="6" width="12.7265625" style="4" customWidth="1"/>
    <col min="7" max="7" width="2.7265625" style="4" customWidth="1"/>
    <col min="8" max="8" width="10.7265625" style="4" customWidth="1"/>
    <col min="9" max="9" width="2.7265625" style="4" customWidth="1"/>
    <col min="10" max="10" width="13.7265625" style="4" customWidth="1"/>
    <col min="11" max="11" width="1.7265625" style="5" customWidth="1"/>
    <col min="12" max="12" width="1.7265625" style="27" customWidth="1"/>
    <col min="13" max="17" width="6.7265625" style="23" hidden="1" customWidth="1"/>
    <col min="18" max="18" width="6.7265625" style="5" hidden="1" customWidth="1"/>
    <col min="19" max="30" width="6.7265625" style="4" hidden="1" customWidth="1"/>
    <col min="31" max="31" width="1.7265625" style="4" hidden="1" customWidth="1"/>
    <col min="32" max="34" width="6.7265625" style="4" hidden="1" customWidth="1"/>
    <col min="35" max="35" width="1.7265625" style="4" hidden="1" customWidth="1"/>
    <col min="36" max="36" width="12.7265625" style="4" hidden="1" customWidth="1"/>
    <col min="37" max="37" width="1.7265625" style="4" hidden="1" customWidth="1"/>
    <col min="38" max="38" width="11.453125" style="4" hidden="1" customWidth="1"/>
    <col min="39" max="40" width="11.453125" style="4" customWidth="1"/>
    <col min="41" max="16384" width="11.453125" style="4"/>
  </cols>
  <sheetData>
    <row r="1" spans="1:33" ht="10" customHeight="1" x14ac:dyDescent="0.35">
      <c r="A1" s="7"/>
      <c r="B1" s="8"/>
      <c r="C1" s="8"/>
      <c r="D1" s="8"/>
      <c r="E1" s="8"/>
      <c r="F1" s="8"/>
      <c r="G1" s="8"/>
      <c r="H1" s="8"/>
      <c r="I1" s="8"/>
      <c r="J1" s="8"/>
      <c r="K1" s="9"/>
      <c r="M1" s="122"/>
      <c r="N1" s="122"/>
      <c r="O1" s="122"/>
      <c r="P1" s="122"/>
      <c r="Q1" s="122"/>
      <c r="R1" s="122"/>
      <c r="S1" s="238"/>
      <c r="T1" s="238"/>
      <c r="U1" s="238"/>
      <c r="V1" s="238"/>
      <c r="W1" s="238"/>
      <c r="X1" s="238"/>
      <c r="Y1" s="238"/>
      <c r="Z1" s="238"/>
      <c r="AA1" s="238"/>
      <c r="AB1" s="238"/>
      <c r="AC1" s="238"/>
      <c r="AD1" s="238"/>
      <c r="AE1" s="238"/>
      <c r="AF1" s="238"/>
      <c r="AG1" s="238"/>
    </row>
    <row r="2" spans="1:33" ht="18" customHeight="1" x14ac:dyDescent="0.35">
      <c r="A2" s="10"/>
      <c r="B2" s="156" t="s">
        <v>284</v>
      </c>
      <c r="C2" s="11"/>
      <c r="D2" s="11"/>
      <c r="E2" s="11"/>
      <c r="F2" s="11"/>
      <c r="G2" s="11"/>
      <c r="H2" s="11"/>
      <c r="I2" s="11"/>
      <c r="J2" s="11"/>
      <c r="K2" s="12"/>
      <c r="M2" s="243"/>
      <c r="N2" s="243"/>
      <c r="O2" s="243"/>
      <c r="P2" s="243"/>
      <c r="Q2" s="243"/>
      <c r="R2" s="242"/>
      <c r="S2" s="238"/>
      <c r="T2" s="238"/>
      <c r="U2" s="238"/>
      <c r="V2" s="238"/>
      <c r="W2" s="238"/>
      <c r="X2" s="238"/>
      <c r="Y2" s="238"/>
      <c r="Z2" s="238"/>
      <c r="AA2" s="238"/>
      <c r="AB2" s="238"/>
      <c r="AC2" s="238"/>
      <c r="AD2" s="238"/>
      <c r="AE2" s="238"/>
      <c r="AF2" s="238"/>
      <c r="AG2" s="238"/>
    </row>
    <row r="3" spans="1:33" ht="10" customHeight="1" x14ac:dyDescent="0.35">
      <c r="A3" s="10"/>
      <c r="B3" s="229"/>
      <c r="C3" s="229"/>
      <c r="D3" s="229"/>
      <c r="E3" s="229"/>
      <c r="F3" s="229"/>
      <c r="G3" s="229"/>
      <c r="H3" s="229"/>
      <c r="I3" s="11"/>
      <c r="J3" s="38"/>
      <c r="K3" s="12"/>
      <c r="M3" s="22"/>
      <c r="N3" s="22"/>
      <c r="O3" s="22"/>
      <c r="P3" s="22"/>
      <c r="Q3" s="22"/>
      <c r="R3" s="22"/>
      <c r="S3" s="238"/>
      <c r="T3" s="238"/>
      <c r="U3" s="238"/>
      <c r="V3" s="238"/>
      <c r="W3" s="238"/>
      <c r="X3" s="238"/>
      <c r="Y3" s="238"/>
      <c r="Z3" s="238"/>
      <c r="AA3" s="238"/>
      <c r="AB3" s="238"/>
      <c r="AC3" s="238"/>
      <c r="AD3" s="238"/>
      <c r="AE3" s="238"/>
      <c r="AF3" s="238"/>
      <c r="AG3" s="238"/>
    </row>
    <row r="4" spans="1:33" ht="89.25" customHeight="1" x14ac:dyDescent="0.35">
      <c r="A4" s="10"/>
      <c r="B4" s="271" t="s">
        <v>285</v>
      </c>
      <c r="C4" s="271"/>
      <c r="D4" s="271"/>
      <c r="E4" s="271"/>
      <c r="F4" s="271"/>
      <c r="G4" s="271"/>
      <c r="H4" s="271"/>
      <c r="I4" s="271"/>
      <c r="J4" s="271"/>
      <c r="K4" s="12"/>
      <c r="M4" s="22"/>
      <c r="N4" s="22"/>
      <c r="O4" s="22"/>
      <c r="P4" s="22"/>
      <c r="Q4" s="22"/>
      <c r="R4" s="22"/>
      <c r="S4" s="238"/>
      <c r="T4" s="238"/>
      <c r="U4" s="238"/>
      <c r="V4" s="238"/>
      <c r="W4" s="238"/>
      <c r="X4" s="238"/>
      <c r="Y4" s="238"/>
      <c r="Z4" s="238"/>
      <c r="AA4" s="238"/>
      <c r="AB4" s="238"/>
      <c r="AC4" s="238"/>
      <c r="AD4" s="238"/>
      <c r="AE4" s="238"/>
      <c r="AF4" s="238"/>
      <c r="AG4" s="238"/>
    </row>
    <row r="5" spans="1:33" ht="9.75" customHeight="1" x14ac:dyDescent="0.35">
      <c r="A5" s="14"/>
      <c r="B5" s="15"/>
      <c r="C5" s="15"/>
      <c r="D5" s="15"/>
      <c r="E5" s="15"/>
      <c r="F5" s="15"/>
      <c r="G5" s="15"/>
      <c r="H5" s="15"/>
      <c r="I5" s="15"/>
      <c r="J5" s="15"/>
      <c r="K5" s="16"/>
      <c r="R5" s="242"/>
      <c r="S5" s="238"/>
      <c r="T5" s="238"/>
      <c r="U5" s="238"/>
      <c r="V5" s="238"/>
      <c r="W5" s="238"/>
      <c r="X5" s="238"/>
      <c r="Y5" s="238"/>
      <c r="Z5" s="238"/>
      <c r="AA5" s="238"/>
      <c r="AB5" s="238"/>
      <c r="AC5" s="238"/>
      <c r="AD5" s="238"/>
      <c r="AE5" s="238"/>
      <c r="AF5" s="238"/>
      <c r="AG5" s="238"/>
    </row>
    <row r="6" spans="1:33" ht="10" customHeight="1" x14ac:dyDescent="0.35">
      <c r="A6" s="238"/>
      <c r="B6" s="238"/>
      <c r="C6" s="238"/>
      <c r="D6" s="238"/>
      <c r="E6" s="238"/>
      <c r="F6" s="238"/>
      <c r="G6" s="238"/>
      <c r="H6" s="238"/>
      <c r="I6" s="238"/>
      <c r="J6" s="238"/>
      <c r="K6" s="242"/>
      <c r="R6" s="242"/>
      <c r="S6" s="238"/>
      <c r="T6" s="238"/>
      <c r="U6" s="238"/>
      <c r="V6" s="238"/>
      <c r="W6" s="238"/>
      <c r="X6" s="238"/>
      <c r="Y6" s="238"/>
      <c r="Z6" s="238"/>
      <c r="AA6" s="238"/>
      <c r="AB6" s="238"/>
      <c r="AC6" s="238"/>
      <c r="AD6" s="238"/>
      <c r="AE6" s="238"/>
      <c r="AF6" s="238"/>
      <c r="AG6" s="238"/>
    </row>
    <row r="7" spans="1:33" s="5" customFormat="1" ht="10" customHeight="1" x14ac:dyDescent="0.35">
      <c r="A7" s="7"/>
      <c r="B7" s="8"/>
      <c r="C7" s="8"/>
      <c r="D7" s="8"/>
      <c r="E7" s="8"/>
      <c r="F7" s="8"/>
      <c r="G7" s="8"/>
      <c r="H7" s="8"/>
      <c r="I7" s="8"/>
      <c r="J7" s="8"/>
      <c r="K7" s="9"/>
      <c r="L7" s="27"/>
      <c r="M7" s="23"/>
      <c r="N7" s="23"/>
      <c r="O7" s="23"/>
      <c r="P7" s="23"/>
      <c r="Q7" s="23"/>
      <c r="R7" s="242"/>
      <c r="S7" s="238"/>
      <c r="T7" s="238"/>
      <c r="U7" s="238"/>
      <c r="V7" s="238"/>
      <c r="W7" s="238"/>
      <c r="X7" s="238"/>
      <c r="Y7" s="238"/>
      <c r="Z7" s="238"/>
      <c r="AA7" s="238"/>
      <c r="AB7" s="238"/>
      <c r="AC7" s="238"/>
      <c r="AD7" s="238"/>
      <c r="AE7" s="238"/>
      <c r="AF7" s="238"/>
      <c r="AG7" s="238"/>
    </row>
    <row r="8" spans="1:33" s="5" customFormat="1" ht="18" customHeight="1" x14ac:dyDescent="0.35">
      <c r="A8" s="10"/>
      <c r="B8" s="218" t="s">
        <v>286</v>
      </c>
      <c r="C8" s="218"/>
      <c r="D8" s="265" t="s">
        <v>287</v>
      </c>
      <c r="E8" s="331"/>
      <c r="F8" s="331"/>
      <c r="G8" s="331"/>
      <c r="H8" s="331"/>
      <c r="I8" s="331"/>
      <c r="J8" s="331"/>
      <c r="K8" s="12"/>
      <c r="L8" s="27"/>
      <c r="M8" s="23"/>
      <c r="N8" s="23"/>
      <c r="O8" s="23"/>
      <c r="P8" s="23"/>
      <c r="Q8" s="23"/>
      <c r="R8" s="242"/>
      <c r="S8" s="238"/>
      <c r="T8" s="238"/>
      <c r="U8" s="238"/>
      <c r="V8" s="238"/>
      <c r="W8" s="238"/>
      <c r="X8" s="238"/>
      <c r="Y8" s="238"/>
      <c r="Z8" s="238"/>
      <c r="AA8" s="238"/>
      <c r="AB8" s="238"/>
      <c r="AC8" s="238"/>
      <c r="AD8" s="238"/>
      <c r="AE8" s="238"/>
      <c r="AF8" s="238"/>
      <c r="AG8" s="238"/>
    </row>
    <row r="9" spans="1:33" s="5" customFormat="1" ht="18" customHeight="1" x14ac:dyDescent="0.35">
      <c r="A9" s="10"/>
      <c r="B9" s="217" t="s">
        <v>288</v>
      </c>
      <c r="C9" s="217"/>
      <c r="D9" s="319"/>
      <c r="E9" s="319"/>
      <c r="F9" s="319"/>
      <c r="G9" s="319"/>
      <c r="H9" s="319"/>
      <c r="I9" s="319"/>
      <c r="J9" s="319"/>
      <c r="K9" s="12"/>
      <c r="L9" s="27"/>
      <c r="M9" s="23"/>
      <c r="N9" s="23"/>
      <c r="O9" s="23"/>
      <c r="P9" s="23"/>
      <c r="Q9" s="23"/>
      <c r="R9" s="242"/>
      <c r="S9" s="238"/>
      <c r="T9" s="238"/>
      <c r="U9" s="238"/>
      <c r="V9" s="238"/>
      <c r="W9" s="238"/>
      <c r="X9" s="238"/>
      <c r="Y9" s="238"/>
      <c r="Z9" s="238"/>
      <c r="AA9" s="238"/>
      <c r="AB9" s="238"/>
      <c r="AC9" s="238"/>
      <c r="AD9" s="238"/>
      <c r="AE9" s="238"/>
      <c r="AF9" s="238"/>
      <c r="AG9" s="238"/>
    </row>
    <row r="10" spans="1:33" s="5" customFormat="1" ht="18" customHeight="1" x14ac:dyDescent="0.35">
      <c r="A10" s="10"/>
      <c r="B10" s="217" t="s">
        <v>289</v>
      </c>
      <c r="C10" s="217"/>
      <c r="D10" s="319"/>
      <c r="E10" s="319"/>
      <c r="F10" s="319"/>
      <c r="G10" s="319"/>
      <c r="H10" s="319"/>
      <c r="I10" s="319"/>
      <c r="J10" s="319"/>
      <c r="K10" s="12"/>
      <c r="L10" s="27"/>
      <c r="M10" s="23"/>
      <c r="N10" s="23"/>
      <c r="O10" s="23"/>
      <c r="P10" s="23"/>
      <c r="Q10" s="23"/>
      <c r="R10" s="242"/>
      <c r="S10" s="238"/>
      <c r="T10" s="238"/>
      <c r="U10" s="238"/>
      <c r="V10" s="238"/>
      <c r="W10" s="238"/>
      <c r="X10" s="238"/>
      <c r="Y10" s="238"/>
      <c r="Z10" s="238"/>
      <c r="AA10" s="238"/>
      <c r="AB10" s="238"/>
      <c r="AC10" s="238"/>
      <c r="AD10" s="238"/>
      <c r="AE10" s="238"/>
      <c r="AF10" s="238"/>
      <c r="AG10" s="238"/>
    </row>
    <row r="11" spans="1:33" s="5" customFormat="1" ht="18" customHeight="1" x14ac:dyDescent="0.35">
      <c r="A11" s="10"/>
      <c r="B11" s="217" t="s">
        <v>290</v>
      </c>
      <c r="C11" s="217"/>
      <c r="D11" s="320"/>
      <c r="E11" s="330"/>
      <c r="F11" s="330"/>
      <c r="G11" s="330"/>
      <c r="H11" s="330"/>
      <c r="I11" s="330"/>
      <c r="J11" s="321"/>
      <c r="K11" s="12"/>
      <c r="L11" s="27"/>
      <c r="M11" s="23"/>
      <c r="N11" s="23"/>
      <c r="O11" s="23"/>
      <c r="P11" s="23"/>
      <c r="Q11" s="23"/>
      <c r="R11" s="242"/>
      <c r="S11" s="238"/>
      <c r="T11" s="238"/>
      <c r="U11" s="238"/>
      <c r="V11" s="238"/>
      <c r="W11" s="238"/>
      <c r="X11" s="238"/>
      <c r="Y11" s="238"/>
      <c r="Z11" s="238"/>
      <c r="AA11" s="238"/>
      <c r="AB11" s="238"/>
      <c r="AC11" s="238"/>
      <c r="AD11" s="238"/>
      <c r="AE11" s="238"/>
      <c r="AF11" s="238"/>
      <c r="AG11" s="238"/>
    </row>
    <row r="12" spans="1:33" s="5" customFormat="1" ht="60" customHeight="1" x14ac:dyDescent="0.35">
      <c r="A12" s="10"/>
      <c r="B12" s="217" t="s">
        <v>291</v>
      </c>
      <c r="C12" s="217"/>
      <c r="D12" s="319"/>
      <c r="E12" s="319"/>
      <c r="F12" s="319"/>
      <c r="G12" s="319"/>
      <c r="H12" s="319"/>
      <c r="I12" s="319"/>
      <c r="J12" s="319"/>
      <c r="K12" s="12"/>
      <c r="L12" s="27"/>
      <c r="M12" s="23"/>
      <c r="N12" s="23"/>
      <c r="O12" s="23"/>
      <c r="P12" s="23"/>
      <c r="Q12" s="23"/>
      <c r="R12" s="242"/>
      <c r="S12" s="238"/>
      <c r="T12" s="238"/>
      <c r="U12" s="238"/>
      <c r="V12" s="238"/>
      <c r="W12" s="238"/>
      <c r="X12" s="238"/>
      <c r="Y12" s="238"/>
      <c r="Z12" s="238"/>
      <c r="AA12" s="238"/>
      <c r="AB12" s="238"/>
      <c r="AC12" s="238"/>
      <c r="AD12" s="238"/>
      <c r="AE12" s="238"/>
      <c r="AF12" s="238"/>
      <c r="AG12" s="238"/>
    </row>
    <row r="13" spans="1:33" s="5" customFormat="1" ht="10" customHeight="1" x14ac:dyDescent="0.35">
      <c r="A13" s="10"/>
      <c r="B13" s="217"/>
      <c r="C13" s="217"/>
      <c r="D13" s="219"/>
      <c r="E13" s="219"/>
      <c r="F13" s="219"/>
      <c r="G13" s="219"/>
      <c r="H13" s="219"/>
      <c r="I13" s="219"/>
      <c r="J13" s="219"/>
      <c r="K13" s="12"/>
      <c r="L13" s="27"/>
      <c r="M13" s="23"/>
      <c r="N13" s="23"/>
      <c r="O13" s="23"/>
      <c r="P13" s="23"/>
      <c r="Q13" s="23"/>
      <c r="R13" s="242"/>
      <c r="S13" s="238"/>
      <c r="T13" s="238"/>
      <c r="U13" s="238"/>
      <c r="V13" s="238"/>
      <c r="W13" s="238"/>
      <c r="X13" s="238"/>
      <c r="Y13" s="238"/>
      <c r="Z13" s="238"/>
      <c r="AA13" s="238"/>
      <c r="AB13" s="238"/>
      <c r="AC13" s="238"/>
      <c r="AD13" s="238"/>
      <c r="AE13" s="238"/>
      <c r="AF13" s="238"/>
      <c r="AG13" s="238"/>
    </row>
    <row r="14" spans="1:33" s="5" customFormat="1" ht="18" customHeight="1" x14ac:dyDescent="0.35">
      <c r="A14" s="10"/>
      <c r="B14" s="218" t="s">
        <v>292</v>
      </c>
      <c r="C14" s="218"/>
      <c r="D14" s="329" t="s">
        <v>119</v>
      </c>
      <c r="E14" s="329"/>
      <c r="F14" s="329"/>
      <c r="G14" s="219"/>
      <c r="H14" s="246"/>
      <c r="I14" s="219"/>
      <c r="J14" s="246" t="s">
        <v>80</v>
      </c>
      <c r="K14" s="12"/>
      <c r="L14" s="27"/>
      <c r="M14" s="23"/>
      <c r="N14" s="23"/>
      <c r="O14" s="23"/>
      <c r="P14" s="23"/>
      <c r="Q14" s="23"/>
      <c r="R14" s="242"/>
      <c r="S14" s="238"/>
      <c r="T14" s="238"/>
      <c r="U14" s="238"/>
      <c r="V14" s="238"/>
      <c r="W14" s="238"/>
      <c r="X14" s="238"/>
      <c r="Y14" s="242"/>
      <c r="Z14" s="242"/>
      <c r="AA14" s="242"/>
      <c r="AB14" s="201"/>
      <c r="AC14" s="201"/>
      <c r="AD14" s="238"/>
      <c r="AE14" s="238"/>
      <c r="AF14" s="238"/>
      <c r="AG14" s="238"/>
    </row>
    <row r="15" spans="1:33" s="5" customFormat="1" ht="18" customHeight="1" x14ac:dyDescent="0.35">
      <c r="A15" s="10"/>
      <c r="B15" s="217" t="s">
        <v>214</v>
      </c>
      <c r="C15" s="229" t="s">
        <v>121</v>
      </c>
      <c r="D15" s="106"/>
      <c r="E15" s="235" t="s">
        <v>125</v>
      </c>
      <c r="F15" s="106"/>
      <c r="G15" s="219"/>
      <c r="H15" s="18"/>
      <c r="I15" s="219"/>
      <c r="J15" s="133">
        <f>ROUND(((F15-D15)/30.4),0)</f>
        <v>0</v>
      </c>
      <c r="K15" s="12"/>
      <c r="L15" s="27"/>
      <c r="M15" s="23"/>
      <c r="N15" s="23"/>
      <c r="O15" s="23"/>
      <c r="P15" s="110"/>
      <c r="Q15" s="110"/>
      <c r="R15" s="111"/>
      <c r="S15" s="111"/>
      <c r="T15" s="111"/>
      <c r="U15" s="111"/>
      <c r="V15" s="111"/>
      <c r="W15" s="111"/>
      <c r="X15" s="111"/>
      <c r="Y15" s="111"/>
      <c r="Z15" s="111"/>
      <c r="AA15" s="111"/>
      <c r="AB15" s="205"/>
      <c r="AC15" s="205"/>
      <c r="AD15" s="111"/>
      <c r="AE15" s="111"/>
      <c r="AF15" s="238"/>
      <c r="AG15" s="238"/>
    </row>
    <row r="16" spans="1:33" s="5" customFormat="1" ht="10" customHeight="1" x14ac:dyDescent="0.35">
      <c r="A16" s="10"/>
      <c r="B16" s="217"/>
      <c r="C16" s="229"/>
      <c r="D16" s="82"/>
      <c r="E16" s="236"/>
      <c r="F16" s="82"/>
      <c r="G16" s="219"/>
      <c r="H16" s="18"/>
      <c r="I16" s="219"/>
      <c r="J16" s="219"/>
      <c r="K16" s="12"/>
      <c r="L16" s="27"/>
      <c r="M16" s="23"/>
      <c r="N16" s="23"/>
      <c r="O16" s="23"/>
      <c r="P16" s="110"/>
      <c r="Q16" s="110"/>
      <c r="R16" s="111"/>
      <c r="S16" s="111"/>
      <c r="T16" s="111"/>
      <c r="U16" s="111"/>
      <c r="V16" s="111"/>
      <c r="W16" s="111"/>
      <c r="X16" s="111"/>
      <c r="Y16" s="111"/>
      <c r="Z16" s="111"/>
      <c r="AA16" s="111"/>
      <c r="AB16" s="205"/>
      <c r="AC16" s="205"/>
      <c r="AD16" s="111"/>
      <c r="AE16" s="111"/>
      <c r="AF16" s="238"/>
      <c r="AG16" s="238"/>
    </row>
    <row r="17" spans="1:38" s="5" customFormat="1" ht="18" customHeight="1" x14ac:dyDescent="0.35">
      <c r="A17" s="10"/>
      <c r="B17" s="217" t="s">
        <v>293</v>
      </c>
      <c r="C17" s="229"/>
      <c r="D17" s="324" t="s">
        <v>167</v>
      </c>
      <c r="E17" s="325"/>
      <c r="F17" s="20"/>
      <c r="G17" s="219"/>
      <c r="H17" s="326" t="s">
        <v>168</v>
      </c>
      <c r="I17" s="327"/>
      <c r="J17" s="20"/>
      <c r="K17" s="12"/>
      <c r="L17" s="27"/>
      <c r="M17" s="23"/>
      <c r="N17" s="23"/>
      <c r="O17" s="23"/>
      <c r="P17" s="110"/>
      <c r="Q17" s="110"/>
      <c r="R17" s="113"/>
      <c r="S17" s="111"/>
      <c r="T17" s="111"/>
      <c r="U17" s="111"/>
      <c r="V17" s="111"/>
      <c r="W17" s="111"/>
      <c r="X17" s="111"/>
      <c r="Y17" s="111"/>
      <c r="Z17" s="111"/>
      <c r="AA17" s="111"/>
      <c r="AB17" s="205"/>
      <c r="AC17" s="205"/>
      <c r="AD17" s="111"/>
      <c r="AE17" s="111"/>
      <c r="AF17" s="238"/>
      <c r="AG17" s="238"/>
      <c r="AH17" s="242"/>
      <c r="AI17" s="242"/>
      <c r="AJ17" s="242"/>
      <c r="AK17" s="242"/>
      <c r="AL17" s="242"/>
    </row>
    <row r="18" spans="1:38" s="5" customFormat="1" ht="18" customHeight="1" x14ac:dyDescent="0.35">
      <c r="A18" s="10"/>
      <c r="B18" s="217" t="s">
        <v>294</v>
      </c>
      <c r="C18" s="229"/>
      <c r="D18" s="324"/>
      <c r="E18" s="325"/>
      <c r="F18" s="20"/>
      <c r="G18" s="219"/>
      <c r="H18" s="328"/>
      <c r="I18" s="327"/>
      <c r="J18" s="20"/>
      <c r="K18" s="12"/>
      <c r="L18" s="27"/>
      <c r="M18" s="23"/>
      <c r="N18" s="23"/>
      <c r="O18" s="23"/>
      <c r="P18" s="110"/>
      <c r="Q18" s="110"/>
      <c r="R18" s="112"/>
      <c r="S18" s="111"/>
      <c r="T18" s="111"/>
      <c r="U18" s="111"/>
      <c r="V18" s="111"/>
      <c r="W18" s="111"/>
      <c r="X18" s="111"/>
      <c r="Y18" s="111"/>
      <c r="Z18" s="111"/>
      <c r="AA18" s="111"/>
      <c r="AB18" s="205"/>
      <c r="AC18" s="205"/>
      <c r="AD18" s="111"/>
      <c r="AE18" s="111"/>
      <c r="AF18" s="238"/>
      <c r="AG18" s="238"/>
      <c r="AH18" s="242"/>
      <c r="AI18" s="242"/>
      <c r="AJ18" s="242"/>
      <c r="AK18" s="242"/>
      <c r="AL18" s="242"/>
    </row>
    <row r="19" spans="1:38" s="5" customFormat="1" ht="18" customHeight="1" x14ac:dyDescent="0.35">
      <c r="A19" s="10"/>
      <c r="B19" s="268" t="s">
        <v>295</v>
      </c>
      <c r="C19" s="268"/>
      <c r="D19" s="268"/>
      <c r="E19" s="268"/>
      <c r="F19" s="268"/>
      <c r="G19" s="268"/>
      <c r="H19" s="268"/>
      <c r="I19" s="278"/>
      <c r="J19" s="20"/>
      <c r="K19" s="12"/>
      <c r="L19" s="27"/>
      <c r="M19" s="23"/>
      <c r="N19" s="23"/>
      <c r="O19" s="23"/>
      <c r="P19" s="110"/>
      <c r="Q19" s="110"/>
      <c r="R19" s="111"/>
      <c r="S19" s="111"/>
      <c r="T19" s="111"/>
      <c r="U19" s="111"/>
      <c r="V19" s="111"/>
      <c r="W19" s="111"/>
      <c r="X19" s="111"/>
      <c r="Y19" s="111"/>
      <c r="Z19" s="111"/>
      <c r="AA19" s="111"/>
      <c r="AB19" s="205"/>
      <c r="AC19" s="205"/>
      <c r="AD19" s="111"/>
      <c r="AE19" s="111"/>
      <c r="AF19" s="238"/>
      <c r="AG19" s="238"/>
      <c r="AH19" s="242"/>
      <c r="AI19" s="242"/>
      <c r="AJ19" s="242"/>
      <c r="AK19" s="242"/>
      <c r="AL19" s="242"/>
    </row>
    <row r="20" spans="1:38" s="5" customFormat="1" ht="10" customHeight="1" x14ac:dyDescent="0.35">
      <c r="A20" s="10"/>
      <c r="B20" s="229"/>
      <c r="C20" s="229"/>
      <c r="D20" s="229"/>
      <c r="E20" s="229"/>
      <c r="F20" s="229"/>
      <c r="G20" s="229"/>
      <c r="H20" s="229"/>
      <c r="I20" s="229"/>
      <c r="J20" s="24"/>
      <c r="K20" s="12"/>
      <c r="L20" s="27"/>
      <c r="M20" s="23"/>
      <c r="N20" s="23"/>
      <c r="O20" s="23"/>
      <c r="P20" s="23"/>
      <c r="Q20" s="23"/>
      <c r="R20" s="242"/>
      <c r="S20" s="238"/>
      <c r="T20" s="238"/>
      <c r="U20" s="238"/>
      <c r="V20" s="238"/>
      <c r="W20" s="238"/>
      <c r="X20" s="238"/>
      <c r="Y20" s="242"/>
      <c r="Z20" s="242"/>
      <c r="AA20" s="242"/>
      <c r="AB20" s="201"/>
      <c r="AC20" s="201"/>
      <c r="AD20" s="238"/>
      <c r="AE20" s="238"/>
      <c r="AF20" s="238"/>
      <c r="AG20" s="238"/>
      <c r="AH20" s="242"/>
      <c r="AI20" s="242"/>
      <c r="AJ20" s="242"/>
      <c r="AK20" s="242"/>
      <c r="AL20" s="242"/>
    </row>
    <row r="21" spans="1:38" s="5" customFormat="1" ht="18" customHeight="1" x14ac:dyDescent="0.35">
      <c r="A21" s="10"/>
      <c r="B21" s="268" t="s">
        <v>296</v>
      </c>
      <c r="C21" s="268"/>
      <c r="D21" s="268"/>
      <c r="E21" s="268"/>
      <c r="F21" s="268"/>
      <c r="G21" s="268"/>
      <c r="H21" s="268"/>
      <c r="I21" s="278"/>
      <c r="J21" s="20"/>
      <c r="K21" s="12"/>
      <c r="L21" s="27"/>
      <c r="M21" s="323" t="s">
        <v>172</v>
      </c>
      <c r="N21" s="323"/>
      <c r="O21" s="323"/>
      <c r="P21" s="323"/>
      <c r="Q21" s="323"/>
      <c r="R21" s="323"/>
      <c r="S21" s="336" t="s">
        <v>297</v>
      </c>
      <c r="T21" s="336"/>
      <c r="U21" s="336"/>
      <c r="V21" s="336"/>
      <c r="W21" s="336"/>
      <c r="X21" s="336"/>
      <c r="Y21" s="299" t="s">
        <v>298</v>
      </c>
      <c r="Z21" s="300"/>
      <c r="AA21" s="300"/>
      <c r="AB21" s="300"/>
      <c r="AC21" s="300"/>
      <c r="AD21" s="301"/>
      <c r="AE21" s="116"/>
      <c r="AF21" s="323" t="s">
        <v>175</v>
      </c>
      <c r="AG21" s="323"/>
      <c r="AH21" s="323"/>
      <c r="AI21" s="242"/>
      <c r="AJ21" s="332" t="s">
        <v>177</v>
      </c>
      <c r="AK21" s="242"/>
      <c r="AL21" s="332" t="s">
        <v>178</v>
      </c>
    </row>
    <row r="22" spans="1:38" s="5" customFormat="1" ht="18" customHeight="1" x14ac:dyDescent="0.35">
      <c r="A22" s="10"/>
      <c r="B22" s="268" t="s">
        <v>299</v>
      </c>
      <c r="C22" s="268"/>
      <c r="D22" s="268"/>
      <c r="E22" s="268"/>
      <c r="F22" s="268"/>
      <c r="G22" s="268"/>
      <c r="H22" s="268"/>
      <c r="I22" s="278"/>
      <c r="J22" s="20"/>
      <c r="K22" s="12"/>
      <c r="L22" s="27"/>
      <c r="M22" s="337" t="s">
        <v>83</v>
      </c>
      <c r="N22" s="338"/>
      <c r="O22" s="337" t="s">
        <v>82</v>
      </c>
      <c r="P22" s="338"/>
      <c r="Q22" s="299" t="s">
        <v>81</v>
      </c>
      <c r="R22" s="301"/>
      <c r="S22" s="299" t="s">
        <v>83</v>
      </c>
      <c r="T22" s="301"/>
      <c r="U22" s="299" t="s">
        <v>82</v>
      </c>
      <c r="V22" s="301"/>
      <c r="W22" s="299" t="s">
        <v>81</v>
      </c>
      <c r="X22" s="301"/>
      <c r="Y22" s="299" t="s">
        <v>83</v>
      </c>
      <c r="Z22" s="301"/>
      <c r="AA22" s="339" t="s">
        <v>82</v>
      </c>
      <c r="AB22" s="340"/>
      <c r="AC22" s="299" t="s">
        <v>81</v>
      </c>
      <c r="AD22" s="301"/>
      <c r="AE22" s="116"/>
      <c r="AF22" s="234" t="s">
        <v>83</v>
      </c>
      <c r="AG22" s="234" t="s">
        <v>82</v>
      </c>
      <c r="AH22" s="234" t="s">
        <v>81</v>
      </c>
      <c r="AI22" s="242"/>
      <c r="AJ22" s="333"/>
      <c r="AK22" s="242"/>
      <c r="AL22" s="333"/>
    </row>
    <row r="23" spans="1:38" s="5" customFormat="1" ht="10" customHeight="1" x14ac:dyDescent="0.35">
      <c r="A23" s="10"/>
      <c r="B23" s="11"/>
      <c r="C23" s="11"/>
      <c r="D23" s="11"/>
      <c r="E23" s="11"/>
      <c r="F23" s="11"/>
      <c r="G23" s="11"/>
      <c r="H23" s="11"/>
      <c r="I23" s="11"/>
      <c r="J23" s="11"/>
      <c r="K23" s="12"/>
      <c r="L23" s="27"/>
      <c r="M23" s="23"/>
      <c r="N23" s="23"/>
      <c r="O23" s="23"/>
      <c r="P23" s="23"/>
      <c r="Q23" s="23"/>
      <c r="R23" s="242"/>
      <c r="S23" s="242"/>
      <c r="T23" s="242"/>
      <c r="U23" s="242"/>
      <c r="V23" s="242"/>
      <c r="W23" s="242"/>
      <c r="X23" s="242"/>
      <c r="Y23" s="242"/>
      <c r="Z23" s="242"/>
      <c r="AA23" s="242"/>
      <c r="AB23" s="206"/>
      <c r="AC23" s="206"/>
      <c r="AD23" s="242"/>
      <c r="AE23" s="242"/>
      <c r="AF23" s="238"/>
      <c r="AG23" s="238"/>
      <c r="AH23" s="242"/>
      <c r="AI23" s="242"/>
      <c r="AJ23" s="242"/>
      <c r="AK23" s="242"/>
      <c r="AL23" s="242"/>
    </row>
    <row r="24" spans="1:38" s="5" customFormat="1" ht="18" customHeight="1" x14ac:dyDescent="0.35">
      <c r="A24" s="10"/>
      <c r="B24" s="218" t="s">
        <v>300</v>
      </c>
      <c r="C24" s="218"/>
      <c r="D24" s="329" t="s">
        <v>119</v>
      </c>
      <c r="E24" s="329"/>
      <c r="F24" s="329"/>
      <c r="G24" s="11"/>
      <c r="H24" s="19" t="s">
        <v>69</v>
      </c>
      <c r="I24" s="11"/>
      <c r="J24" s="17" t="s">
        <v>181</v>
      </c>
      <c r="K24" s="12"/>
      <c r="L24" s="27"/>
      <c r="M24" s="341">
        <f>IF(F17&gt;=F18,F17,F18)</f>
        <v>0</v>
      </c>
      <c r="N24" s="372"/>
      <c r="O24" s="372"/>
      <c r="P24" s="372"/>
      <c r="Q24" s="372"/>
      <c r="R24" s="342"/>
      <c r="S24" s="115"/>
      <c r="T24" s="115"/>
      <c r="U24" s="115"/>
      <c r="V24" s="115"/>
      <c r="W24" s="115"/>
      <c r="X24" s="115"/>
      <c r="Y24" s="27"/>
      <c r="Z24" s="27"/>
      <c r="AA24" s="27"/>
      <c r="AB24" s="207"/>
      <c r="AC24" s="207"/>
      <c r="AD24" s="27"/>
      <c r="AE24" s="242"/>
      <c r="AF24" s="238"/>
      <c r="AG24" s="238"/>
      <c r="AH24" s="242"/>
      <c r="AI24" s="242"/>
      <c r="AJ24" s="242"/>
      <c r="AK24" s="242"/>
      <c r="AL24" s="242"/>
    </row>
    <row r="25" spans="1:38" s="5" customFormat="1" ht="18" customHeight="1" x14ac:dyDescent="0.35">
      <c r="A25" s="10"/>
      <c r="B25" s="245"/>
      <c r="C25" s="229" t="s">
        <v>121</v>
      </c>
      <c r="D25" s="106"/>
      <c r="E25" s="235" t="s">
        <v>125</v>
      </c>
      <c r="F25" s="106"/>
      <c r="G25" s="235"/>
      <c r="H25" s="20"/>
      <c r="I25" s="222"/>
      <c r="J25" s="133" t="str">
        <f t="shared" ref="J25:J27" si="0">IFERROR(ROUND(H25/((F25-D25)/30.4),0),"")</f>
        <v/>
      </c>
      <c r="K25" s="12"/>
      <c r="L25" s="27"/>
      <c r="M25" s="114">
        <f>((($M24-$M$422)/($M$421-$M$422))*0.5+1)</f>
        <v>-0.25</v>
      </c>
      <c r="N25" s="118">
        <f>IF($M25&gt;1.5,1.5,IF($M25&lt;0.5,0,$M25))</f>
        <v>0</v>
      </c>
      <c r="O25" s="114">
        <f>((($M24-$O$422)/($O$421-$O$422))*0.5+1)</f>
        <v>-0.75</v>
      </c>
      <c r="P25" s="118">
        <f>IF($O25&gt;1.5,1.5,IF($O25&lt;0.5,0,$O25))</f>
        <v>0</v>
      </c>
      <c r="Q25" s="114">
        <f>((($M24-$Q$422)/($Q$421-$Q$422))*0.5+1)</f>
        <v>-0.5</v>
      </c>
      <c r="R25" s="118">
        <f>IF($Q25&gt;1.5,1.5,IF($Q25&lt;0.5,0,$Q25))</f>
        <v>0</v>
      </c>
      <c r="S25" s="114">
        <f>((($H25-$S$422)/($S$421-$S$422))*0.5+1)</f>
        <v>-1</v>
      </c>
      <c r="T25" s="118">
        <f>IF($S25&gt;1.5,1.5,IF($S25&lt;0.5,0,$S25))</f>
        <v>0</v>
      </c>
      <c r="U25" s="114">
        <f>((($H25-$U$422)/($U$421-$U$422))*0.5+1)</f>
        <v>-0.75</v>
      </c>
      <c r="V25" s="118">
        <f>IF($U25&gt;1.5,1.5,IF($U25&lt;0.5,0,$U25))</f>
        <v>0</v>
      </c>
      <c r="W25" s="114">
        <f>((($H25-$W$422)/($W$421-$W$422))*0.5+1)</f>
        <v>-1.4</v>
      </c>
      <c r="X25" s="118">
        <f>IF($W25&gt;1.5,1.5,IF($W25&lt;0.5,0,$W25))</f>
        <v>0</v>
      </c>
      <c r="Y25" s="114">
        <f>((($J19-$Y$422)/($Y$421-$Y$422))*0.5+1)</f>
        <v>-0.25</v>
      </c>
      <c r="Z25" s="118">
        <f>IF($Y25&gt;1.5,1.5,IF($Y25&lt;0.5,0,$Y25))</f>
        <v>0</v>
      </c>
      <c r="AA25" s="114">
        <f>((($J19-$AA$422)/($AA$421-$AA$422))*0.5+1)</f>
        <v>0</v>
      </c>
      <c r="AB25" s="118">
        <f>IF($AA25&gt;1.5,1.5,IF($AA25&lt;0.5,0,$AA25))</f>
        <v>0</v>
      </c>
      <c r="AC25" s="114">
        <f>((($J19-$AC$422)/($AC$421-$AC$422))*0.5+1)</f>
        <v>0</v>
      </c>
      <c r="AD25" s="118">
        <f>IF($AC25&gt;1.5,1.5,IF($AC25&lt;0.5,0,$AC25))</f>
        <v>0</v>
      </c>
      <c r="AE25" s="117"/>
      <c r="AF25" s="119">
        <f>IF(AND(B25&lt;&gt;"",PRODUCT(N25,T25,Z25)&gt;=1,$J29&gt;=$AG$422),1,0)</f>
        <v>0</v>
      </c>
      <c r="AG25" s="119">
        <f>IF(AND(B25&lt;&gt;"",PRODUCT(P25,V25,AB25)&gt;=1,$J29&gt;=$AG$421),1,0)</f>
        <v>0</v>
      </c>
      <c r="AH25" s="119">
        <f>IF(AND(B25&lt;&gt;"",PRODUCT(R25,X25,AD25)&gt;=1,$J29&gt;=$AG$420),1,0)</f>
        <v>0</v>
      </c>
      <c r="AI25" s="242"/>
      <c r="AJ25" s="234">
        <f>IF(AND(F18&gt;=M$427,H25&gt;=O$427,J19&gt;=Q$427,AL25&gt;=S$427,J29&gt;=U$427),1,0)</f>
        <v>0</v>
      </c>
      <c r="AK25" s="242"/>
      <c r="AL25" s="240">
        <f>IF(F25="",0,DATEDIF(D25,F25,"m")+1)</f>
        <v>0</v>
      </c>
    </row>
    <row r="26" spans="1:38" s="5" customFormat="1" ht="18" customHeight="1" x14ac:dyDescent="0.35">
      <c r="A26" s="10"/>
      <c r="B26" s="245"/>
      <c r="C26" s="229" t="s">
        <v>121</v>
      </c>
      <c r="D26" s="106"/>
      <c r="E26" s="235" t="s">
        <v>125</v>
      </c>
      <c r="F26" s="106"/>
      <c r="G26" s="235"/>
      <c r="H26" s="20"/>
      <c r="I26" s="222"/>
      <c r="J26" s="133" t="str">
        <f t="shared" si="0"/>
        <v/>
      </c>
      <c r="K26" s="12"/>
      <c r="L26" s="27"/>
      <c r="M26" s="114">
        <f>((($M24-$M$422)/($M$421-$M$422))*0.5+1)</f>
        <v>-0.25</v>
      </c>
      <c r="N26" s="118">
        <f t="shared" ref="N26:N27" si="1">IF($M26&gt;1.5,1.5,IF($M26&lt;0.5,0,$M26))</f>
        <v>0</v>
      </c>
      <c r="O26" s="114">
        <f>((($M24-$O$422)/($O$421-$O$422))*0.5+1)</f>
        <v>-0.75</v>
      </c>
      <c r="P26" s="118">
        <f t="shared" ref="P26:P27" si="2">IF($O26&gt;1.5,1.5,IF($O26&lt;0.5,0,$O26))</f>
        <v>0</v>
      </c>
      <c r="Q26" s="114">
        <f>((($M24-$Q$422)/($Q$421-$Q$422))*0.5+1)</f>
        <v>-0.5</v>
      </c>
      <c r="R26" s="118">
        <f t="shared" ref="R26:R27" si="3">IF($Q26&gt;1.5,1.5,IF($Q26&lt;0.5,0,$Q26))</f>
        <v>0</v>
      </c>
      <c r="S26" s="114">
        <f>((($H26-$S$422)/($S$421-$S$422))*0.5+1)</f>
        <v>-1</v>
      </c>
      <c r="T26" s="118">
        <f t="shared" ref="T26:T27" si="4">IF($S26&gt;1.5,1.5,IF($S26&lt;0.5,0,$S26))</f>
        <v>0</v>
      </c>
      <c r="U26" s="114">
        <f>((($H26-$U$422)/($U$421-$U$422))*0.5+1)</f>
        <v>-0.75</v>
      </c>
      <c r="V26" s="118">
        <f t="shared" ref="V26:V27" si="5">IF($U26&gt;1.5,1.5,IF($U26&lt;0.5,0,$U26))</f>
        <v>0</v>
      </c>
      <c r="W26" s="114">
        <f>((($H26-$W$422)/($W$421-$W$422))*0.5+1)</f>
        <v>-1.4</v>
      </c>
      <c r="X26" s="118">
        <f t="shared" ref="X26:X27" si="6">IF($W26&gt;1.5,1.5,IF($W26&lt;0.5,0,$W26))</f>
        <v>0</v>
      </c>
      <c r="Y26" s="114">
        <f>((($J19-$Y$422)/($Y$421-$Y$422))*0.5+1)</f>
        <v>-0.25</v>
      </c>
      <c r="Z26" s="118">
        <f t="shared" ref="Z26:Z27" si="7">IF($Y26&gt;1.5,1.5,IF($Y26&lt;0.5,0,$Y26))</f>
        <v>0</v>
      </c>
      <c r="AA26" s="114">
        <f>((($J19-$AA$422)/($AA$421-$AA$422))*0.5+1)</f>
        <v>0</v>
      </c>
      <c r="AB26" s="118">
        <f t="shared" ref="AB26:AB27" si="8">IF($AA26&gt;1.5,1.5,IF($AA26&lt;0.5,0,$AA26))</f>
        <v>0</v>
      </c>
      <c r="AC26" s="114">
        <f>((($J19-$AC$422)/($AC$421-$AC$422))*0.5+1)</f>
        <v>0</v>
      </c>
      <c r="AD26" s="118">
        <f t="shared" ref="AD26:AD27" si="9">IF($AC26&gt;1.5,1.5,IF($AC26&lt;0.5,0,$AC26))</f>
        <v>0</v>
      </c>
      <c r="AE26" s="117"/>
      <c r="AF26" s="119">
        <f>IF(AND(B26&lt;&gt;"",PRODUCT(N26,T26,Z26)&gt;=1,$J29&gt;=$AG$422),1,0)</f>
        <v>0</v>
      </c>
      <c r="AG26" s="119">
        <f>IF(AND(B26&lt;&gt;"",PRODUCT(P26,V26,AB26)&gt;=1,$J29&gt;=$AG$421),1,0)</f>
        <v>0</v>
      </c>
      <c r="AH26" s="119">
        <f>IF(AND(B26&lt;&gt;"",PRODUCT(R26,X26,AD26)&gt;=1,$J29&gt;=$AG$420),1,0)</f>
        <v>0</v>
      </c>
      <c r="AI26" s="242"/>
      <c r="AJ26" s="234">
        <f>IF(AND(F18&gt;=M$427,H26&gt;=O$427,J19&gt;=Q$427,AL26&gt;=S$427,J29&gt;=U$427),1,0)</f>
        <v>0</v>
      </c>
      <c r="AK26" s="242"/>
      <c r="AL26" s="240">
        <f>IF(F26="",0,DATEDIF(D26,F26,"m")+1)</f>
        <v>0</v>
      </c>
    </row>
    <row r="27" spans="1:38" s="5" customFormat="1" ht="18" customHeight="1" x14ac:dyDescent="0.35">
      <c r="A27" s="10"/>
      <c r="B27" s="245"/>
      <c r="C27" s="229" t="s">
        <v>121</v>
      </c>
      <c r="D27" s="106"/>
      <c r="E27" s="235" t="s">
        <v>125</v>
      </c>
      <c r="F27" s="106"/>
      <c r="G27" s="235"/>
      <c r="H27" s="20"/>
      <c r="I27" s="222"/>
      <c r="J27" s="133" t="str">
        <f t="shared" si="0"/>
        <v/>
      </c>
      <c r="K27" s="12"/>
      <c r="L27" s="27"/>
      <c r="M27" s="114">
        <f>((($M24-$M$422)/($M$421-$M$422))*0.5+1)</f>
        <v>-0.25</v>
      </c>
      <c r="N27" s="118">
        <f t="shared" si="1"/>
        <v>0</v>
      </c>
      <c r="O27" s="114">
        <f>((($M24-$O$422)/($O$421-$O$422))*0.5+1)</f>
        <v>-0.75</v>
      </c>
      <c r="P27" s="118">
        <f t="shared" si="2"/>
        <v>0</v>
      </c>
      <c r="Q27" s="114">
        <f>((($M24-$Q$422)/($Q$421-$Q$422))*0.5+1)</f>
        <v>-0.5</v>
      </c>
      <c r="R27" s="118">
        <f t="shared" si="3"/>
        <v>0</v>
      </c>
      <c r="S27" s="114">
        <f>((($H27-$S$422)/($S$421-$S$422))*0.5+1)</f>
        <v>-1</v>
      </c>
      <c r="T27" s="118">
        <f t="shared" si="4"/>
        <v>0</v>
      </c>
      <c r="U27" s="114">
        <f>((($H27-$U$422)/($U$421-$U$422))*0.5+1)</f>
        <v>-0.75</v>
      </c>
      <c r="V27" s="118">
        <f t="shared" si="5"/>
        <v>0</v>
      </c>
      <c r="W27" s="114">
        <f>((($H27-$W$422)/($W$421-$W$422))*0.5+1)</f>
        <v>-1.4</v>
      </c>
      <c r="X27" s="118">
        <f t="shared" si="6"/>
        <v>0</v>
      </c>
      <c r="Y27" s="114">
        <f>((($J19-$Y$422)/($Y$421-$Y$422))*0.5+1)</f>
        <v>-0.25</v>
      </c>
      <c r="Z27" s="118">
        <f t="shared" si="7"/>
        <v>0</v>
      </c>
      <c r="AA27" s="114">
        <f>((($J19-$AA$422)/($AA$421-$AA$422))*0.5+1)</f>
        <v>0</v>
      </c>
      <c r="AB27" s="118">
        <f t="shared" si="8"/>
        <v>0</v>
      </c>
      <c r="AC27" s="114">
        <f>((($J19-$AC$422)/($AC$421-$AC$422))*0.5+1)</f>
        <v>0</v>
      </c>
      <c r="AD27" s="118">
        <f t="shared" si="9"/>
        <v>0</v>
      </c>
      <c r="AE27" s="117"/>
      <c r="AF27" s="119">
        <f>IF(AND(B27&lt;&gt;"",PRODUCT(N27,T27,Z27)&gt;=1,$J29&gt;=$AG$422),1,0)</f>
        <v>0</v>
      </c>
      <c r="AG27" s="119">
        <f>IF(AND(B27&lt;&gt;"",PRODUCT(P27,V27,AB27)&gt;=1,$J29&gt;=$AG$421),1,0)</f>
        <v>0</v>
      </c>
      <c r="AH27" s="119">
        <f>IF(AND(B27&lt;&gt;"",PRODUCT(R27,X27,AD27)&gt;=1,$J29&gt;=$AG$420),1,0)</f>
        <v>0</v>
      </c>
      <c r="AI27" s="242"/>
      <c r="AJ27" s="234">
        <f>IF(AND(F18&gt;=M$427,H27&gt;=O$427,J19&gt;=Q$427,AL27&gt;=S$427,J29&gt;=U$427),1,0)</f>
        <v>0</v>
      </c>
      <c r="AK27" s="242"/>
      <c r="AL27" s="240">
        <f>IF(F27="",0,DATEDIF(D27,F27,"m")+1)</f>
        <v>0</v>
      </c>
    </row>
    <row r="28" spans="1:38" s="5" customFormat="1" ht="10" customHeight="1" x14ac:dyDescent="0.35">
      <c r="A28" s="10"/>
      <c r="B28" s="217"/>
      <c r="C28" s="217"/>
      <c r="D28" s="132"/>
      <c r="E28" s="219"/>
      <c r="F28" s="219"/>
      <c r="G28" s="219"/>
      <c r="H28" s="219"/>
      <c r="I28" s="219"/>
      <c r="J28" s="219"/>
      <c r="K28" s="12"/>
      <c r="L28" s="27"/>
      <c r="M28" s="23"/>
      <c r="N28" s="23"/>
      <c r="O28" s="23"/>
      <c r="P28" s="23"/>
      <c r="Q28" s="23"/>
      <c r="R28" s="242"/>
      <c r="S28" s="238"/>
      <c r="T28" s="238"/>
      <c r="U28" s="238"/>
      <c r="V28" s="238"/>
      <c r="W28" s="238"/>
      <c r="X28" s="238"/>
      <c r="Y28" s="242"/>
      <c r="Z28" s="242"/>
      <c r="AA28" s="242"/>
      <c r="AB28" s="201"/>
      <c r="AC28" s="201"/>
      <c r="AD28" s="238"/>
      <c r="AE28" s="238"/>
      <c r="AF28" s="238"/>
      <c r="AG28" s="238"/>
      <c r="AH28" s="242"/>
      <c r="AI28" s="242"/>
      <c r="AJ28" s="242"/>
      <c r="AK28" s="242"/>
      <c r="AL28" s="242"/>
    </row>
    <row r="29" spans="1:38" s="5" customFormat="1" ht="18" customHeight="1" x14ac:dyDescent="0.35">
      <c r="A29" s="10"/>
      <c r="B29" s="270" t="s">
        <v>301</v>
      </c>
      <c r="C29" s="270"/>
      <c r="D29" s="270"/>
      <c r="E29" s="270"/>
      <c r="F29" s="270"/>
      <c r="G29" s="270"/>
      <c r="H29" s="270"/>
      <c r="I29" s="219"/>
      <c r="J29" s="133">
        <f>SUM(J30:J39)</f>
        <v>0</v>
      </c>
      <c r="K29" s="12"/>
      <c r="L29" s="27"/>
      <c r="M29" s="23"/>
      <c r="N29" s="23"/>
      <c r="O29" s="23"/>
      <c r="P29" s="23"/>
      <c r="Q29" s="23"/>
      <c r="R29" s="242"/>
      <c r="S29" s="238"/>
      <c r="T29" s="238"/>
      <c r="U29" s="238"/>
      <c r="V29" s="238"/>
      <c r="W29" s="238"/>
      <c r="X29" s="238"/>
      <c r="Y29" s="242"/>
      <c r="Z29" s="242"/>
      <c r="AA29" s="242"/>
      <c r="AB29" s="201"/>
      <c r="AC29" s="201"/>
      <c r="AD29" s="238"/>
      <c r="AE29" s="238"/>
      <c r="AF29" s="238"/>
      <c r="AG29" s="238"/>
      <c r="AH29" s="242"/>
      <c r="AI29" s="242"/>
      <c r="AJ29" s="242"/>
      <c r="AK29" s="242"/>
      <c r="AL29" s="242"/>
    </row>
    <row r="30" spans="1:38" s="5" customFormat="1" ht="18" customHeight="1" x14ac:dyDescent="0.35">
      <c r="A30" s="10"/>
      <c r="B30" s="268" t="s">
        <v>183</v>
      </c>
      <c r="C30" s="268"/>
      <c r="D30" s="268"/>
      <c r="E30" s="268"/>
      <c r="F30" s="268"/>
      <c r="G30" s="268"/>
      <c r="H30" s="268"/>
      <c r="I30" s="219"/>
      <c r="J30" s="20"/>
      <c r="K30" s="12"/>
      <c r="L30" s="27"/>
      <c r="M30" s="23"/>
      <c r="N30" s="23"/>
      <c r="O30" s="23"/>
      <c r="P30" s="23"/>
      <c r="Q30" s="23"/>
      <c r="R30" s="242"/>
      <c r="S30" s="238"/>
      <c r="T30" s="238"/>
      <c r="U30" s="238"/>
      <c r="V30" s="238"/>
      <c r="W30" s="238"/>
      <c r="X30" s="238"/>
      <c r="Y30" s="242"/>
      <c r="Z30" s="242"/>
      <c r="AA30" s="242"/>
      <c r="AB30" s="201"/>
      <c r="AC30" s="201"/>
      <c r="AD30" s="238"/>
      <c r="AE30" s="238"/>
      <c r="AF30" s="238"/>
      <c r="AG30" s="238"/>
      <c r="AH30" s="242"/>
      <c r="AI30" s="242"/>
      <c r="AJ30" s="242"/>
      <c r="AK30" s="242"/>
      <c r="AL30" s="242"/>
    </row>
    <row r="31" spans="1:38" s="5" customFormat="1" ht="18" customHeight="1" x14ac:dyDescent="0.35">
      <c r="A31" s="10"/>
      <c r="B31" s="268" t="s">
        <v>302</v>
      </c>
      <c r="C31" s="268"/>
      <c r="D31" s="268"/>
      <c r="E31" s="268"/>
      <c r="F31" s="268"/>
      <c r="G31" s="268"/>
      <c r="H31" s="268"/>
      <c r="I31" s="219"/>
      <c r="J31" s="20"/>
      <c r="K31" s="12"/>
      <c r="L31" s="27"/>
      <c r="M31" s="23"/>
      <c r="N31" s="23"/>
      <c r="O31" s="23"/>
      <c r="P31" s="23"/>
      <c r="Q31" s="23"/>
      <c r="R31" s="242"/>
      <c r="S31" s="238"/>
      <c r="T31" s="238"/>
      <c r="U31" s="238"/>
      <c r="V31" s="238"/>
      <c r="W31" s="238"/>
      <c r="X31" s="238"/>
      <c r="Y31" s="242"/>
      <c r="Z31" s="242"/>
      <c r="AA31" s="242"/>
      <c r="AB31" s="201"/>
      <c r="AC31" s="201"/>
      <c r="AD31" s="238"/>
      <c r="AE31" s="238"/>
      <c r="AF31" s="238"/>
      <c r="AG31" s="238"/>
      <c r="AH31" s="242"/>
      <c r="AI31" s="242"/>
      <c r="AJ31" s="242"/>
      <c r="AK31" s="242"/>
      <c r="AL31" s="242"/>
    </row>
    <row r="32" spans="1:38" s="5" customFormat="1" ht="18" customHeight="1" x14ac:dyDescent="0.35">
      <c r="A32" s="10"/>
      <c r="B32" s="268" t="s">
        <v>185</v>
      </c>
      <c r="C32" s="268"/>
      <c r="D32" s="268"/>
      <c r="E32" s="268"/>
      <c r="F32" s="268"/>
      <c r="G32" s="268"/>
      <c r="H32" s="268"/>
      <c r="I32" s="219"/>
      <c r="J32" s="20"/>
      <c r="K32" s="12"/>
      <c r="L32" s="27"/>
      <c r="M32" s="23"/>
      <c r="N32" s="23"/>
      <c r="O32" s="23"/>
      <c r="P32" s="23"/>
      <c r="Q32" s="23"/>
      <c r="R32" s="242"/>
      <c r="S32" s="238"/>
      <c r="T32" s="238"/>
      <c r="U32" s="238"/>
      <c r="V32" s="238"/>
      <c r="W32" s="238"/>
      <c r="X32" s="238"/>
      <c r="Y32" s="242"/>
      <c r="Z32" s="242"/>
      <c r="AA32" s="242"/>
      <c r="AB32" s="201"/>
      <c r="AC32" s="201"/>
      <c r="AD32" s="238"/>
      <c r="AE32" s="238"/>
      <c r="AF32" s="238"/>
      <c r="AG32" s="238"/>
      <c r="AH32" s="242"/>
      <c r="AI32" s="242"/>
      <c r="AJ32" s="242"/>
      <c r="AK32" s="242"/>
      <c r="AL32" s="242"/>
    </row>
    <row r="33" spans="1:34" s="5" customFormat="1" ht="18" customHeight="1" x14ac:dyDescent="0.35">
      <c r="A33" s="10"/>
      <c r="B33" s="268" t="s">
        <v>186</v>
      </c>
      <c r="C33" s="268"/>
      <c r="D33" s="268"/>
      <c r="E33" s="268"/>
      <c r="F33" s="268"/>
      <c r="G33" s="268"/>
      <c r="H33" s="268"/>
      <c r="I33" s="219"/>
      <c r="J33" s="20"/>
      <c r="K33" s="12"/>
      <c r="L33" s="27"/>
      <c r="M33" s="23"/>
      <c r="N33" s="23"/>
      <c r="O33" s="23"/>
      <c r="P33" s="23"/>
      <c r="Q33" s="23"/>
      <c r="R33" s="242"/>
      <c r="S33" s="238"/>
      <c r="T33" s="238"/>
      <c r="U33" s="238"/>
      <c r="V33" s="238"/>
      <c r="W33" s="238"/>
      <c r="X33" s="238"/>
      <c r="Y33" s="242"/>
      <c r="Z33" s="242"/>
      <c r="AA33" s="242"/>
      <c r="AB33" s="201"/>
      <c r="AC33" s="201"/>
      <c r="AD33" s="238"/>
      <c r="AE33" s="238"/>
      <c r="AF33" s="238"/>
      <c r="AG33" s="238"/>
      <c r="AH33" s="242"/>
    </row>
    <row r="34" spans="1:34" s="5" customFormat="1" ht="18" customHeight="1" x14ac:dyDescent="0.35">
      <c r="A34" s="10"/>
      <c r="B34" s="268" t="s">
        <v>187</v>
      </c>
      <c r="C34" s="268"/>
      <c r="D34" s="268"/>
      <c r="E34" s="268"/>
      <c r="F34" s="268"/>
      <c r="G34" s="268"/>
      <c r="H34" s="268"/>
      <c r="I34" s="219"/>
      <c r="J34" s="20"/>
      <c r="K34" s="12"/>
      <c r="L34" s="27"/>
      <c r="M34" s="23"/>
      <c r="N34" s="23"/>
      <c r="O34" s="23"/>
      <c r="P34" s="23"/>
      <c r="Q34" s="23"/>
      <c r="R34" s="242"/>
      <c r="S34" s="238"/>
      <c r="T34" s="238"/>
      <c r="U34" s="238"/>
      <c r="V34" s="238"/>
      <c r="W34" s="238"/>
      <c r="X34" s="238"/>
      <c r="Y34" s="242"/>
      <c r="Z34" s="242"/>
      <c r="AA34" s="242"/>
      <c r="AB34" s="201"/>
      <c r="AC34" s="201"/>
      <c r="AD34" s="238"/>
      <c r="AE34" s="238"/>
      <c r="AF34" s="238"/>
      <c r="AG34" s="238"/>
      <c r="AH34" s="242"/>
    </row>
    <row r="35" spans="1:34" s="5" customFormat="1" ht="18" customHeight="1" x14ac:dyDescent="0.35">
      <c r="A35" s="10"/>
      <c r="B35" s="268" t="s">
        <v>188</v>
      </c>
      <c r="C35" s="268"/>
      <c r="D35" s="268"/>
      <c r="E35" s="268"/>
      <c r="F35" s="268"/>
      <c r="G35" s="268"/>
      <c r="H35" s="268"/>
      <c r="I35" s="219"/>
      <c r="J35" s="20"/>
      <c r="K35" s="12"/>
      <c r="L35" s="27"/>
      <c r="M35" s="23"/>
      <c r="N35" s="23"/>
      <c r="O35" s="23"/>
      <c r="P35" s="23"/>
      <c r="Q35" s="23"/>
      <c r="R35" s="242"/>
      <c r="S35" s="238"/>
      <c r="T35" s="238"/>
      <c r="U35" s="238"/>
      <c r="V35" s="238"/>
      <c r="W35" s="238"/>
      <c r="X35" s="238"/>
      <c r="Y35" s="242"/>
      <c r="Z35" s="242"/>
      <c r="AA35" s="242"/>
      <c r="AB35" s="201"/>
      <c r="AC35" s="201"/>
      <c r="AD35" s="238"/>
      <c r="AE35" s="238"/>
      <c r="AF35" s="238"/>
      <c r="AG35" s="238"/>
      <c r="AH35" s="242"/>
    </row>
    <row r="36" spans="1:34" s="5" customFormat="1" ht="18" customHeight="1" x14ac:dyDescent="0.35">
      <c r="A36" s="10"/>
      <c r="B36" s="268" t="s">
        <v>189</v>
      </c>
      <c r="C36" s="268"/>
      <c r="D36" s="268"/>
      <c r="E36" s="268"/>
      <c r="F36" s="268"/>
      <c r="G36" s="268"/>
      <c r="H36" s="268"/>
      <c r="I36" s="219"/>
      <c r="J36" s="20"/>
      <c r="K36" s="12"/>
      <c r="L36" s="27"/>
      <c r="M36" s="23"/>
      <c r="N36" s="23"/>
      <c r="O36" s="23"/>
      <c r="P36" s="23"/>
      <c r="Q36" s="23"/>
      <c r="R36" s="242"/>
      <c r="S36" s="238"/>
      <c r="T36" s="238"/>
      <c r="U36" s="238"/>
      <c r="V36" s="238"/>
      <c r="W36" s="238"/>
      <c r="X36" s="238"/>
      <c r="Y36" s="242"/>
      <c r="Z36" s="242"/>
      <c r="AA36" s="242"/>
      <c r="AB36" s="201"/>
      <c r="AC36" s="201"/>
      <c r="AD36" s="238"/>
      <c r="AE36" s="238"/>
      <c r="AF36" s="238"/>
      <c r="AG36" s="238"/>
      <c r="AH36" s="242"/>
    </row>
    <row r="37" spans="1:34" s="5" customFormat="1" ht="18" customHeight="1" x14ac:dyDescent="0.35">
      <c r="A37" s="10"/>
      <c r="B37" s="268" t="s">
        <v>190</v>
      </c>
      <c r="C37" s="268"/>
      <c r="D37" s="268"/>
      <c r="E37" s="268"/>
      <c r="F37" s="268"/>
      <c r="G37" s="268"/>
      <c r="H37" s="268"/>
      <c r="I37" s="219"/>
      <c r="J37" s="20"/>
      <c r="K37" s="12"/>
      <c r="L37" s="27"/>
      <c r="M37" s="23"/>
      <c r="N37" s="23"/>
      <c r="O37" s="23"/>
      <c r="P37" s="23"/>
      <c r="Q37" s="23"/>
      <c r="R37" s="242"/>
      <c r="S37" s="238"/>
      <c r="T37" s="238"/>
      <c r="U37" s="238"/>
      <c r="V37" s="238"/>
      <c r="W37" s="238"/>
      <c r="X37" s="238"/>
      <c r="Y37" s="242"/>
      <c r="Z37" s="242"/>
      <c r="AA37" s="242"/>
      <c r="AB37" s="201"/>
      <c r="AC37" s="201"/>
      <c r="AD37" s="238"/>
      <c r="AE37" s="238"/>
      <c r="AF37" s="238"/>
      <c r="AG37" s="238"/>
      <c r="AH37" s="242"/>
    </row>
    <row r="38" spans="1:34" s="5" customFormat="1" ht="18" customHeight="1" x14ac:dyDescent="0.35">
      <c r="A38" s="10"/>
      <c r="B38" s="268" t="s">
        <v>191</v>
      </c>
      <c r="C38" s="268"/>
      <c r="D38" s="268"/>
      <c r="E38" s="268"/>
      <c r="F38" s="268"/>
      <c r="G38" s="268"/>
      <c r="H38" s="268"/>
      <c r="I38" s="219"/>
      <c r="J38" s="20"/>
      <c r="K38" s="12"/>
      <c r="L38" s="27"/>
      <c r="M38" s="23"/>
      <c r="N38" s="23"/>
      <c r="O38" s="23"/>
      <c r="P38" s="23"/>
      <c r="Q38" s="23"/>
      <c r="R38" s="242"/>
      <c r="S38" s="238"/>
      <c r="T38" s="238"/>
      <c r="U38" s="238"/>
      <c r="V38" s="238"/>
      <c r="W38" s="238"/>
      <c r="X38" s="238"/>
      <c r="Y38" s="242"/>
      <c r="Z38" s="242"/>
      <c r="AA38" s="242"/>
      <c r="AB38" s="201"/>
      <c r="AC38" s="201"/>
      <c r="AD38" s="238"/>
      <c r="AE38" s="238"/>
      <c r="AF38" s="238"/>
      <c r="AG38" s="238"/>
      <c r="AH38" s="242"/>
    </row>
    <row r="39" spans="1:34" s="5" customFormat="1" ht="18" customHeight="1" x14ac:dyDescent="0.35">
      <c r="A39" s="10"/>
      <c r="B39" s="268" t="s">
        <v>192</v>
      </c>
      <c r="C39" s="268"/>
      <c r="D39" s="268"/>
      <c r="E39" s="268"/>
      <c r="F39" s="268"/>
      <c r="G39" s="268"/>
      <c r="H39" s="268"/>
      <c r="I39" s="219"/>
      <c r="J39" s="20"/>
      <c r="K39" s="12"/>
      <c r="L39" s="27"/>
      <c r="M39" s="23"/>
      <c r="N39" s="23"/>
      <c r="O39" s="23"/>
      <c r="P39" s="23"/>
      <c r="Q39" s="23"/>
      <c r="R39" s="242"/>
      <c r="S39" s="238"/>
      <c r="T39" s="238"/>
      <c r="U39" s="238"/>
      <c r="V39" s="238"/>
      <c r="W39" s="238"/>
      <c r="X39" s="238"/>
      <c r="Y39" s="242"/>
      <c r="Z39" s="242"/>
      <c r="AA39" s="242"/>
      <c r="AB39" s="201"/>
      <c r="AC39" s="201"/>
      <c r="AD39" s="238"/>
      <c r="AE39" s="238"/>
      <c r="AF39" s="238"/>
      <c r="AG39" s="238"/>
      <c r="AH39" s="242"/>
    </row>
    <row r="40" spans="1:34" s="5" customFormat="1" ht="10" customHeight="1" x14ac:dyDescent="0.35">
      <c r="A40" s="10"/>
      <c r="B40" s="217"/>
      <c r="C40" s="217"/>
      <c r="D40" s="219"/>
      <c r="E40" s="219"/>
      <c r="F40" s="219"/>
      <c r="G40" s="219"/>
      <c r="H40" s="219"/>
      <c r="I40" s="219"/>
      <c r="J40" s="219"/>
      <c r="K40" s="12"/>
      <c r="L40" s="27"/>
      <c r="M40" s="23"/>
      <c r="N40" s="23"/>
      <c r="O40" s="23"/>
      <c r="P40" s="23"/>
      <c r="Q40" s="23"/>
      <c r="R40" s="242"/>
      <c r="S40" s="238"/>
      <c r="T40" s="238"/>
      <c r="U40" s="238"/>
      <c r="V40" s="238"/>
      <c r="W40" s="238"/>
      <c r="X40" s="238"/>
      <c r="Y40" s="242"/>
      <c r="Z40" s="242"/>
      <c r="AA40" s="242"/>
      <c r="AB40" s="201"/>
      <c r="AC40" s="201"/>
      <c r="AD40" s="238"/>
      <c r="AE40" s="238"/>
      <c r="AF40" s="238"/>
      <c r="AG40" s="238"/>
      <c r="AH40" s="242"/>
    </row>
    <row r="41" spans="1:34" s="5" customFormat="1" ht="18" customHeight="1" x14ac:dyDescent="0.35">
      <c r="A41" s="10"/>
      <c r="B41" s="218" t="s">
        <v>193</v>
      </c>
      <c r="C41" s="218"/>
      <c r="D41" s="219"/>
      <c r="E41" s="219"/>
      <c r="F41" s="219"/>
      <c r="G41" s="219"/>
      <c r="H41" s="219"/>
      <c r="I41" s="219"/>
      <c r="J41" s="219"/>
      <c r="K41" s="12"/>
      <c r="L41" s="27"/>
      <c r="M41" s="23"/>
      <c r="N41" s="23"/>
      <c r="O41" s="23"/>
      <c r="P41" s="23"/>
      <c r="Q41" s="23"/>
      <c r="R41" s="242"/>
      <c r="S41" s="238"/>
      <c r="T41" s="238"/>
      <c r="U41" s="238"/>
      <c r="V41" s="238"/>
      <c r="W41" s="238"/>
      <c r="X41" s="238"/>
      <c r="Y41" s="242"/>
      <c r="Z41" s="242"/>
      <c r="AA41" s="242"/>
      <c r="AB41" s="201"/>
      <c r="AC41" s="201"/>
      <c r="AD41" s="238"/>
      <c r="AE41" s="238"/>
      <c r="AF41" s="238"/>
      <c r="AG41" s="238"/>
      <c r="AH41" s="242"/>
    </row>
    <row r="42" spans="1:34" s="5" customFormat="1" ht="18" customHeight="1" x14ac:dyDescent="0.35">
      <c r="A42" s="10"/>
      <c r="B42" s="217" t="s">
        <v>194</v>
      </c>
      <c r="C42" s="217"/>
      <c r="D42" s="260"/>
      <c r="E42" s="260"/>
      <c r="F42" s="260"/>
      <c r="G42" s="260"/>
      <c r="H42" s="260"/>
      <c r="I42" s="260"/>
      <c r="J42" s="260"/>
      <c r="K42" s="12"/>
      <c r="L42" s="27"/>
      <c r="M42" s="23"/>
      <c r="N42" s="23"/>
      <c r="O42" s="23"/>
      <c r="P42" s="23"/>
      <c r="Q42" s="23"/>
      <c r="R42" s="242"/>
      <c r="S42" s="238"/>
      <c r="T42" s="238"/>
      <c r="U42" s="238"/>
      <c r="V42" s="238"/>
      <c r="W42" s="238"/>
      <c r="X42" s="238"/>
      <c r="Y42" s="242"/>
      <c r="Z42" s="242"/>
      <c r="AA42" s="242"/>
      <c r="AB42" s="201"/>
      <c r="AC42" s="201"/>
      <c r="AD42" s="238"/>
      <c r="AE42" s="238"/>
      <c r="AF42" s="238"/>
      <c r="AG42" s="238"/>
      <c r="AH42" s="242"/>
    </row>
    <row r="43" spans="1:34" s="5" customFormat="1" ht="18" customHeight="1" x14ac:dyDescent="0.35">
      <c r="A43" s="10"/>
      <c r="B43" s="217" t="s">
        <v>303</v>
      </c>
      <c r="C43" s="217"/>
      <c r="D43" s="260"/>
      <c r="E43" s="260"/>
      <c r="F43" s="260"/>
      <c r="G43" s="260"/>
      <c r="H43" s="260"/>
      <c r="I43" s="260"/>
      <c r="J43" s="260"/>
      <c r="K43" s="12"/>
      <c r="L43" s="27"/>
      <c r="M43" s="23"/>
      <c r="N43" s="23"/>
      <c r="O43" s="23"/>
      <c r="P43" s="23"/>
      <c r="Q43" s="23"/>
      <c r="R43" s="242"/>
      <c r="S43" s="238"/>
      <c r="T43" s="238"/>
      <c r="U43" s="238"/>
      <c r="V43" s="238"/>
      <c r="W43" s="238"/>
      <c r="X43" s="238"/>
      <c r="Y43" s="242"/>
      <c r="Z43" s="242"/>
      <c r="AA43" s="242"/>
      <c r="AB43" s="201"/>
      <c r="AC43" s="201"/>
      <c r="AD43" s="238"/>
      <c r="AE43" s="238"/>
      <c r="AF43" s="238"/>
      <c r="AG43" s="238"/>
      <c r="AH43" s="242"/>
    </row>
    <row r="44" spans="1:34" s="5" customFormat="1" ht="18" customHeight="1" x14ac:dyDescent="0.35">
      <c r="A44" s="10"/>
      <c r="B44" s="217" t="s">
        <v>196</v>
      </c>
      <c r="C44" s="217"/>
      <c r="D44" s="260"/>
      <c r="E44" s="260"/>
      <c r="F44" s="260"/>
      <c r="G44" s="260"/>
      <c r="H44" s="260"/>
      <c r="I44" s="260"/>
      <c r="J44" s="260"/>
      <c r="K44" s="12"/>
      <c r="L44" s="27"/>
      <c r="M44" s="23"/>
      <c r="N44" s="23"/>
      <c r="O44" s="23"/>
      <c r="P44" s="23"/>
      <c r="Q44" s="23"/>
      <c r="R44" s="242"/>
      <c r="S44" s="238"/>
      <c r="T44" s="238"/>
      <c r="U44" s="238"/>
      <c r="V44" s="238"/>
      <c r="W44" s="238"/>
      <c r="X44" s="238"/>
      <c r="Y44" s="242"/>
      <c r="Z44" s="242"/>
      <c r="AA44" s="242"/>
      <c r="AB44" s="201"/>
      <c r="AC44" s="201"/>
      <c r="AD44" s="238"/>
      <c r="AE44" s="238"/>
      <c r="AF44" s="238"/>
      <c r="AG44" s="238"/>
      <c r="AH44" s="242"/>
    </row>
    <row r="45" spans="1:34" s="5" customFormat="1" ht="18" customHeight="1" x14ac:dyDescent="0.35">
      <c r="A45" s="10"/>
      <c r="B45" s="217" t="s">
        <v>48</v>
      </c>
      <c r="C45" s="217"/>
      <c r="D45" s="260"/>
      <c r="E45" s="260"/>
      <c r="F45" s="260"/>
      <c r="G45" s="260"/>
      <c r="H45" s="260"/>
      <c r="I45" s="260"/>
      <c r="J45" s="260"/>
      <c r="K45" s="12"/>
      <c r="L45" s="27"/>
      <c r="M45" s="23"/>
      <c r="N45" s="23"/>
      <c r="O45" s="23"/>
      <c r="P45" s="23"/>
      <c r="Q45" s="23"/>
      <c r="R45" s="242"/>
      <c r="S45" s="238"/>
      <c r="T45" s="238"/>
      <c r="U45" s="238"/>
      <c r="V45" s="238"/>
      <c r="W45" s="238"/>
      <c r="X45" s="238"/>
      <c r="Y45" s="242"/>
      <c r="Z45" s="242"/>
      <c r="AA45" s="242"/>
      <c r="AB45" s="201"/>
      <c r="AC45" s="201"/>
      <c r="AD45" s="238"/>
      <c r="AE45" s="238"/>
      <c r="AF45" s="238"/>
      <c r="AG45" s="238"/>
      <c r="AH45" s="242"/>
    </row>
    <row r="46" spans="1:34" s="5" customFormat="1" ht="10" customHeight="1" x14ac:dyDescent="0.35">
      <c r="A46" s="14"/>
      <c r="B46" s="15"/>
      <c r="C46" s="15"/>
      <c r="D46" s="15"/>
      <c r="E46" s="15"/>
      <c r="F46" s="15"/>
      <c r="G46" s="15"/>
      <c r="H46" s="15"/>
      <c r="I46" s="15"/>
      <c r="J46" s="15"/>
      <c r="K46" s="16"/>
      <c r="L46" s="27"/>
      <c r="M46" s="23"/>
      <c r="N46" s="23"/>
      <c r="O46" s="23"/>
      <c r="P46" s="23"/>
      <c r="Q46" s="23"/>
      <c r="R46" s="242"/>
      <c r="S46" s="238"/>
      <c r="T46" s="238"/>
      <c r="U46" s="238"/>
      <c r="V46" s="238"/>
      <c r="W46" s="238"/>
      <c r="X46" s="238"/>
      <c r="Y46" s="242"/>
      <c r="Z46" s="242"/>
      <c r="AA46" s="242"/>
      <c r="AB46" s="201"/>
      <c r="AC46" s="201"/>
      <c r="AD46" s="238"/>
      <c r="AE46" s="238"/>
      <c r="AF46" s="238"/>
      <c r="AG46" s="238"/>
      <c r="AH46" s="242"/>
    </row>
    <row r="47" spans="1:34" s="5" customFormat="1" ht="10" customHeight="1" x14ac:dyDescent="0.35">
      <c r="A47" s="238"/>
      <c r="B47" s="238"/>
      <c r="C47" s="238"/>
      <c r="D47" s="238"/>
      <c r="E47" s="238"/>
      <c r="F47" s="238"/>
      <c r="G47" s="238"/>
      <c r="H47" s="238"/>
      <c r="I47" s="238"/>
      <c r="J47" s="238"/>
      <c r="K47" s="242"/>
      <c r="L47" s="27"/>
      <c r="M47" s="23"/>
      <c r="N47" s="23"/>
      <c r="O47" s="23"/>
      <c r="P47" s="23"/>
      <c r="Q47" s="23"/>
      <c r="R47" s="242"/>
      <c r="S47" s="238"/>
      <c r="T47" s="238"/>
      <c r="U47" s="238"/>
      <c r="V47" s="238"/>
      <c r="W47" s="238"/>
      <c r="X47" s="238"/>
      <c r="Y47" s="242"/>
      <c r="Z47" s="242"/>
      <c r="AA47" s="242"/>
      <c r="AB47" s="201"/>
      <c r="AC47" s="201"/>
      <c r="AD47" s="238"/>
      <c r="AE47" s="238"/>
      <c r="AF47" s="238"/>
      <c r="AG47" s="238"/>
      <c r="AH47" s="242"/>
    </row>
    <row r="48" spans="1:34" ht="10" customHeight="1" x14ac:dyDescent="0.35">
      <c r="A48" s="7"/>
      <c r="B48" s="8"/>
      <c r="C48" s="8"/>
      <c r="D48" s="8"/>
      <c r="E48" s="8"/>
      <c r="F48" s="8"/>
      <c r="G48" s="8"/>
      <c r="H48" s="8"/>
      <c r="I48" s="8"/>
      <c r="J48" s="8"/>
      <c r="K48" s="9"/>
      <c r="R48" s="242"/>
      <c r="S48" s="238"/>
      <c r="T48" s="238"/>
      <c r="U48" s="238"/>
      <c r="V48" s="238"/>
      <c r="W48" s="238"/>
      <c r="X48" s="238"/>
      <c r="Y48" s="238"/>
      <c r="Z48" s="238"/>
      <c r="AA48" s="238"/>
      <c r="AB48" s="238"/>
      <c r="AC48" s="238"/>
      <c r="AD48" s="238"/>
      <c r="AE48" s="238"/>
      <c r="AF48" s="238"/>
      <c r="AG48" s="238"/>
      <c r="AH48" s="242"/>
    </row>
    <row r="49" spans="1:38" ht="18" customHeight="1" x14ac:dyDescent="0.35">
      <c r="A49" s="10"/>
      <c r="B49" s="218" t="s">
        <v>304</v>
      </c>
      <c r="C49" s="218"/>
      <c r="D49" s="331"/>
      <c r="E49" s="331"/>
      <c r="F49" s="331"/>
      <c r="G49" s="331"/>
      <c r="H49" s="331"/>
      <c r="I49" s="331"/>
      <c r="J49" s="331"/>
      <c r="K49" s="12"/>
      <c r="R49" s="242"/>
      <c r="S49" s="238"/>
      <c r="T49" s="238"/>
      <c r="U49" s="238"/>
      <c r="V49" s="238"/>
      <c r="W49" s="238"/>
      <c r="X49" s="238"/>
      <c r="Y49" s="238"/>
      <c r="Z49" s="238"/>
      <c r="AA49" s="238"/>
      <c r="AB49" s="238"/>
      <c r="AC49" s="238"/>
      <c r="AD49" s="238"/>
      <c r="AE49" s="238"/>
      <c r="AF49" s="238"/>
      <c r="AG49" s="238"/>
      <c r="AH49" s="242"/>
      <c r="AI49" s="238"/>
      <c r="AJ49" s="238"/>
      <c r="AK49" s="238"/>
      <c r="AL49" s="238"/>
    </row>
    <row r="50" spans="1:38" ht="18" customHeight="1" x14ac:dyDescent="0.35">
      <c r="A50" s="10"/>
      <c r="B50" s="217" t="s">
        <v>288</v>
      </c>
      <c r="C50" s="217"/>
      <c r="D50" s="319"/>
      <c r="E50" s="319"/>
      <c r="F50" s="319"/>
      <c r="G50" s="319"/>
      <c r="H50" s="319"/>
      <c r="I50" s="319"/>
      <c r="J50" s="319"/>
      <c r="K50" s="12"/>
      <c r="R50" s="242"/>
      <c r="S50" s="238"/>
      <c r="T50" s="238"/>
      <c r="U50" s="238"/>
      <c r="V50" s="238"/>
      <c r="W50" s="238"/>
      <c r="X50" s="238"/>
      <c r="Y50" s="238"/>
      <c r="Z50" s="238"/>
      <c r="AA50" s="238"/>
      <c r="AB50" s="238"/>
      <c r="AC50" s="238"/>
      <c r="AD50" s="238"/>
      <c r="AE50" s="238"/>
      <c r="AF50" s="238"/>
      <c r="AG50" s="238"/>
      <c r="AH50" s="242"/>
      <c r="AI50" s="238"/>
      <c r="AJ50" s="238"/>
      <c r="AK50" s="238"/>
      <c r="AL50" s="238"/>
    </row>
    <row r="51" spans="1:38" ht="18" customHeight="1" x14ac:dyDescent="0.35">
      <c r="A51" s="10"/>
      <c r="B51" s="217" t="s">
        <v>289</v>
      </c>
      <c r="C51" s="217"/>
      <c r="D51" s="319"/>
      <c r="E51" s="319"/>
      <c r="F51" s="319"/>
      <c r="G51" s="319"/>
      <c r="H51" s="319"/>
      <c r="I51" s="319"/>
      <c r="J51" s="319"/>
      <c r="K51" s="12"/>
      <c r="R51" s="242"/>
      <c r="S51" s="238"/>
      <c r="T51" s="238"/>
      <c r="U51" s="238"/>
      <c r="V51" s="238"/>
      <c r="W51" s="238"/>
      <c r="X51" s="238"/>
      <c r="Y51" s="238"/>
      <c r="Z51" s="238"/>
      <c r="AA51" s="238"/>
      <c r="AB51" s="238"/>
      <c r="AC51" s="238"/>
      <c r="AD51" s="238"/>
      <c r="AE51" s="238"/>
      <c r="AF51" s="238"/>
      <c r="AG51" s="238"/>
      <c r="AH51" s="242"/>
      <c r="AI51" s="238"/>
      <c r="AJ51" s="238"/>
      <c r="AK51" s="238"/>
      <c r="AL51" s="238"/>
    </row>
    <row r="52" spans="1:38" ht="18" customHeight="1" x14ac:dyDescent="0.35">
      <c r="A52" s="10"/>
      <c r="B52" s="217" t="s">
        <v>290</v>
      </c>
      <c r="C52" s="217"/>
      <c r="D52" s="320"/>
      <c r="E52" s="330"/>
      <c r="F52" s="330"/>
      <c r="G52" s="330"/>
      <c r="H52" s="330"/>
      <c r="I52" s="330"/>
      <c r="J52" s="321"/>
      <c r="K52" s="12"/>
      <c r="R52" s="242"/>
      <c r="S52" s="238"/>
      <c r="T52" s="238"/>
      <c r="U52" s="128"/>
      <c r="V52" s="238"/>
      <c r="W52" s="238"/>
      <c r="X52" s="238"/>
      <c r="Y52" s="238"/>
      <c r="Z52" s="238"/>
      <c r="AA52" s="238"/>
      <c r="AB52" s="238"/>
      <c r="AC52" s="238"/>
      <c r="AD52" s="238"/>
      <c r="AE52" s="238"/>
      <c r="AF52" s="238"/>
      <c r="AG52" s="238"/>
      <c r="AH52" s="242"/>
      <c r="AI52" s="238"/>
      <c r="AJ52" s="238"/>
      <c r="AK52" s="238"/>
      <c r="AL52" s="238"/>
    </row>
    <row r="53" spans="1:38" ht="60" customHeight="1" x14ac:dyDescent="0.35">
      <c r="A53" s="10"/>
      <c r="B53" s="217" t="s">
        <v>291</v>
      </c>
      <c r="C53" s="217"/>
      <c r="D53" s="319"/>
      <c r="E53" s="319"/>
      <c r="F53" s="319"/>
      <c r="G53" s="319"/>
      <c r="H53" s="319"/>
      <c r="I53" s="319"/>
      <c r="J53" s="319"/>
      <c r="K53" s="12"/>
      <c r="R53" s="242"/>
      <c r="S53" s="238"/>
      <c r="T53" s="238"/>
      <c r="U53" s="238"/>
      <c r="V53" s="238"/>
      <c r="W53" s="238"/>
      <c r="X53" s="238"/>
      <c r="Y53" s="238"/>
      <c r="Z53" s="238"/>
      <c r="AA53" s="238"/>
      <c r="AB53" s="238"/>
      <c r="AC53" s="238"/>
      <c r="AD53" s="238"/>
      <c r="AE53" s="238"/>
      <c r="AF53" s="238"/>
      <c r="AG53" s="238"/>
      <c r="AH53" s="242"/>
      <c r="AI53" s="238"/>
      <c r="AJ53" s="238"/>
      <c r="AK53" s="238"/>
      <c r="AL53" s="238"/>
    </row>
    <row r="54" spans="1:38" ht="10" customHeight="1" x14ac:dyDescent="0.35">
      <c r="A54" s="10"/>
      <c r="B54" s="217"/>
      <c r="C54" s="217"/>
      <c r="D54" s="219"/>
      <c r="E54" s="219"/>
      <c r="F54" s="219"/>
      <c r="G54" s="219"/>
      <c r="H54" s="219"/>
      <c r="I54" s="219"/>
      <c r="J54" s="219"/>
      <c r="K54" s="12"/>
      <c r="R54" s="242"/>
      <c r="S54" s="238"/>
      <c r="T54" s="238"/>
      <c r="U54" s="238"/>
      <c r="V54" s="238"/>
      <c r="W54" s="238"/>
      <c r="X54" s="238"/>
      <c r="Y54" s="238"/>
      <c r="Z54" s="238"/>
      <c r="AA54" s="238"/>
      <c r="AB54" s="238"/>
      <c r="AC54" s="238"/>
      <c r="AD54" s="238"/>
      <c r="AE54" s="238"/>
      <c r="AF54" s="238"/>
      <c r="AG54" s="238"/>
      <c r="AH54" s="242"/>
      <c r="AI54" s="238"/>
      <c r="AJ54" s="238"/>
      <c r="AK54" s="238"/>
      <c r="AL54" s="238"/>
    </row>
    <row r="55" spans="1:38" ht="18" customHeight="1" x14ac:dyDescent="0.35">
      <c r="A55" s="10"/>
      <c r="B55" s="218" t="s">
        <v>292</v>
      </c>
      <c r="C55" s="218"/>
      <c r="D55" s="329" t="s">
        <v>119</v>
      </c>
      <c r="E55" s="329"/>
      <c r="F55" s="329"/>
      <c r="G55" s="219"/>
      <c r="H55" s="246"/>
      <c r="I55" s="219"/>
      <c r="J55" s="246" t="s">
        <v>80</v>
      </c>
      <c r="K55" s="12"/>
      <c r="R55" s="242"/>
      <c r="S55" s="238"/>
      <c r="T55" s="238"/>
      <c r="U55" s="238"/>
      <c r="V55" s="238"/>
      <c r="W55" s="238"/>
      <c r="X55" s="238"/>
      <c r="Y55" s="242"/>
      <c r="Z55" s="242"/>
      <c r="AA55" s="242"/>
      <c r="AB55" s="201"/>
      <c r="AC55" s="201"/>
      <c r="AD55" s="238"/>
      <c r="AE55" s="238"/>
      <c r="AF55" s="238"/>
      <c r="AG55" s="238"/>
      <c r="AH55" s="242"/>
      <c r="AI55" s="238"/>
      <c r="AJ55" s="238"/>
      <c r="AK55" s="238"/>
      <c r="AL55" s="238"/>
    </row>
    <row r="56" spans="1:38" ht="18" customHeight="1" x14ac:dyDescent="0.35">
      <c r="A56" s="10"/>
      <c r="B56" s="217" t="s">
        <v>214</v>
      </c>
      <c r="C56" s="229" t="s">
        <v>121</v>
      </c>
      <c r="D56" s="106"/>
      <c r="E56" s="235" t="s">
        <v>125</v>
      </c>
      <c r="F56" s="106"/>
      <c r="G56" s="219"/>
      <c r="H56" s="18"/>
      <c r="I56" s="219"/>
      <c r="J56" s="133">
        <f>ROUND(((F56-D56)/30.4),0)</f>
        <v>0</v>
      </c>
      <c r="K56" s="12"/>
      <c r="P56" s="110"/>
      <c r="Q56" s="110"/>
      <c r="R56" s="111"/>
      <c r="S56" s="111"/>
      <c r="T56" s="111"/>
      <c r="U56" s="111"/>
      <c r="V56" s="111"/>
      <c r="W56" s="111"/>
      <c r="X56" s="111"/>
      <c r="Y56" s="111"/>
      <c r="Z56" s="111"/>
      <c r="AA56" s="111"/>
      <c r="AB56" s="205"/>
      <c r="AC56" s="205"/>
      <c r="AD56" s="111"/>
      <c r="AE56" s="111"/>
      <c r="AF56" s="238"/>
      <c r="AG56" s="238"/>
      <c r="AH56" s="242"/>
      <c r="AI56" s="238"/>
      <c r="AJ56" s="238"/>
      <c r="AK56" s="238"/>
      <c r="AL56" s="238"/>
    </row>
    <row r="57" spans="1:38" ht="10" customHeight="1" x14ac:dyDescent="0.35">
      <c r="A57" s="10"/>
      <c r="B57" s="217"/>
      <c r="C57" s="229"/>
      <c r="D57" s="82"/>
      <c r="E57" s="236"/>
      <c r="F57" s="82"/>
      <c r="G57" s="219"/>
      <c r="H57" s="18"/>
      <c r="I57" s="219"/>
      <c r="J57" s="219"/>
      <c r="K57" s="12"/>
      <c r="P57" s="110"/>
      <c r="Q57" s="110"/>
      <c r="R57" s="111"/>
      <c r="S57" s="111"/>
      <c r="T57" s="111"/>
      <c r="U57" s="111"/>
      <c r="V57" s="111"/>
      <c r="W57" s="111"/>
      <c r="X57" s="111"/>
      <c r="Y57" s="111"/>
      <c r="Z57" s="111"/>
      <c r="AA57" s="111"/>
      <c r="AB57" s="205"/>
      <c r="AC57" s="205"/>
      <c r="AD57" s="111"/>
      <c r="AE57" s="111"/>
      <c r="AF57" s="238"/>
      <c r="AG57" s="238"/>
      <c r="AH57" s="242"/>
      <c r="AI57" s="238"/>
      <c r="AJ57" s="238"/>
      <c r="AK57" s="238"/>
      <c r="AL57" s="238"/>
    </row>
    <row r="58" spans="1:38" ht="18" customHeight="1" x14ac:dyDescent="0.35">
      <c r="A58" s="10"/>
      <c r="B58" s="217" t="s">
        <v>293</v>
      </c>
      <c r="C58" s="229"/>
      <c r="D58" s="324" t="s">
        <v>167</v>
      </c>
      <c r="E58" s="325"/>
      <c r="F58" s="20"/>
      <c r="G58" s="219"/>
      <c r="H58" s="326" t="s">
        <v>168</v>
      </c>
      <c r="I58" s="327"/>
      <c r="J58" s="20"/>
      <c r="K58" s="12"/>
      <c r="P58" s="110"/>
      <c r="Q58" s="110"/>
      <c r="R58" s="113"/>
      <c r="S58" s="111"/>
      <c r="T58" s="111"/>
      <c r="U58" s="111"/>
      <c r="V58" s="111"/>
      <c r="W58" s="111"/>
      <c r="X58" s="111"/>
      <c r="Y58" s="111"/>
      <c r="Z58" s="111"/>
      <c r="AA58" s="111"/>
      <c r="AB58" s="205"/>
      <c r="AC58" s="205"/>
      <c r="AD58" s="111"/>
      <c r="AE58" s="111"/>
      <c r="AF58" s="238"/>
      <c r="AG58" s="238"/>
      <c r="AH58" s="242"/>
      <c r="AI58" s="238"/>
      <c r="AJ58" s="238"/>
      <c r="AK58" s="238"/>
      <c r="AL58" s="238"/>
    </row>
    <row r="59" spans="1:38" ht="18" customHeight="1" x14ac:dyDescent="0.35">
      <c r="A59" s="10"/>
      <c r="B59" s="217" t="s">
        <v>294</v>
      </c>
      <c r="C59" s="229"/>
      <c r="D59" s="324"/>
      <c r="E59" s="325"/>
      <c r="F59" s="20"/>
      <c r="G59" s="219"/>
      <c r="H59" s="328"/>
      <c r="I59" s="327"/>
      <c r="J59" s="20"/>
      <c r="K59" s="12"/>
      <c r="P59" s="110"/>
      <c r="Q59" s="110"/>
      <c r="R59" s="112"/>
      <c r="S59" s="111"/>
      <c r="T59" s="111"/>
      <c r="U59" s="111"/>
      <c r="V59" s="111"/>
      <c r="W59" s="111"/>
      <c r="X59" s="111"/>
      <c r="Y59" s="111"/>
      <c r="Z59" s="111"/>
      <c r="AA59" s="111"/>
      <c r="AB59" s="205"/>
      <c r="AC59" s="205"/>
      <c r="AD59" s="111"/>
      <c r="AE59" s="111"/>
      <c r="AF59" s="238"/>
      <c r="AG59" s="238"/>
      <c r="AH59" s="242"/>
      <c r="AI59" s="238"/>
      <c r="AJ59" s="238"/>
      <c r="AK59" s="238"/>
      <c r="AL59" s="238"/>
    </row>
    <row r="60" spans="1:38" ht="18" customHeight="1" x14ac:dyDescent="0.35">
      <c r="A60" s="10"/>
      <c r="B60" s="268" t="s">
        <v>295</v>
      </c>
      <c r="C60" s="268"/>
      <c r="D60" s="268"/>
      <c r="E60" s="268"/>
      <c r="F60" s="268"/>
      <c r="G60" s="268"/>
      <c r="H60" s="268"/>
      <c r="I60" s="278"/>
      <c r="J60" s="20"/>
      <c r="K60" s="12"/>
      <c r="P60" s="110"/>
      <c r="Q60" s="110"/>
      <c r="R60" s="111"/>
      <c r="S60" s="111"/>
      <c r="T60" s="111"/>
      <c r="U60" s="111"/>
      <c r="V60" s="111"/>
      <c r="W60" s="111"/>
      <c r="X60" s="111"/>
      <c r="Y60" s="111"/>
      <c r="Z60" s="111"/>
      <c r="AA60" s="111"/>
      <c r="AB60" s="205"/>
      <c r="AC60" s="205"/>
      <c r="AD60" s="111"/>
      <c r="AE60" s="111"/>
      <c r="AF60" s="238"/>
      <c r="AG60" s="238"/>
      <c r="AH60" s="242"/>
      <c r="AI60" s="238"/>
      <c r="AJ60" s="238"/>
      <c r="AK60" s="238"/>
      <c r="AL60" s="238"/>
    </row>
    <row r="61" spans="1:38" ht="10" customHeight="1" x14ac:dyDescent="0.35">
      <c r="A61" s="10"/>
      <c r="B61" s="229"/>
      <c r="C61" s="229"/>
      <c r="D61" s="229"/>
      <c r="E61" s="229"/>
      <c r="F61" s="229"/>
      <c r="G61" s="229"/>
      <c r="H61" s="229"/>
      <c r="I61" s="229"/>
      <c r="J61" s="24"/>
      <c r="K61" s="12"/>
      <c r="R61" s="242"/>
      <c r="S61" s="238"/>
      <c r="T61" s="238"/>
      <c r="U61" s="238"/>
      <c r="V61" s="238"/>
      <c r="W61" s="238"/>
      <c r="X61" s="238"/>
      <c r="Y61" s="242"/>
      <c r="Z61" s="242"/>
      <c r="AA61" s="242"/>
      <c r="AB61" s="201"/>
      <c r="AC61" s="201"/>
      <c r="AD61" s="238"/>
      <c r="AE61" s="238"/>
      <c r="AF61" s="238"/>
      <c r="AG61" s="238"/>
      <c r="AH61" s="242"/>
      <c r="AI61" s="238"/>
      <c r="AJ61" s="238"/>
      <c r="AK61" s="238"/>
      <c r="AL61" s="238"/>
    </row>
    <row r="62" spans="1:38" ht="18" customHeight="1" x14ac:dyDescent="0.35">
      <c r="A62" s="10"/>
      <c r="B62" s="268" t="s">
        <v>296</v>
      </c>
      <c r="C62" s="268"/>
      <c r="D62" s="268"/>
      <c r="E62" s="268"/>
      <c r="F62" s="268"/>
      <c r="G62" s="268"/>
      <c r="H62" s="268"/>
      <c r="I62" s="278"/>
      <c r="J62" s="20"/>
      <c r="K62" s="12"/>
      <c r="M62" s="323" t="s">
        <v>172</v>
      </c>
      <c r="N62" s="323"/>
      <c r="O62" s="323"/>
      <c r="P62" s="323"/>
      <c r="Q62" s="323"/>
      <c r="R62" s="323"/>
      <c r="S62" s="336" t="s">
        <v>297</v>
      </c>
      <c r="T62" s="336"/>
      <c r="U62" s="336"/>
      <c r="V62" s="336"/>
      <c r="W62" s="336"/>
      <c r="X62" s="336"/>
      <c r="Y62" s="299" t="s">
        <v>298</v>
      </c>
      <c r="Z62" s="300"/>
      <c r="AA62" s="300"/>
      <c r="AB62" s="300"/>
      <c r="AC62" s="300"/>
      <c r="AD62" s="301"/>
      <c r="AE62" s="116"/>
      <c r="AF62" s="323" t="s">
        <v>175</v>
      </c>
      <c r="AG62" s="323"/>
      <c r="AH62" s="323"/>
      <c r="AI62" s="242"/>
      <c r="AJ62" s="332" t="s">
        <v>177</v>
      </c>
      <c r="AK62" s="242"/>
      <c r="AL62" s="332" t="s">
        <v>178</v>
      </c>
    </row>
    <row r="63" spans="1:38" ht="18" customHeight="1" x14ac:dyDescent="0.35">
      <c r="A63" s="10"/>
      <c r="B63" s="268" t="s">
        <v>299</v>
      </c>
      <c r="C63" s="268"/>
      <c r="D63" s="268"/>
      <c r="E63" s="268"/>
      <c r="F63" s="268"/>
      <c r="G63" s="268"/>
      <c r="H63" s="268"/>
      <c r="I63" s="278"/>
      <c r="J63" s="20"/>
      <c r="K63" s="12"/>
      <c r="M63" s="337" t="s">
        <v>83</v>
      </c>
      <c r="N63" s="338"/>
      <c r="O63" s="337" t="s">
        <v>82</v>
      </c>
      <c r="P63" s="338"/>
      <c r="Q63" s="299" t="s">
        <v>81</v>
      </c>
      <c r="R63" s="301"/>
      <c r="S63" s="299" t="s">
        <v>83</v>
      </c>
      <c r="T63" s="301"/>
      <c r="U63" s="299" t="s">
        <v>82</v>
      </c>
      <c r="V63" s="301"/>
      <c r="W63" s="299" t="s">
        <v>81</v>
      </c>
      <c r="X63" s="301"/>
      <c r="Y63" s="299" t="s">
        <v>83</v>
      </c>
      <c r="Z63" s="301"/>
      <c r="AA63" s="339" t="s">
        <v>82</v>
      </c>
      <c r="AB63" s="340"/>
      <c r="AC63" s="299" t="s">
        <v>81</v>
      </c>
      <c r="AD63" s="301"/>
      <c r="AE63" s="116"/>
      <c r="AF63" s="234" t="s">
        <v>83</v>
      </c>
      <c r="AG63" s="234" t="s">
        <v>82</v>
      </c>
      <c r="AH63" s="234" t="s">
        <v>81</v>
      </c>
      <c r="AI63" s="242"/>
      <c r="AJ63" s="333"/>
      <c r="AK63" s="242"/>
      <c r="AL63" s="333"/>
    </row>
    <row r="64" spans="1:38" ht="10" customHeight="1" x14ac:dyDescent="0.35">
      <c r="A64" s="10"/>
      <c r="B64" s="11"/>
      <c r="C64" s="11"/>
      <c r="D64" s="11"/>
      <c r="E64" s="11"/>
      <c r="F64" s="11"/>
      <c r="G64" s="11"/>
      <c r="H64" s="11"/>
      <c r="I64" s="11"/>
      <c r="J64" s="11"/>
      <c r="K64" s="12"/>
      <c r="R64" s="242"/>
      <c r="S64" s="242"/>
      <c r="T64" s="242"/>
      <c r="U64" s="242"/>
      <c r="V64" s="242"/>
      <c r="W64" s="242"/>
      <c r="X64" s="242"/>
      <c r="Y64" s="242"/>
      <c r="Z64" s="242"/>
      <c r="AA64" s="242"/>
      <c r="AB64" s="206"/>
      <c r="AC64" s="206"/>
      <c r="AD64" s="242"/>
      <c r="AE64" s="242"/>
      <c r="AF64" s="238"/>
      <c r="AG64" s="238"/>
      <c r="AH64" s="242"/>
      <c r="AI64" s="242"/>
      <c r="AJ64" s="242"/>
      <c r="AK64" s="242"/>
      <c r="AL64" s="242"/>
    </row>
    <row r="65" spans="1:38" ht="18" customHeight="1" x14ac:dyDescent="0.35">
      <c r="A65" s="10"/>
      <c r="B65" s="218" t="s">
        <v>300</v>
      </c>
      <c r="C65" s="218"/>
      <c r="D65" s="329" t="s">
        <v>119</v>
      </c>
      <c r="E65" s="329"/>
      <c r="F65" s="329"/>
      <c r="G65" s="11"/>
      <c r="H65" s="19" t="s">
        <v>69</v>
      </c>
      <c r="I65" s="11"/>
      <c r="J65" s="17" t="s">
        <v>181</v>
      </c>
      <c r="K65" s="12"/>
      <c r="M65" s="341">
        <f>IF(F58&gt;=F59,F58,F59)</f>
        <v>0</v>
      </c>
      <c r="N65" s="372"/>
      <c r="O65" s="372"/>
      <c r="P65" s="372"/>
      <c r="Q65" s="372"/>
      <c r="R65" s="342"/>
      <c r="S65" s="115"/>
      <c r="T65" s="115"/>
      <c r="U65" s="115"/>
      <c r="V65" s="115"/>
      <c r="W65" s="115"/>
      <c r="X65" s="115"/>
      <c r="Y65" s="27"/>
      <c r="Z65" s="27"/>
      <c r="AA65" s="27"/>
      <c r="AB65" s="207"/>
      <c r="AC65" s="207"/>
      <c r="AD65" s="27"/>
      <c r="AE65" s="242"/>
      <c r="AF65" s="238"/>
      <c r="AG65" s="238"/>
      <c r="AH65" s="242"/>
      <c r="AI65" s="242"/>
      <c r="AJ65" s="242"/>
      <c r="AK65" s="242"/>
      <c r="AL65" s="242"/>
    </row>
    <row r="66" spans="1:38" ht="18" customHeight="1" x14ac:dyDescent="0.35">
      <c r="A66" s="10"/>
      <c r="B66" s="245"/>
      <c r="C66" s="229" t="s">
        <v>121</v>
      </c>
      <c r="D66" s="106"/>
      <c r="E66" s="235" t="s">
        <v>125</v>
      </c>
      <c r="F66" s="106"/>
      <c r="G66" s="235"/>
      <c r="H66" s="20"/>
      <c r="I66" s="222"/>
      <c r="J66" s="133" t="str">
        <f>IFERROR(ROUND(H66/((F66-D66)/30.4),0),"")</f>
        <v/>
      </c>
      <c r="K66" s="12"/>
      <c r="M66" s="114">
        <f>((($M65-$M$422)/($M$421-$M$422))*0.5+1)</f>
        <v>-0.25</v>
      </c>
      <c r="N66" s="118">
        <f>IF($M66&gt;1.5,1.5,IF($M66&lt;0.5,0,$M66))</f>
        <v>0</v>
      </c>
      <c r="O66" s="114">
        <f>((($M65-$O$422)/($O$421-$O$422))*0.5+1)</f>
        <v>-0.75</v>
      </c>
      <c r="P66" s="118">
        <f>IF($O66&gt;1.5,1.5,IF($O66&lt;0.5,0,$O66))</f>
        <v>0</v>
      </c>
      <c r="Q66" s="114">
        <f>((($M65-$Q$422)/($Q$421-$Q$422))*0.5+1)</f>
        <v>-0.5</v>
      </c>
      <c r="R66" s="118">
        <f>IF($Q66&gt;1.5,1.5,IF($Q66&lt;0.5,0,$Q66))</f>
        <v>0</v>
      </c>
      <c r="S66" s="114">
        <f>((($H66-$S$422)/($S$421-$S$422))*0.5+1)</f>
        <v>-1</v>
      </c>
      <c r="T66" s="118">
        <f>IF($S66&gt;1.5,1.5,IF($S66&lt;0.5,0,$S66))</f>
        <v>0</v>
      </c>
      <c r="U66" s="114">
        <f>((($H66-$U$422)/($U$421-$U$422))*0.5+1)</f>
        <v>-0.75</v>
      </c>
      <c r="V66" s="118">
        <f>IF($U66&gt;1.5,1.5,IF($U66&lt;0.5,0,$U66))</f>
        <v>0</v>
      </c>
      <c r="W66" s="114">
        <f>((($H66-$W$422)/($W$421-$W$422))*0.5+1)</f>
        <v>-1.4</v>
      </c>
      <c r="X66" s="118">
        <f>IF($W66&gt;1.5,1.5,IF($W66&lt;0.5,0,$W66))</f>
        <v>0</v>
      </c>
      <c r="Y66" s="114">
        <f>((($J60-$Y$422)/($Y$421-$Y$422))*0.5+1)</f>
        <v>-0.25</v>
      </c>
      <c r="Z66" s="118">
        <f>IF($Y66&gt;1.5,1.5,IF($Y66&lt;0.5,0,$Y66))</f>
        <v>0</v>
      </c>
      <c r="AA66" s="114">
        <f>((($J60-$AA$422)/($AA$421-$AA$422))*0.5+1)</f>
        <v>0</v>
      </c>
      <c r="AB66" s="118">
        <f>IF($AA66&gt;1.5,1.5,IF($AA66&lt;0.5,0,$AA66))</f>
        <v>0</v>
      </c>
      <c r="AC66" s="114">
        <f>((($J60-$AC$422)/($AC$421-$AC$422))*0.5+1)</f>
        <v>0</v>
      </c>
      <c r="AD66" s="118">
        <f>IF($AC66&gt;1.5,1.5,IF($AC66&lt;0.5,0,$AC66))</f>
        <v>0</v>
      </c>
      <c r="AE66" s="117"/>
      <c r="AF66" s="119">
        <f>IF(AND(B66&lt;&gt;"",PRODUCT(N66,T66,Z66)&gt;=1,$J70&gt;=$AG$422),1,0)</f>
        <v>0</v>
      </c>
      <c r="AG66" s="119">
        <f>IF(AND(B66&lt;&gt;"",PRODUCT(P66,V66,AB66)&gt;=1,$J70&gt;=$AG$421),1,0)</f>
        <v>0</v>
      </c>
      <c r="AH66" s="119">
        <f>IF(AND(B66&lt;&gt;"",PRODUCT(R66,X66,AD66)&gt;=1,$J70&gt;=$AG$420),1,0)</f>
        <v>0</v>
      </c>
      <c r="AI66" s="242"/>
      <c r="AJ66" s="234">
        <f>IF(AND(F59&gt;=M$427,H66&gt;=O$427,J60&gt;=Q$427,AL66&gt;=S$427,J70&gt;=U$427),1,0)</f>
        <v>0</v>
      </c>
      <c r="AK66" s="242"/>
      <c r="AL66" s="240">
        <f>IF(F66="",0,DATEDIF(D66,F66,"m")+1)</f>
        <v>0</v>
      </c>
    </row>
    <row r="67" spans="1:38" ht="18" customHeight="1" x14ac:dyDescent="0.35">
      <c r="A67" s="10"/>
      <c r="B67" s="245"/>
      <c r="C67" s="229" t="s">
        <v>121</v>
      </c>
      <c r="D67" s="106"/>
      <c r="E67" s="235" t="s">
        <v>125</v>
      </c>
      <c r="F67" s="106"/>
      <c r="G67" s="235"/>
      <c r="H67" s="20"/>
      <c r="I67" s="222"/>
      <c r="J67" s="133" t="str">
        <f t="shared" ref="J67:J68" si="10">IFERROR(ROUND(H67/((F67-D67)/30.4),0),"")</f>
        <v/>
      </c>
      <c r="K67" s="12"/>
      <c r="M67" s="114">
        <f>((($M65-$M$422)/($M$421-$M$422))*0.5+1)</f>
        <v>-0.25</v>
      </c>
      <c r="N67" s="118">
        <f t="shared" ref="N67:N68" si="11">IF($M67&gt;1.5,1.5,IF($M67&lt;0.5,0,$M67))</f>
        <v>0</v>
      </c>
      <c r="O67" s="114">
        <f>((($M65-$O$422)/($O$421-$O$422))*0.5+1)</f>
        <v>-0.75</v>
      </c>
      <c r="P67" s="118">
        <f t="shared" ref="P67:P68" si="12">IF($O67&gt;1.5,1.5,IF($O67&lt;0.5,0,$O67))</f>
        <v>0</v>
      </c>
      <c r="Q67" s="114">
        <f>((($M65-$Q$422)/($Q$421-$Q$422))*0.5+1)</f>
        <v>-0.5</v>
      </c>
      <c r="R67" s="118">
        <f t="shared" ref="R67:R68" si="13">IF($Q67&gt;1.5,1.5,IF($Q67&lt;0.5,0,$Q67))</f>
        <v>0</v>
      </c>
      <c r="S67" s="114">
        <f>((($H67-$S$422)/($S$421-$S$422))*0.5+1)</f>
        <v>-1</v>
      </c>
      <c r="T67" s="118">
        <f t="shared" ref="T67:T68" si="14">IF($S67&gt;1.5,1.5,IF($S67&lt;0.5,0,$S67))</f>
        <v>0</v>
      </c>
      <c r="U67" s="114">
        <f>((($H67-$U$422)/($U$421-$U$422))*0.5+1)</f>
        <v>-0.75</v>
      </c>
      <c r="V67" s="118">
        <f t="shared" ref="V67:V68" si="15">IF($U67&gt;1.5,1.5,IF($U67&lt;0.5,0,$U67))</f>
        <v>0</v>
      </c>
      <c r="W67" s="114">
        <f>((($H67-$W$422)/($W$421-$W$422))*0.5+1)</f>
        <v>-1.4</v>
      </c>
      <c r="X67" s="118">
        <f t="shared" ref="X67:X68" si="16">IF($W67&gt;1.5,1.5,IF($W67&lt;0.5,0,$W67))</f>
        <v>0</v>
      </c>
      <c r="Y67" s="114">
        <f>((($J60-$Y$422)/($Y$421-$Y$422))*0.5+1)</f>
        <v>-0.25</v>
      </c>
      <c r="Z67" s="118">
        <f t="shared" ref="Z67:Z68" si="17">IF($Y67&gt;1.5,1.5,IF($Y67&lt;0.5,0,$Y67))</f>
        <v>0</v>
      </c>
      <c r="AA67" s="114">
        <f>((($J60-$AA$422)/($AA$421-$AA$422))*0.5+1)</f>
        <v>0</v>
      </c>
      <c r="AB67" s="118">
        <f t="shared" ref="AB67:AB68" si="18">IF($AA67&gt;1.5,1.5,IF($AA67&lt;0.5,0,$AA67))</f>
        <v>0</v>
      </c>
      <c r="AC67" s="114">
        <f>((($J60-$AC$422)/($AC$421-$AC$422))*0.5+1)</f>
        <v>0</v>
      </c>
      <c r="AD67" s="118">
        <f t="shared" ref="AD67:AD68" si="19">IF($AC67&gt;1.5,1.5,IF($AC67&lt;0.5,0,$AC67))</f>
        <v>0</v>
      </c>
      <c r="AE67" s="117"/>
      <c r="AF67" s="119">
        <f>IF(AND(B67&lt;&gt;"",PRODUCT(N67,T67,Z67)&gt;=1,$J70&gt;=$AG$422),1,0)</f>
        <v>0</v>
      </c>
      <c r="AG67" s="119">
        <f>IF(AND(B67&lt;&gt;"",PRODUCT(P67,V67,AB67)&gt;=1,$J70&gt;=$AG$421),1,0)</f>
        <v>0</v>
      </c>
      <c r="AH67" s="119">
        <f>IF(AND(B67&lt;&gt;"",PRODUCT(R67,X67,AD67)&gt;=1,$J70&gt;=$AG$420),1,0)</f>
        <v>0</v>
      </c>
      <c r="AI67" s="242"/>
      <c r="AJ67" s="234">
        <f>IF(AND(F59&gt;=M$427,H67&gt;=O$427,J60&gt;=Q$427,AL67&gt;=S$427,J70&gt;=U$427),1,0)</f>
        <v>0</v>
      </c>
      <c r="AK67" s="242"/>
      <c r="AL67" s="240">
        <f>IF(F67="",0,DATEDIF(D67,F67,"m")+1)</f>
        <v>0</v>
      </c>
    </row>
    <row r="68" spans="1:38" ht="18" customHeight="1" x14ac:dyDescent="0.35">
      <c r="A68" s="10"/>
      <c r="B68" s="245"/>
      <c r="C68" s="229" t="s">
        <v>121</v>
      </c>
      <c r="D68" s="106"/>
      <c r="E68" s="235" t="s">
        <v>125</v>
      </c>
      <c r="F68" s="106"/>
      <c r="G68" s="235"/>
      <c r="H68" s="20"/>
      <c r="I68" s="222"/>
      <c r="J68" s="133" t="str">
        <f t="shared" si="10"/>
        <v/>
      </c>
      <c r="K68" s="12"/>
      <c r="M68" s="114">
        <f>((($M65-$M$422)/($M$421-$M$422))*0.5+1)</f>
        <v>-0.25</v>
      </c>
      <c r="N68" s="118">
        <f t="shared" si="11"/>
        <v>0</v>
      </c>
      <c r="O68" s="114">
        <f>((($M65-$O$422)/($O$421-$O$422))*0.5+1)</f>
        <v>-0.75</v>
      </c>
      <c r="P68" s="118">
        <f t="shared" si="12"/>
        <v>0</v>
      </c>
      <c r="Q68" s="114">
        <f>((($M65-$Q$422)/($Q$421-$Q$422))*0.5+1)</f>
        <v>-0.5</v>
      </c>
      <c r="R68" s="118">
        <f t="shared" si="13"/>
        <v>0</v>
      </c>
      <c r="S68" s="114">
        <f>((($H68-$S$422)/($S$421-$S$422))*0.5+1)</f>
        <v>-1</v>
      </c>
      <c r="T68" s="118">
        <f t="shared" si="14"/>
        <v>0</v>
      </c>
      <c r="U68" s="114">
        <f>((($H68-$U$422)/($U$421-$U$422))*0.5+1)</f>
        <v>-0.75</v>
      </c>
      <c r="V68" s="118">
        <f t="shared" si="15"/>
        <v>0</v>
      </c>
      <c r="W68" s="114">
        <f>((($H68-$W$422)/($W$421-$W$422))*0.5+1)</f>
        <v>-1.4</v>
      </c>
      <c r="X68" s="118">
        <f t="shared" si="16"/>
        <v>0</v>
      </c>
      <c r="Y68" s="114">
        <f>((($J60-$Y$422)/($Y$421-$Y$422))*0.5+1)</f>
        <v>-0.25</v>
      </c>
      <c r="Z68" s="118">
        <f t="shared" si="17"/>
        <v>0</v>
      </c>
      <c r="AA68" s="114">
        <f>((($J60-$AA$422)/($AA$421-$AA$422))*0.5+1)</f>
        <v>0</v>
      </c>
      <c r="AB68" s="118">
        <f t="shared" si="18"/>
        <v>0</v>
      </c>
      <c r="AC68" s="114">
        <f>((($J60-$AC$422)/($AC$421-$AC$422))*0.5+1)</f>
        <v>0</v>
      </c>
      <c r="AD68" s="118">
        <f t="shared" si="19"/>
        <v>0</v>
      </c>
      <c r="AE68" s="117"/>
      <c r="AF68" s="119">
        <f>IF(AND(B68&lt;&gt;"",PRODUCT(N68,T68,Z68)&gt;=1,$J70&gt;=$AG$422),1,0)</f>
        <v>0</v>
      </c>
      <c r="AG68" s="119">
        <f>IF(AND(B68&lt;&gt;"",PRODUCT(P68,V68,AB68)&gt;=1,$J70&gt;=$AG$421),1,0)</f>
        <v>0</v>
      </c>
      <c r="AH68" s="119">
        <f>IF(AND(B68&lt;&gt;"",PRODUCT(R68,X68,AD68)&gt;=1,$J70&gt;=$AG$420),1,0)</f>
        <v>0</v>
      </c>
      <c r="AI68" s="242"/>
      <c r="AJ68" s="234">
        <f>IF(AND(F59&gt;=M$427,H68&gt;=O$427,J60&gt;=Q$427,AL68&gt;=S$427,J70&gt;=U$427),1,0)</f>
        <v>0</v>
      </c>
      <c r="AK68" s="242"/>
      <c r="AL68" s="240">
        <f>IF(F68="",0,DATEDIF(D68,F68,"m")+1)</f>
        <v>0</v>
      </c>
    </row>
    <row r="69" spans="1:38" ht="10" customHeight="1" x14ac:dyDescent="0.35">
      <c r="A69" s="10"/>
      <c r="B69" s="217"/>
      <c r="C69" s="217"/>
      <c r="D69" s="132"/>
      <c r="E69" s="219"/>
      <c r="F69" s="219"/>
      <c r="G69" s="219"/>
      <c r="H69" s="219"/>
      <c r="I69" s="219"/>
      <c r="J69" s="219"/>
      <c r="K69" s="12"/>
      <c r="R69" s="242"/>
      <c r="S69" s="238"/>
      <c r="T69" s="238"/>
      <c r="U69" s="238"/>
      <c r="V69" s="238"/>
      <c r="W69" s="238"/>
      <c r="X69" s="238"/>
      <c r="Y69" s="242"/>
      <c r="Z69" s="242"/>
      <c r="AA69" s="242"/>
      <c r="AB69" s="201"/>
      <c r="AC69" s="201"/>
      <c r="AD69" s="238"/>
      <c r="AE69" s="238"/>
      <c r="AF69" s="238"/>
      <c r="AG69" s="238"/>
      <c r="AH69" s="242"/>
      <c r="AI69" s="238"/>
      <c r="AJ69" s="238"/>
      <c r="AK69" s="238"/>
      <c r="AL69" s="238"/>
    </row>
    <row r="70" spans="1:38" ht="18" customHeight="1" x14ac:dyDescent="0.35">
      <c r="A70" s="10"/>
      <c r="B70" s="270" t="s">
        <v>301</v>
      </c>
      <c r="C70" s="270"/>
      <c r="D70" s="270"/>
      <c r="E70" s="270"/>
      <c r="F70" s="270"/>
      <c r="G70" s="270"/>
      <c r="H70" s="270"/>
      <c r="I70" s="219"/>
      <c r="J70" s="133">
        <f>SUM(J71:J80)</f>
        <v>0</v>
      </c>
      <c r="K70" s="12"/>
      <c r="R70" s="242"/>
      <c r="S70" s="238"/>
      <c r="T70" s="238"/>
      <c r="U70" s="238"/>
      <c r="V70" s="238"/>
      <c r="W70" s="238"/>
      <c r="X70" s="238"/>
      <c r="Y70" s="242"/>
      <c r="Z70" s="242"/>
      <c r="AA70" s="242"/>
      <c r="AB70" s="201"/>
      <c r="AC70" s="201"/>
      <c r="AD70" s="238"/>
      <c r="AE70" s="238"/>
      <c r="AF70" s="238"/>
      <c r="AG70" s="238"/>
      <c r="AH70" s="242"/>
      <c r="AI70" s="238"/>
      <c r="AJ70" s="238"/>
      <c r="AK70" s="238"/>
      <c r="AL70" s="238"/>
    </row>
    <row r="71" spans="1:38" ht="18" customHeight="1" x14ac:dyDescent="0.35">
      <c r="A71" s="10"/>
      <c r="B71" s="268" t="s">
        <v>183</v>
      </c>
      <c r="C71" s="268"/>
      <c r="D71" s="268"/>
      <c r="E71" s="268"/>
      <c r="F71" s="268"/>
      <c r="G71" s="268"/>
      <c r="H71" s="268"/>
      <c r="I71" s="219"/>
      <c r="J71" s="20"/>
      <c r="K71" s="12"/>
      <c r="R71" s="242"/>
      <c r="S71" s="238"/>
      <c r="T71" s="238"/>
      <c r="U71" s="238"/>
      <c r="V71" s="238"/>
      <c r="W71" s="238"/>
      <c r="X71" s="238"/>
      <c r="Y71" s="242"/>
      <c r="Z71" s="242"/>
      <c r="AA71" s="242"/>
      <c r="AB71" s="201"/>
      <c r="AC71" s="201"/>
      <c r="AD71" s="238"/>
      <c r="AE71" s="238"/>
      <c r="AF71" s="238"/>
      <c r="AG71" s="238"/>
      <c r="AH71" s="242"/>
      <c r="AI71" s="238"/>
      <c r="AJ71" s="238"/>
      <c r="AK71" s="238"/>
      <c r="AL71" s="238"/>
    </row>
    <row r="72" spans="1:38" ht="18" customHeight="1" x14ac:dyDescent="0.35">
      <c r="A72" s="10"/>
      <c r="B72" s="268" t="s">
        <v>302</v>
      </c>
      <c r="C72" s="268"/>
      <c r="D72" s="268"/>
      <c r="E72" s="268"/>
      <c r="F72" s="268"/>
      <c r="G72" s="268"/>
      <c r="H72" s="268"/>
      <c r="I72" s="219"/>
      <c r="J72" s="20"/>
      <c r="K72" s="12"/>
      <c r="R72" s="242"/>
      <c r="S72" s="238"/>
      <c r="T72" s="238"/>
      <c r="U72" s="238"/>
      <c r="V72" s="238"/>
      <c r="W72" s="238"/>
      <c r="X72" s="238"/>
      <c r="Y72" s="242"/>
      <c r="Z72" s="242"/>
      <c r="AA72" s="242"/>
      <c r="AB72" s="201"/>
      <c r="AC72" s="201"/>
      <c r="AD72" s="238"/>
      <c r="AE72" s="238"/>
      <c r="AF72" s="238"/>
      <c r="AG72" s="238"/>
      <c r="AH72" s="242"/>
      <c r="AI72" s="238"/>
      <c r="AJ72" s="238"/>
      <c r="AK72" s="238"/>
      <c r="AL72" s="238"/>
    </row>
    <row r="73" spans="1:38" ht="18" customHeight="1" x14ac:dyDescent="0.35">
      <c r="A73" s="10"/>
      <c r="B73" s="268" t="s">
        <v>185</v>
      </c>
      <c r="C73" s="268"/>
      <c r="D73" s="268"/>
      <c r="E73" s="268"/>
      <c r="F73" s="268"/>
      <c r="G73" s="268"/>
      <c r="H73" s="268"/>
      <c r="I73" s="219"/>
      <c r="J73" s="20"/>
      <c r="K73" s="12"/>
      <c r="R73" s="242"/>
      <c r="S73" s="238"/>
      <c r="T73" s="238"/>
      <c r="U73" s="238"/>
      <c r="V73" s="238"/>
      <c r="W73" s="238"/>
      <c r="X73" s="238"/>
      <c r="Y73" s="242"/>
      <c r="Z73" s="242"/>
      <c r="AA73" s="242"/>
      <c r="AB73" s="201"/>
      <c r="AC73" s="201"/>
      <c r="AD73" s="238"/>
      <c r="AE73" s="238"/>
      <c r="AF73" s="238"/>
      <c r="AG73" s="238"/>
      <c r="AH73" s="242"/>
      <c r="AI73" s="238"/>
      <c r="AJ73" s="238"/>
      <c r="AK73" s="238"/>
      <c r="AL73" s="238"/>
    </row>
    <row r="74" spans="1:38" ht="18" customHeight="1" x14ac:dyDescent="0.35">
      <c r="A74" s="10"/>
      <c r="B74" s="268" t="s">
        <v>186</v>
      </c>
      <c r="C74" s="268"/>
      <c r="D74" s="268"/>
      <c r="E74" s="268"/>
      <c r="F74" s="268"/>
      <c r="G74" s="268"/>
      <c r="H74" s="268"/>
      <c r="I74" s="219"/>
      <c r="J74" s="20"/>
      <c r="K74" s="12"/>
      <c r="R74" s="242"/>
      <c r="S74" s="238"/>
      <c r="T74" s="238"/>
      <c r="U74" s="238"/>
      <c r="V74" s="238"/>
      <c r="W74" s="238"/>
      <c r="X74" s="238"/>
      <c r="Y74" s="242"/>
      <c r="Z74" s="242"/>
      <c r="AA74" s="242"/>
      <c r="AB74" s="201"/>
      <c r="AC74" s="201"/>
      <c r="AD74" s="238"/>
      <c r="AE74" s="238"/>
      <c r="AF74" s="238"/>
      <c r="AG74" s="238"/>
      <c r="AH74" s="242"/>
      <c r="AI74" s="238"/>
      <c r="AJ74" s="238"/>
      <c r="AK74" s="238"/>
      <c r="AL74" s="238"/>
    </row>
    <row r="75" spans="1:38" ht="18" customHeight="1" x14ac:dyDescent="0.35">
      <c r="A75" s="10"/>
      <c r="B75" s="268" t="s">
        <v>187</v>
      </c>
      <c r="C75" s="268"/>
      <c r="D75" s="268"/>
      <c r="E75" s="268"/>
      <c r="F75" s="268"/>
      <c r="G75" s="268"/>
      <c r="H75" s="268"/>
      <c r="I75" s="219"/>
      <c r="J75" s="20"/>
      <c r="K75" s="12"/>
      <c r="R75" s="242"/>
      <c r="S75" s="238"/>
      <c r="T75" s="238"/>
      <c r="U75" s="238"/>
      <c r="V75" s="238"/>
      <c r="W75" s="238"/>
      <c r="X75" s="238"/>
      <c r="Y75" s="242"/>
      <c r="Z75" s="242"/>
      <c r="AA75" s="242"/>
      <c r="AB75" s="201"/>
      <c r="AC75" s="201"/>
      <c r="AD75" s="238"/>
      <c r="AE75" s="238"/>
      <c r="AF75" s="238"/>
      <c r="AG75" s="238"/>
      <c r="AH75" s="242"/>
      <c r="AI75" s="238"/>
      <c r="AJ75" s="238"/>
      <c r="AK75" s="238"/>
      <c r="AL75" s="238"/>
    </row>
    <row r="76" spans="1:38" ht="18" customHeight="1" x14ac:dyDescent="0.35">
      <c r="A76" s="10"/>
      <c r="B76" s="268" t="s">
        <v>188</v>
      </c>
      <c r="C76" s="268"/>
      <c r="D76" s="268"/>
      <c r="E76" s="268"/>
      <c r="F76" s="268"/>
      <c r="G76" s="268"/>
      <c r="H76" s="268"/>
      <c r="I76" s="219"/>
      <c r="J76" s="20"/>
      <c r="K76" s="12"/>
      <c r="R76" s="242"/>
      <c r="S76" s="238"/>
      <c r="T76" s="238"/>
      <c r="U76" s="238"/>
      <c r="V76" s="238"/>
      <c r="W76" s="238"/>
      <c r="X76" s="238"/>
      <c r="Y76" s="242"/>
      <c r="Z76" s="242"/>
      <c r="AA76" s="242"/>
      <c r="AB76" s="201"/>
      <c r="AC76" s="201"/>
      <c r="AD76" s="238"/>
      <c r="AE76" s="238"/>
      <c r="AF76" s="238"/>
      <c r="AG76" s="238"/>
      <c r="AH76" s="242"/>
      <c r="AI76" s="238"/>
      <c r="AJ76" s="238"/>
      <c r="AK76" s="238"/>
      <c r="AL76" s="238"/>
    </row>
    <row r="77" spans="1:38" ht="18" customHeight="1" x14ac:dyDescent="0.35">
      <c r="A77" s="10"/>
      <c r="B77" s="268" t="s">
        <v>189</v>
      </c>
      <c r="C77" s="268"/>
      <c r="D77" s="268"/>
      <c r="E77" s="268"/>
      <c r="F77" s="268"/>
      <c r="G77" s="268"/>
      <c r="H77" s="268"/>
      <c r="I77" s="219"/>
      <c r="J77" s="20"/>
      <c r="K77" s="12"/>
      <c r="R77" s="242"/>
      <c r="S77" s="238"/>
      <c r="T77" s="238"/>
      <c r="U77" s="238"/>
      <c r="V77" s="238"/>
      <c r="W77" s="238"/>
      <c r="X77" s="238"/>
      <c r="Y77" s="242"/>
      <c r="Z77" s="242"/>
      <c r="AA77" s="242"/>
      <c r="AB77" s="201"/>
      <c r="AC77" s="201"/>
      <c r="AD77" s="238"/>
      <c r="AE77" s="238"/>
      <c r="AF77" s="238"/>
      <c r="AG77" s="238"/>
      <c r="AH77" s="242"/>
      <c r="AI77" s="238"/>
      <c r="AJ77" s="238"/>
      <c r="AK77" s="238"/>
      <c r="AL77" s="238"/>
    </row>
    <row r="78" spans="1:38" ht="18" customHeight="1" x14ac:dyDescent="0.35">
      <c r="A78" s="10"/>
      <c r="B78" s="268" t="s">
        <v>190</v>
      </c>
      <c r="C78" s="268"/>
      <c r="D78" s="268"/>
      <c r="E78" s="268"/>
      <c r="F78" s="268"/>
      <c r="G78" s="268"/>
      <c r="H78" s="268"/>
      <c r="I78" s="219"/>
      <c r="J78" s="20"/>
      <c r="K78" s="12"/>
      <c r="R78" s="242"/>
      <c r="S78" s="238"/>
      <c r="T78" s="238"/>
      <c r="U78" s="238"/>
      <c r="V78" s="238"/>
      <c r="W78" s="238"/>
      <c r="X78" s="238"/>
      <c r="Y78" s="242"/>
      <c r="Z78" s="242"/>
      <c r="AA78" s="242"/>
      <c r="AB78" s="201"/>
      <c r="AC78" s="201"/>
      <c r="AD78" s="238"/>
      <c r="AE78" s="238"/>
      <c r="AF78" s="238"/>
      <c r="AG78" s="238"/>
      <c r="AH78" s="242"/>
      <c r="AI78" s="238"/>
      <c r="AJ78" s="238"/>
      <c r="AK78" s="238"/>
      <c r="AL78" s="238"/>
    </row>
    <row r="79" spans="1:38" ht="18" customHeight="1" x14ac:dyDescent="0.35">
      <c r="A79" s="10"/>
      <c r="B79" s="268" t="s">
        <v>191</v>
      </c>
      <c r="C79" s="268"/>
      <c r="D79" s="268"/>
      <c r="E79" s="268"/>
      <c r="F79" s="268"/>
      <c r="G79" s="268"/>
      <c r="H79" s="268"/>
      <c r="I79" s="219"/>
      <c r="J79" s="20"/>
      <c r="K79" s="12"/>
      <c r="R79" s="242"/>
      <c r="S79" s="238"/>
      <c r="T79" s="238"/>
      <c r="U79" s="238"/>
      <c r="V79" s="238"/>
      <c r="W79" s="238"/>
      <c r="X79" s="238"/>
      <c r="Y79" s="242"/>
      <c r="Z79" s="242"/>
      <c r="AA79" s="242"/>
      <c r="AB79" s="201"/>
      <c r="AC79" s="201"/>
      <c r="AD79" s="238"/>
      <c r="AE79" s="238"/>
      <c r="AF79" s="238"/>
      <c r="AG79" s="238"/>
      <c r="AH79" s="242"/>
      <c r="AI79" s="238"/>
      <c r="AJ79" s="238"/>
      <c r="AK79" s="238"/>
      <c r="AL79" s="238"/>
    </row>
    <row r="80" spans="1:38" ht="18" customHeight="1" x14ac:dyDescent="0.35">
      <c r="A80" s="10"/>
      <c r="B80" s="268" t="s">
        <v>192</v>
      </c>
      <c r="C80" s="268"/>
      <c r="D80" s="268"/>
      <c r="E80" s="268"/>
      <c r="F80" s="268"/>
      <c r="G80" s="268"/>
      <c r="H80" s="268"/>
      <c r="I80" s="219"/>
      <c r="J80" s="20"/>
      <c r="K80" s="12"/>
      <c r="R80" s="242"/>
      <c r="S80" s="238"/>
      <c r="T80" s="238"/>
      <c r="U80" s="238"/>
      <c r="V80" s="238"/>
      <c r="W80" s="238"/>
      <c r="X80" s="238"/>
      <c r="Y80" s="242"/>
      <c r="Z80" s="242"/>
      <c r="AA80" s="242"/>
      <c r="AB80" s="201"/>
      <c r="AC80" s="201"/>
      <c r="AD80" s="238"/>
      <c r="AE80" s="238"/>
      <c r="AF80" s="238"/>
      <c r="AG80" s="238"/>
      <c r="AH80" s="242"/>
      <c r="AI80" s="238"/>
      <c r="AJ80" s="238"/>
      <c r="AK80" s="238"/>
      <c r="AL80" s="238"/>
    </row>
    <row r="81" spans="1:34" ht="10" customHeight="1" x14ac:dyDescent="0.35">
      <c r="A81" s="10"/>
      <c r="B81" s="217"/>
      <c r="C81" s="217"/>
      <c r="D81" s="219"/>
      <c r="E81" s="219"/>
      <c r="F81" s="219"/>
      <c r="G81" s="219"/>
      <c r="H81" s="219"/>
      <c r="I81" s="219"/>
      <c r="J81" s="219"/>
      <c r="K81" s="12"/>
      <c r="R81" s="242"/>
      <c r="S81" s="238"/>
      <c r="T81" s="238"/>
      <c r="U81" s="238"/>
      <c r="V81" s="238"/>
      <c r="W81" s="238"/>
      <c r="X81" s="238"/>
      <c r="Y81" s="242"/>
      <c r="Z81" s="242"/>
      <c r="AA81" s="242"/>
      <c r="AB81" s="201"/>
      <c r="AC81" s="201"/>
      <c r="AD81" s="238"/>
      <c r="AE81" s="238"/>
      <c r="AF81" s="238"/>
      <c r="AG81" s="238"/>
      <c r="AH81" s="242"/>
    </row>
    <row r="82" spans="1:34" ht="18" customHeight="1" x14ac:dyDescent="0.35">
      <c r="A82" s="10"/>
      <c r="B82" s="218" t="s">
        <v>193</v>
      </c>
      <c r="C82" s="218"/>
      <c r="D82" s="219"/>
      <c r="E82" s="219"/>
      <c r="F82" s="219"/>
      <c r="G82" s="219"/>
      <c r="H82" s="219"/>
      <c r="I82" s="219"/>
      <c r="J82" s="219"/>
      <c r="K82" s="12"/>
      <c r="R82" s="242"/>
      <c r="S82" s="238"/>
      <c r="T82" s="238"/>
      <c r="U82" s="238"/>
      <c r="V82" s="238"/>
      <c r="W82" s="238"/>
      <c r="X82" s="238"/>
      <c r="Y82" s="242"/>
      <c r="Z82" s="242"/>
      <c r="AA82" s="242"/>
      <c r="AB82" s="201"/>
      <c r="AC82" s="201"/>
      <c r="AD82" s="238"/>
      <c r="AE82" s="238"/>
      <c r="AF82" s="238"/>
      <c r="AG82" s="238"/>
      <c r="AH82" s="242"/>
    </row>
    <row r="83" spans="1:34" ht="18" customHeight="1" x14ac:dyDescent="0.35">
      <c r="A83" s="10"/>
      <c r="B83" s="217" t="s">
        <v>194</v>
      </c>
      <c r="C83" s="217"/>
      <c r="D83" s="260"/>
      <c r="E83" s="260"/>
      <c r="F83" s="260"/>
      <c r="G83" s="260"/>
      <c r="H83" s="260"/>
      <c r="I83" s="260"/>
      <c r="J83" s="260"/>
      <c r="K83" s="12"/>
      <c r="R83" s="242"/>
      <c r="S83" s="238"/>
      <c r="T83" s="238"/>
      <c r="U83" s="238"/>
      <c r="V83" s="238"/>
      <c r="W83" s="238"/>
      <c r="X83" s="238"/>
      <c r="Y83" s="242"/>
      <c r="Z83" s="242"/>
      <c r="AA83" s="242"/>
      <c r="AB83" s="201"/>
      <c r="AC83" s="201"/>
      <c r="AD83" s="238"/>
      <c r="AE83" s="238"/>
      <c r="AF83" s="238"/>
      <c r="AG83" s="238"/>
      <c r="AH83" s="242"/>
    </row>
    <row r="84" spans="1:34" ht="18" customHeight="1" x14ac:dyDescent="0.35">
      <c r="A84" s="10"/>
      <c r="B84" s="217" t="s">
        <v>303</v>
      </c>
      <c r="C84" s="217"/>
      <c r="D84" s="260"/>
      <c r="E84" s="260"/>
      <c r="F84" s="260"/>
      <c r="G84" s="260"/>
      <c r="H84" s="260"/>
      <c r="I84" s="260"/>
      <c r="J84" s="260"/>
      <c r="K84" s="12"/>
      <c r="R84" s="242"/>
      <c r="S84" s="238"/>
      <c r="T84" s="238"/>
      <c r="U84" s="238"/>
      <c r="V84" s="238"/>
      <c r="W84" s="238"/>
      <c r="X84" s="238"/>
      <c r="Y84" s="242"/>
      <c r="Z84" s="242"/>
      <c r="AA84" s="242"/>
      <c r="AB84" s="201"/>
      <c r="AC84" s="201"/>
      <c r="AD84" s="238"/>
      <c r="AE84" s="238"/>
      <c r="AF84" s="238"/>
      <c r="AG84" s="238"/>
      <c r="AH84" s="242"/>
    </row>
    <row r="85" spans="1:34" ht="18" customHeight="1" x14ac:dyDescent="0.35">
      <c r="A85" s="10"/>
      <c r="B85" s="217" t="s">
        <v>196</v>
      </c>
      <c r="C85" s="217"/>
      <c r="D85" s="260"/>
      <c r="E85" s="260"/>
      <c r="F85" s="260"/>
      <c r="G85" s="260"/>
      <c r="H85" s="260"/>
      <c r="I85" s="260"/>
      <c r="J85" s="260"/>
      <c r="K85" s="12"/>
      <c r="R85" s="242"/>
      <c r="S85" s="238"/>
      <c r="T85" s="238"/>
      <c r="U85" s="238"/>
      <c r="V85" s="238"/>
      <c r="W85" s="238"/>
      <c r="X85" s="238"/>
      <c r="Y85" s="242"/>
      <c r="Z85" s="242"/>
      <c r="AA85" s="242"/>
      <c r="AB85" s="201"/>
      <c r="AC85" s="201"/>
      <c r="AD85" s="238"/>
      <c r="AE85" s="238"/>
      <c r="AF85" s="238"/>
      <c r="AG85" s="238"/>
      <c r="AH85" s="242"/>
    </row>
    <row r="86" spans="1:34" ht="18" customHeight="1" x14ac:dyDescent="0.35">
      <c r="A86" s="10"/>
      <c r="B86" s="217" t="s">
        <v>48</v>
      </c>
      <c r="C86" s="217"/>
      <c r="D86" s="260"/>
      <c r="E86" s="260"/>
      <c r="F86" s="260"/>
      <c r="G86" s="260"/>
      <c r="H86" s="260"/>
      <c r="I86" s="260"/>
      <c r="J86" s="260"/>
      <c r="K86" s="12"/>
      <c r="R86" s="242"/>
      <c r="S86" s="238"/>
      <c r="T86" s="238"/>
      <c r="U86" s="238"/>
      <c r="V86" s="238"/>
      <c r="W86" s="238"/>
      <c r="X86" s="238"/>
      <c r="Y86" s="242"/>
      <c r="Z86" s="242"/>
      <c r="AA86" s="242"/>
      <c r="AB86" s="201"/>
      <c r="AC86" s="201"/>
      <c r="AD86" s="238"/>
      <c r="AE86" s="238"/>
      <c r="AF86" s="238"/>
      <c r="AG86" s="238"/>
      <c r="AH86" s="242"/>
    </row>
    <row r="87" spans="1:34" ht="10" customHeight="1" x14ac:dyDescent="0.35">
      <c r="A87" s="14"/>
      <c r="B87" s="15"/>
      <c r="C87" s="15"/>
      <c r="D87" s="15"/>
      <c r="E87" s="15"/>
      <c r="F87" s="15"/>
      <c r="G87" s="15"/>
      <c r="H87" s="15"/>
      <c r="I87" s="15"/>
      <c r="J87" s="15"/>
      <c r="K87" s="16"/>
      <c r="R87" s="242"/>
      <c r="S87" s="238"/>
      <c r="T87" s="238"/>
      <c r="U87" s="238"/>
      <c r="V87" s="238"/>
      <c r="W87" s="238"/>
      <c r="X87" s="238"/>
      <c r="Y87" s="242"/>
      <c r="Z87" s="242"/>
      <c r="AA87" s="242"/>
      <c r="AB87" s="201"/>
      <c r="AC87" s="201"/>
      <c r="AD87" s="238"/>
      <c r="AE87" s="238"/>
      <c r="AF87" s="238"/>
      <c r="AG87" s="238"/>
      <c r="AH87" s="242"/>
    </row>
    <row r="88" spans="1:34" ht="10" customHeight="1" x14ac:dyDescent="0.35">
      <c r="A88" s="238"/>
      <c r="B88" s="250"/>
      <c r="C88" s="111"/>
      <c r="D88" s="109"/>
      <c r="E88" s="124"/>
      <c r="F88" s="109"/>
      <c r="G88" s="124"/>
      <c r="H88" s="86"/>
      <c r="I88" s="239"/>
      <c r="J88" s="27"/>
      <c r="K88" s="242"/>
      <c r="R88" s="23"/>
      <c r="S88" s="238"/>
      <c r="T88" s="238"/>
      <c r="U88" s="238"/>
      <c r="V88" s="238"/>
      <c r="W88" s="238"/>
      <c r="X88" s="238"/>
      <c r="Y88" s="238"/>
      <c r="Z88" s="238"/>
      <c r="AA88" s="238"/>
      <c r="AB88" s="238"/>
      <c r="AC88" s="238"/>
      <c r="AD88" s="238"/>
      <c r="AE88" s="238"/>
      <c r="AF88" s="238"/>
      <c r="AG88" s="238"/>
      <c r="AH88" s="238"/>
    </row>
    <row r="89" spans="1:34" ht="10" customHeight="1" x14ac:dyDescent="0.35">
      <c r="A89" s="7"/>
      <c r="B89" s="8"/>
      <c r="C89" s="8"/>
      <c r="D89" s="8"/>
      <c r="E89" s="8"/>
      <c r="F89" s="8"/>
      <c r="G89" s="8"/>
      <c r="H89" s="8"/>
      <c r="I89" s="8"/>
      <c r="J89" s="8"/>
      <c r="K89" s="9"/>
      <c r="R89" s="242"/>
      <c r="S89" s="238"/>
      <c r="T89" s="238"/>
      <c r="U89" s="238"/>
      <c r="V89" s="238"/>
      <c r="W89" s="238"/>
      <c r="X89" s="238"/>
      <c r="Y89" s="238"/>
      <c r="Z89" s="238"/>
      <c r="AA89" s="238"/>
      <c r="AB89" s="238"/>
      <c r="AC89" s="238"/>
      <c r="AD89" s="238"/>
      <c r="AE89" s="238"/>
      <c r="AF89" s="238"/>
      <c r="AG89" s="238"/>
      <c r="AH89" s="242"/>
    </row>
    <row r="90" spans="1:34" ht="18" customHeight="1" x14ac:dyDescent="0.35">
      <c r="A90" s="10"/>
      <c r="B90" s="218" t="s">
        <v>305</v>
      </c>
      <c r="C90" s="218"/>
      <c r="D90" s="331"/>
      <c r="E90" s="331"/>
      <c r="F90" s="331"/>
      <c r="G90" s="331"/>
      <c r="H90" s="331"/>
      <c r="I90" s="331"/>
      <c r="J90" s="331"/>
      <c r="K90" s="12"/>
      <c r="R90" s="242"/>
      <c r="S90" s="238"/>
      <c r="T90" s="238"/>
      <c r="U90" s="238"/>
      <c r="V90" s="238"/>
      <c r="W90" s="238"/>
      <c r="X90" s="238"/>
      <c r="Y90" s="238"/>
      <c r="Z90" s="238"/>
      <c r="AA90" s="238"/>
      <c r="AB90" s="238"/>
      <c r="AC90" s="238"/>
      <c r="AD90" s="238"/>
      <c r="AE90" s="238"/>
      <c r="AF90" s="238"/>
      <c r="AG90" s="238"/>
      <c r="AH90" s="242"/>
    </row>
    <row r="91" spans="1:34" ht="18" customHeight="1" x14ac:dyDescent="0.35">
      <c r="A91" s="10"/>
      <c r="B91" s="217" t="s">
        <v>288</v>
      </c>
      <c r="C91" s="217"/>
      <c r="D91" s="319"/>
      <c r="E91" s="319"/>
      <c r="F91" s="319"/>
      <c r="G91" s="319"/>
      <c r="H91" s="319"/>
      <c r="I91" s="319"/>
      <c r="J91" s="319"/>
      <c r="K91" s="12"/>
      <c r="R91" s="242"/>
      <c r="S91" s="238"/>
      <c r="T91" s="238"/>
      <c r="U91" s="238"/>
      <c r="V91" s="238"/>
      <c r="W91" s="238"/>
      <c r="X91" s="238"/>
      <c r="Y91" s="238"/>
      <c r="Z91" s="238"/>
      <c r="AA91" s="238"/>
      <c r="AB91" s="238"/>
      <c r="AC91" s="238"/>
      <c r="AD91" s="238"/>
      <c r="AE91" s="238"/>
      <c r="AF91" s="238"/>
      <c r="AG91" s="238"/>
      <c r="AH91" s="242"/>
    </row>
    <row r="92" spans="1:34" ht="18" customHeight="1" x14ac:dyDescent="0.35">
      <c r="A92" s="10"/>
      <c r="B92" s="217" t="s">
        <v>289</v>
      </c>
      <c r="C92" s="217"/>
      <c r="D92" s="319"/>
      <c r="E92" s="319"/>
      <c r="F92" s="319"/>
      <c r="G92" s="319"/>
      <c r="H92" s="319"/>
      <c r="I92" s="319"/>
      <c r="J92" s="319"/>
      <c r="K92" s="12"/>
      <c r="R92" s="242"/>
      <c r="S92" s="238"/>
      <c r="T92" s="238"/>
      <c r="U92" s="238"/>
      <c r="V92" s="238"/>
      <c r="W92" s="238"/>
      <c r="X92" s="238"/>
      <c r="Y92" s="238"/>
      <c r="Z92" s="238"/>
      <c r="AA92" s="238"/>
      <c r="AB92" s="238"/>
      <c r="AC92" s="238"/>
      <c r="AD92" s="238"/>
      <c r="AE92" s="238"/>
      <c r="AF92" s="238"/>
      <c r="AG92" s="238"/>
      <c r="AH92" s="242"/>
    </row>
    <row r="93" spans="1:34" ht="18" customHeight="1" x14ac:dyDescent="0.35">
      <c r="A93" s="10"/>
      <c r="B93" s="217" t="s">
        <v>290</v>
      </c>
      <c r="C93" s="217"/>
      <c r="D93" s="320"/>
      <c r="E93" s="330"/>
      <c r="F93" s="330"/>
      <c r="G93" s="330"/>
      <c r="H93" s="330"/>
      <c r="I93" s="330"/>
      <c r="J93" s="321"/>
      <c r="K93" s="12"/>
      <c r="R93" s="242"/>
      <c r="S93" s="238"/>
      <c r="T93" s="238"/>
      <c r="U93" s="238"/>
      <c r="V93" s="238"/>
      <c r="W93" s="238"/>
      <c r="X93" s="238"/>
      <c r="Y93" s="238"/>
      <c r="Z93" s="238"/>
      <c r="AA93" s="238"/>
      <c r="AB93" s="238"/>
      <c r="AC93" s="238"/>
      <c r="AD93" s="238"/>
      <c r="AE93" s="238"/>
      <c r="AF93" s="238"/>
      <c r="AG93" s="238"/>
      <c r="AH93" s="242"/>
    </row>
    <row r="94" spans="1:34" ht="60" customHeight="1" x14ac:dyDescent="0.35">
      <c r="A94" s="10"/>
      <c r="B94" s="217" t="s">
        <v>291</v>
      </c>
      <c r="C94" s="217"/>
      <c r="D94" s="319"/>
      <c r="E94" s="319"/>
      <c r="F94" s="319"/>
      <c r="G94" s="319"/>
      <c r="H94" s="319"/>
      <c r="I94" s="319"/>
      <c r="J94" s="319"/>
      <c r="K94" s="12"/>
      <c r="R94" s="242"/>
      <c r="S94" s="238"/>
      <c r="T94" s="238"/>
      <c r="U94" s="238"/>
      <c r="V94" s="238"/>
      <c r="W94" s="238"/>
      <c r="X94" s="238"/>
      <c r="Y94" s="238"/>
      <c r="Z94" s="238"/>
      <c r="AA94" s="238"/>
      <c r="AB94" s="238"/>
      <c r="AC94" s="238"/>
      <c r="AD94" s="238"/>
      <c r="AE94" s="238"/>
      <c r="AF94" s="238"/>
      <c r="AG94" s="238"/>
      <c r="AH94" s="242"/>
    </row>
    <row r="95" spans="1:34" ht="10" customHeight="1" x14ac:dyDescent="0.35">
      <c r="A95" s="10"/>
      <c r="B95" s="217"/>
      <c r="C95" s="217"/>
      <c r="D95" s="219"/>
      <c r="E95" s="219"/>
      <c r="F95" s="219"/>
      <c r="G95" s="219"/>
      <c r="H95" s="219"/>
      <c r="I95" s="219"/>
      <c r="J95" s="219"/>
      <c r="K95" s="12"/>
      <c r="R95" s="242"/>
      <c r="S95" s="238"/>
      <c r="T95" s="238"/>
      <c r="U95" s="238"/>
      <c r="V95" s="238"/>
      <c r="W95" s="238"/>
      <c r="X95" s="238"/>
      <c r="Y95" s="238"/>
      <c r="Z95" s="238"/>
      <c r="AA95" s="238"/>
      <c r="AB95" s="238"/>
      <c r="AC95" s="238"/>
      <c r="AD95" s="238"/>
      <c r="AE95" s="238"/>
      <c r="AF95" s="238"/>
      <c r="AG95" s="238"/>
      <c r="AH95" s="242"/>
    </row>
    <row r="96" spans="1:34" ht="18" customHeight="1" x14ac:dyDescent="0.35">
      <c r="A96" s="10"/>
      <c r="B96" s="218" t="s">
        <v>292</v>
      </c>
      <c r="C96" s="218"/>
      <c r="D96" s="329" t="s">
        <v>119</v>
      </c>
      <c r="E96" s="329"/>
      <c r="F96" s="329"/>
      <c r="G96" s="219"/>
      <c r="H96" s="246"/>
      <c r="I96" s="219"/>
      <c r="J96" s="246" t="s">
        <v>80</v>
      </c>
      <c r="K96" s="12"/>
      <c r="R96" s="242"/>
      <c r="S96" s="238"/>
      <c r="T96" s="238"/>
      <c r="U96" s="238"/>
      <c r="V96" s="238"/>
      <c r="W96" s="238"/>
      <c r="X96" s="238"/>
      <c r="Y96" s="242"/>
      <c r="Z96" s="242"/>
      <c r="AA96" s="242"/>
      <c r="AB96" s="201"/>
      <c r="AC96" s="201"/>
      <c r="AD96" s="238"/>
      <c r="AE96" s="238"/>
      <c r="AF96" s="238"/>
      <c r="AG96" s="238"/>
      <c r="AH96" s="242"/>
    </row>
    <row r="97" spans="1:38" ht="18" customHeight="1" x14ac:dyDescent="0.35">
      <c r="A97" s="10"/>
      <c r="B97" s="217" t="s">
        <v>214</v>
      </c>
      <c r="C97" s="229" t="s">
        <v>121</v>
      </c>
      <c r="D97" s="106"/>
      <c r="E97" s="235" t="s">
        <v>125</v>
      </c>
      <c r="F97" s="106"/>
      <c r="G97" s="219"/>
      <c r="H97" s="18"/>
      <c r="I97" s="219"/>
      <c r="J97" s="133">
        <f>ROUND(((F97-D97)/30.4),0)</f>
        <v>0</v>
      </c>
      <c r="K97" s="12"/>
      <c r="P97" s="110"/>
      <c r="Q97" s="110"/>
      <c r="R97" s="111"/>
      <c r="S97" s="111"/>
      <c r="T97" s="111"/>
      <c r="U97" s="111"/>
      <c r="V97" s="111"/>
      <c r="W97" s="111"/>
      <c r="X97" s="111"/>
      <c r="Y97" s="111"/>
      <c r="Z97" s="111"/>
      <c r="AA97" s="111"/>
      <c r="AB97" s="205"/>
      <c r="AC97" s="205"/>
      <c r="AD97" s="111"/>
      <c r="AE97" s="111"/>
      <c r="AF97" s="238"/>
      <c r="AG97" s="238"/>
      <c r="AH97" s="242"/>
      <c r="AI97" s="238"/>
      <c r="AJ97" s="238"/>
      <c r="AK97" s="238"/>
      <c r="AL97" s="238"/>
    </row>
    <row r="98" spans="1:38" ht="10" customHeight="1" x14ac:dyDescent="0.35">
      <c r="A98" s="10"/>
      <c r="B98" s="217"/>
      <c r="C98" s="229"/>
      <c r="D98" s="82"/>
      <c r="E98" s="236"/>
      <c r="F98" s="82"/>
      <c r="G98" s="219"/>
      <c r="H98" s="18"/>
      <c r="I98" s="219"/>
      <c r="J98" s="219"/>
      <c r="K98" s="12"/>
      <c r="P98" s="110"/>
      <c r="Q98" s="110"/>
      <c r="R98" s="111"/>
      <c r="S98" s="111"/>
      <c r="T98" s="111"/>
      <c r="U98" s="111"/>
      <c r="V98" s="111"/>
      <c r="W98" s="111"/>
      <c r="X98" s="111"/>
      <c r="Y98" s="111"/>
      <c r="Z98" s="111"/>
      <c r="AA98" s="111"/>
      <c r="AB98" s="205"/>
      <c r="AC98" s="205"/>
      <c r="AD98" s="111"/>
      <c r="AE98" s="111"/>
      <c r="AF98" s="238"/>
      <c r="AG98" s="238"/>
      <c r="AH98" s="242"/>
      <c r="AI98" s="238"/>
      <c r="AJ98" s="238"/>
      <c r="AK98" s="238"/>
      <c r="AL98" s="238"/>
    </row>
    <row r="99" spans="1:38" ht="18" customHeight="1" x14ac:dyDescent="0.35">
      <c r="A99" s="10"/>
      <c r="B99" s="217" t="s">
        <v>293</v>
      </c>
      <c r="C99" s="229"/>
      <c r="D99" s="324" t="s">
        <v>167</v>
      </c>
      <c r="E99" s="325"/>
      <c r="F99" s="20"/>
      <c r="G99" s="219"/>
      <c r="H99" s="326" t="s">
        <v>168</v>
      </c>
      <c r="I99" s="327"/>
      <c r="J99" s="20"/>
      <c r="K99" s="12"/>
      <c r="P99" s="110"/>
      <c r="Q99" s="110"/>
      <c r="R99" s="113"/>
      <c r="S99" s="111"/>
      <c r="T99" s="111"/>
      <c r="U99" s="111"/>
      <c r="V99" s="111"/>
      <c r="W99" s="111"/>
      <c r="X99" s="111"/>
      <c r="Y99" s="111"/>
      <c r="Z99" s="111"/>
      <c r="AA99" s="111"/>
      <c r="AB99" s="205"/>
      <c r="AC99" s="205"/>
      <c r="AD99" s="111"/>
      <c r="AE99" s="111"/>
      <c r="AF99" s="238"/>
      <c r="AG99" s="238"/>
      <c r="AH99" s="242"/>
      <c r="AI99" s="238"/>
      <c r="AJ99" s="238"/>
      <c r="AK99" s="238"/>
      <c r="AL99" s="238"/>
    </row>
    <row r="100" spans="1:38" ht="18" customHeight="1" x14ac:dyDescent="0.35">
      <c r="A100" s="10"/>
      <c r="B100" s="217" t="s">
        <v>294</v>
      </c>
      <c r="C100" s="229"/>
      <c r="D100" s="324"/>
      <c r="E100" s="325"/>
      <c r="F100" s="20"/>
      <c r="G100" s="219"/>
      <c r="H100" s="328"/>
      <c r="I100" s="327"/>
      <c r="J100" s="20"/>
      <c r="K100" s="12"/>
      <c r="P100" s="110"/>
      <c r="Q100" s="110"/>
      <c r="R100" s="112"/>
      <c r="S100" s="111"/>
      <c r="T100" s="111"/>
      <c r="U100" s="111"/>
      <c r="V100" s="111"/>
      <c r="W100" s="111"/>
      <c r="X100" s="111"/>
      <c r="Y100" s="111"/>
      <c r="Z100" s="111"/>
      <c r="AA100" s="111"/>
      <c r="AB100" s="205"/>
      <c r="AC100" s="205"/>
      <c r="AD100" s="111"/>
      <c r="AE100" s="111"/>
      <c r="AF100" s="238"/>
      <c r="AG100" s="238"/>
      <c r="AH100" s="242"/>
      <c r="AI100" s="238"/>
      <c r="AJ100" s="238"/>
      <c r="AK100" s="238"/>
      <c r="AL100" s="238"/>
    </row>
    <row r="101" spans="1:38" ht="18" customHeight="1" x14ac:dyDescent="0.35">
      <c r="A101" s="10"/>
      <c r="B101" s="268" t="s">
        <v>295</v>
      </c>
      <c r="C101" s="268"/>
      <c r="D101" s="268"/>
      <c r="E101" s="268"/>
      <c r="F101" s="268"/>
      <c r="G101" s="268"/>
      <c r="H101" s="268"/>
      <c r="I101" s="278"/>
      <c r="J101" s="20"/>
      <c r="K101" s="12"/>
      <c r="P101" s="110"/>
      <c r="Q101" s="110"/>
      <c r="R101" s="111"/>
      <c r="S101" s="111"/>
      <c r="T101" s="111"/>
      <c r="U101" s="111"/>
      <c r="V101" s="111"/>
      <c r="W101" s="111"/>
      <c r="X101" s="111"/>
      <c r="Y101" s="111"/>
      <c r="Z101" s="111"/>
      <c r="AA101" s="111"/>
      <c r="AB101" s="205"/>
      <c r="AC101" s="205"/>
      <c r="AD101" s="111"/>
      <c r="AE101" s="111"/>
      <c r="AF101" s="238"/>
      <c r="AG101" s="238"/>
      <c r="AH101" s="242"/>
      <c r="AI101" s="238"/>
      <c r="AJ101" s="238"/>
      <c r="AK101" s="238"/>
      <c r="AL101" s="238"/>
    </row>
    <row r="102" spans="1:38" ht="10" customHeight="1" x14ac:dyDescent="0.35">
      <c r="A102" s="10"/>
      <c r="B102" s="229"/>
      <c r="C102" s="229"/>
      <c r="D102" s="229"/>
      <c r="E102" s="229"/>
      <c r="F102" s="229"/>
      <c r="G102" s="229"/>
      <c r="H102" s="229"/>
      <c r="I102" s="229"/>
      <c r="J102" s="24"/>
      <c r="K102" s="12"/>
      <c r="R102" s="242"/>
      <c r="S102" s="238"/>
      <c r="T102" s="238"/>
      <c r="U102" s="238"/>
      <c r="V102" s="238"/>
      <c r="W102" s="238"/>
      <c r="X102" s="238"/>
      <c r="Y102" s="242"/>
      <c r="Z102" s="242"/>
      <c r="AA102" s="242"/>
      <c r="AB102" s="201"/>
      <c r="AC102" s="201"/>
      <c r="AD102" s="238"/>
      <c r="AE102" s="238"/>
      <c r="AF102" s="238"/>
      <c r="AG102" s="238"/>
      <c r="AH102" s="242"/>
      <c r="AI102" s="238"/>
      <c r="AJ102" s="238"/>
      <c r="AK102" s="238"/>
      <c r="AL102" s="238"/>
    </row>
    <row r="103" spans="1:38" ht="18" customHeight="1" x14ac:dyDescent="0.35">
      <c r="A103" s="10"/>
      <c r="B103" s="268" t="s">
        <v>296</v>
      </c>
      <c r="C103" s="268"/>
      <c r="D103" s="268"/>
      <c r="E103" s="268"/>
      <c r="F103" s="268"/>
      <c r="G103" s="268"/>
      <c r="H103" s="268"/>
      <c r="I103" s="278"/>
      <c r="J103" s="20"/>
      <c r="K103" s="12"/>
      <c r="M103" s="323" t="s">
        <v>172</v>
      </c>
      <c r="N103" s="323"/>
      <c r="O103" s="323"/>
      <c r="P103" s="323"/>
      <c r="Q103" s="323"/>
      <c r="R103" s="323"/>
      <c r="S103" s="336" t="s">
        <v>297</v>
      </c>
      <c r="T103" s="336"/>
      <c r="U103" s="336"/>
      <c r="V103" s="336"/>
      <c r="W103" s="336"/>
      <c r="X103" s="336"/>
      <c r="Y103" s="299" t="s">
        <v>298</v>
      </c>
      <c r="Z103" s="300"/>
      <c r="AA103" s="300"/>
      <c r="AB103" s="300"/>
      <c r="AC103" s="300"/>
      <c r="AD103" s="301"/>
      <c r="AE103" s="116"/>
      <c r="AF103" s="323" t="s">
        <v>175</v>
      </c>
      <c r="AG103" s="323"/>
      <c r="AH103" s="323"/>
      <c r="AI103" s="242"/>
      <c r="AJ103" s="332" t="s">
        <v>177</v>
      </c>
      <c r="AK103" s="242"/>
      <c r="AL103" s="332" t="s">
        <v>178</v>
      </c>
    </row>
    <row r="104" spans="1:38" ht="18" customHeight="1" x14ac:dyDescent="0.35">
      <c r="A104" s="10"/>
      <c r="B104" s="268" t="s">
        <v>299</v>
      </c>
      <c r="C104" s="268"/>
      <c r="D104" s="268"/>
      <c r="E104" s="268"/>
      <c r="F104" s="268"/>
      <c r="G104" s="268"/>
      <c r="H104" s="268"/>
      <c r="I104" s="278"/>
      <c r="J104" s="20"/>
      <c r="K104" s="12"/>
      <c r="M104" s="337" t="s">
        <v>83</v>
      </c>
      <c r="N104" s="338"/>
      <c r="O104" s="337" t="s">
        <v>82</v>
      </c>
      <c r="P104" s="338"/>
      <c r="Q104" s="299" t="s">
        <v>81</v>
      </c>
      <c r="R104" s="301"/>
      <c r="S104" s="299" t="s">
        <v>83</v>
      </c>
      <c r="T104" s="301"/>
      <c r="U104" s="299" t="s">
        <v>82</v>
      </c>
      <c r="V104" s="301"/>
      <c r="W104" s="299" t="s">
        <v>81</v>
      </c>
      <c r="X104" s="301"/>
      <c r="Y104" s="299" t="s">
        <v>83</v>
      </c>
      <c r="Z104" s="301"/>
      <c r="AA104" s="339" t="s">
        <v>82</v>
      </c>
      <c r="AB104" s="340"/>
      <c r="AC104" s="299" t="s">
        <v>81</v>
      </c>
      <c r="AD104" s="301"/>
      <c r="AE104" s="116"/>
      <c r="AF104" s="234" t="s">
        <v>83</v>
      </c>
      <c r="AG104" s="234" t="s">
        <v>82</v>
      </c>
      <c r="AH104" s="234" t="s">
        <v>81</v>
      </c>
      <c r="AI104" s="242"/>
      <c r="AJ104" s="333"/>
      <c r="AK104" s="242"/>
      <c r="AL104" s="333"/>
    </row>
    <row r="105" spans="1:38" ht="10" customHeight="1" x14ac:dyDescent="0.35">
      <c r="A105" s="10"/>
      <c r="B105" s="11"/>
      <c r="C105" s="11"/>
      <c r="D105" s="11"/>
      <c r="E105" s="11"/>
      <c r="F105" s="11"/>
      <c r="G105" s="11"/>
      <c r="H105" s="11"/>
      <c r="I105" s="11"/>
      <c r="J105" s="11"/>
      <c r="K105" s="12"/>
      <c r="R105" s="242"/>
      <c r="S105" s="242"/>
      <c r="T105" s="242"/>
      <c r="U105" s="242"/>
      <c r="V105" s="242"/>
      <c r="W105" s="242"/>
      <c r="X105" s="242"/>
      <c r="Y105" s="242"/>
      <c r="Z105" s="242"/>
      <c r="AA105" s="242"/>
      <c r="AB105" s="206"/>
      <c r="AC105" s="206"/>
      <c r="AD105" s="242"/>
      <c r="AE105" s="242"/>
      <c r="AF105" s="238"/>
      <c r="AG105" s="238"/>
      <c r="AH105" s="242"/>
      <c r="AI105" s="242"/>
      <c r="AJ105" s="242"/>
      <c r="AK105" s="242"/>
      <c r="AL105" s="242"/>
    </row>
    <row r="106" spans="1:38" ht="18" customHeight="1" x14ac:dyDescent="0.35">
      <c r="A106" s="10"/>
      <c r="B106" s="218" t="s">
        <v>300</v>
      </c>
      <c r="C106" s="218"/>
      <c r="D106" s="329" t="s">
        <v>119</v>
      </c>
      <c r="E106" s="329"/>
      <c r="F106" s="329"/>
      <c r="G106" s="11"/>
      <c r="H106" s="19" t="s">
        <v>69</v>
      </c>
      <c r="I106" s="11"/>
      <c r="J106" s="17" t="s">
        <v>181</v>
      </c>
      <c r="K106" s="12"/>
      <c r="M106" s="341">
        <f>IF(F99&gt;=F100,F99,F100)</f>
        <v>0</v>
      </c>
      <c r="N106" s="372"/>
      <c r="O106" s="372"/>
      <c r="P106" s="372"/>
      <c r="Q106" s="372"/>
      <c r="R106" s="342"/>
      <c r="S106" s="115"/>
      <c r="T106" s="115"/>
      <c r="U106" s="115"/>
      <c r="V106" s="115"/>
      <c r="W106" s="115"/>
      <c r="X106" s="115"/>
      <c r="Y106" s="27"/>
      <c r="Z106" s="27"/>
      <c r="AA106" s="27"/>
      <c r="AB106" s="207"/>
      <c r="AC106" s="207"/>
      <c r="AD106" s="27"/>
      <c r="AE106" s="242"/>
      <c r="AF106" s="238"/>
      <c r="AG106" s="238"/>
      <c r="AH106" s="242"/>
      <c r="AI106" s="242"/>
      <c r="AJ106" s="242"/>
      <c r="AK106" s="242"/>
      <c r="AL106" s="242"/>
    </row>
    <row r="107" spans="1:38" ht="18" customHeight="1" x14ac:dyDescent="0.35">
      <c r="A107" s="10"/>
      <c r="B107" s="245"/>
      <c r="C107" s="229" t="s">
        <v>121</v>
      </c>
      <c r="D107" s="106"/>
      <c r="E107" s="235" t="s">
        <v>125</v>
      </c>
      <c r="F107" s="106"/>
      <c r="G107" s="235"/>
      <c r="H107" s="20"/>
      <c r="I107" s="222"/>
      <c r="J107" s="133" t="str">
        <f>IFERROR(ROUND(H107/((F107-D107)/30.4),0),"")</f>
        <v/>
      </c>
      <c r="K107" s="12"/>
      <c r="M107" s="114">
        <f>((($M106-$M$422)/($M$421-$M$422))*0.5+1)</f>
        <v>-0.25</v>
      </c>
      <c r="N107" s="118">
        <f>IF($M107&gt;1.5,1.5,IF($M107&lt;0.5,0,$M107))</f>
        <v>0</v>
      </c>
      <c r="O107" s="114">
        <f>((($M106-$O$422)/($O$421-$O$422))*0.5+1)</f>
        <v>-0.75</v>
      </c>
      <c r="P107" s="118">
        <f>IF($O107&gt;1.5,1.5,IF($O107&lt;0.5,0,$O107))</f>
        <v>0</v>
      </c>
      <c r="Q107" s="114">
        <f>((($M106-$Q$422)/($Q$421-$Q$422))*0.5+1)</f>
        <v>-0.5</v>
      </c>
      <c r="R107" s="118">
        <f>IF($Q107&gt;1.5,1.5,IF($Q107&lt;0.5,0,$Q107))</f>
        <v>0</v>
      </c>
      <c r="S107" s="114">
        <f>((($H107-$S$422)/($S$421-$S$422))*0.5+1)</f>
        <v>-1</v>
      </c>
      <c r="T107" s="118">
        <f>IF($S107&gt;1.5,1.5,IF($S107&lt;0.5,0,$S107))</f>
        <v>0</v>
      </c>
      <c r="U107" s="114">
        <f>((($H107-$U$422)/($U$421-$U$422))*0.5+1)</f>
        <v>-0.75</v>
      </c>
      <c r="V107" s="118">
        <f>IF($U107&gt;1.5,1.5,IF($U107&lt;0.5,0,$U107))</f>
        <v>0</v>
      </c>
      <c r="W107" s="114">
        <f>((($H107-$W$422)/($W$421-$W$422))*0.5+1)</f>
        <v>-1.4</v>
      </c>
      <c r="X107" s="118">
        <f>IF($W107&gt;1.5,1.5,IF($W107&lt;0.5,0,$W107))</f>
        <v>0</v>
      </c>
      <c r="Y107" s="114">
        <f>((($J101-$Y$422)/($Y$421-$Y$422))*0.5+1)</f>
        <v>-0.25</v>
      </c>
      <c r="Z107" s="118">
        <f>IF($Y107&gt;1.5,1.5,IF($Y107&lt;0.5,0,$Y107))</f>
        <v>0</v>
      </c>
      <c r="AA107" s="114">
        <f>((($J101-$AA$422)/($AA$421-$AA$422))*0.5+1)</f>
        <v>0</v>
      </c>
      <c r="AB107" s="118">
        <f>IF($AA107&gt;1.5,1.5,IF($AA107&lt;0.5,0,$AA107))</f>
        <v>0</v>
      </c>
      <c r="AC107" s="114">
        <f>((($J101-$AC$422)/($AC$421-$AC$422))*0.5+1)</f>
        <v>0</v>
      </c>
      <c r="AD107" s="118">
        <f>IF($AC107&gt;1.5,1.5,IF($AC107&lt;0.5,0,$AC107))</f>
        <v>0</v>
      </c>
      <c r="AE107" s="117"/>
      <c r="AF107" s="119">
        <f>IF(AND(B107&lt;&gt;"",PRODUCT(N107,T107,Z107)&gt;=1,$J111&gt;=$AG$422),1,0)</f>
        <v>0</v>
      </c>
      <c r="AG107" s="119">
        <f>IF(AND(B107&lt;&gt;"",PRODUCT(P107,V107,AB107)&gt;=1,$J111&gt;=$AG$421),1,0)</f>
        <v>0</v>
      </c>
      <c r="AH107" s="119">
        <f>IF(AND(B107&lt;&gt;"",PRODUCT(R107,X107,AD107)&gt;=1,$J111&gt;=$AG$420),1,0)</f>
        <v>0</v>
      </c>
      <c r="AI107" s="242"/>
      <c r="AJ107" s="234">
        <f>IF(AND(F100&gt;=M$427,H107&gt;=O$427,J101&gt;=Q$427,AL107&gt;=S$427,J111&gt;=U$427),1,0)</f>
        <v>0</v>
      </c>
      <c r="AK107" s="242"/>
      <c r="AL107" s="240">
        <f>IF(F107="",0,DATEDIF(D107,F107,"m")+1)</f>
        <v>0</v>
      </c>
    </row>
    <row r="108" spans="1:38" ht="18" customHeight="1" x14ac:dyDescent="0.35">
      <c r="A108" s="10"/>
      <c r="B108" s="245"/>
      <c r="C108" s="229" t="s">
        <v>121</v>
      </c>
      <c r="D108" s="106"/>
      <c r="E108" s="235" t="s">
        <v>125</v>
      </c>
      <c r="F108" s="106"/>
      <c r="G108" s="235"/>
      <c r="H108" s="20"/>
      <c r="I108" s="222"/>
      <c r="J108" s="133" t="str">
        <f t="shared" ref="J108:J109" si="20">IFERROR(ROUND(H108/((F108-D108)/30.4),0),"")</f>
        <v/>
      </c>
      <c r="K108" s="12"/>
      <c r="M108" s="114">
        <f>((($M106-$M$422)/($M$421-$M$422))*0.5+1)</f>
        <v>-0.25</v>
      </c>
      <c r="N108" s="118">
        <f t="shared" ref="N108:N109" si="21">IF($M108&gt;1.5,1.5,IF($M108&lt;0.5,0,$M108))</f>
        <v>0</v>
      </c>
      <c r="O108" s="114">
        <f>((($M106-$O$422)/($O$421-$O$422))*0.5+1)</f>
        <v>-0.75</v>
      </c>
      <c r="P108" s="118">
        <f t="shared" ref="P108:P109" si="22">IF($O108&gt;1.5,1.5,IF($O108&lt;0.5,0,$O108))</f>
        <v>0</v>
      </c>
      <c r="Q108" s="114">
        <f>((($M106-$Q$422)/($Q$421-$Q$422))*0.5+1)</f>
        <v>-0.5</v>
      </c>
      <c r="R108" s="118">
        <f t="shared" ref="R108:R109" si="23">IF($Q108&gt;1.5,1.5,IF($Q108&lt;0.5,0,$Q108))</f>
        <v>0</v>
      </c>
      <c r="S108" s="114">
        <f>((($H108-$S$422)/($S$421-$S$422))*0.5+1)</f>
        <v>-1</v>
      </c>
      <c r="T108" s="118">
        <f t="shared" ref="T108:T109" si="24">IF($S108&gt;1.5,1.5,IF($S108&lt;0.5,0,$S108))</f>
        <v>0</v>
      </c>
      <c r="U108" s="114">
        <f>((($H108-$U$422)/($U$421-$U$422))*0.5+1)</f>
        <v>-0.75</v>
      </c>
      <c r="V108" s="118">
        <f t="shared" ref="V108:V109" si="25">IF($U108&gt;1.5,1.5,IF($U108&lt;0.5,0,$U108))</f>
        <v>0</v>
      </c>
      <c r="W108" s="114">
        <f>((($H108-$W$422)/($W$421-$W$422))*0.5+1)</f>
        <v>-1.4</v>
      </c>
      <c r="X108" s="118">
        <f t="shared" ref="X108:X109" si="26">IF($W108&gt;1.5,1.5,IF($W108&lt;0.5,0,$W108))</f>
        <v>0</v>
      </c>
      <c r="Y108" s="114">
        <f>((($J101-$Y$422)/($Y$421-$Y$422))*0.5+1)</f>
        <v>-0.25</v>
      </c>
      <c r="Z108" s="118">
        <f t="shared" ref="Z108:Z109" si="27">IF($Y108&gt;1.5,1.5,IF($Y108&lt;0.5,0,$Y108))</f>
        <v>0</v>
      </c>
      <c r="AA108" s="114">
        <f>((($J101-$AA$422)/($AA$421-$AA$422))*0.5+1)</f>
        <v>0</v>
      </c>
      <c r="AB108" s="118">
        <f t="shared" ref="AB108:AB109" si="28">IF($AA108&gt;1.5,1.5,IF($AA108&lt;0.5,0,$AA108))</f>
        <v>0</v>
      </c>
      <c r="AC108" s="114">
        <f>((($J101-$AC$422)/($AC$421-$AC$422))*0.5+1)</f>
        <v>0</v>
      </c>
      <c r="AD108" s="118">
        <f t="shared" ref="AD108:AD109" si="29">IF($AC108&gt;1.5,1.5,IF($AC108&lt;0.5,0,$AC108))</f>
        <v>0</v>
      </c>
      <c r="AE108" s="117"/>
      <c r="AF108" s="119">
        <f>IF(AND(B108&lt;&gt;"",PRODUCT(N108,T108,Z108)&gt;=1,$J111&gt;=$AG$422),1,0)</f>
        <v>0</v>
      </c>
      <c r="AG108" s="119">
        <f>IF(AND(B108&lt;&gt;"",PRODUCT(P108,V108,AB108)&gt;=1,$J111&gt;=$AG$421),1,0)</f>
        <v>0</v>
      </c>
      <c r="AH108" s="119">
        <f>IF(AND(B108&lt;&gt;"",PRODUCT(R108,X108,AD108)&gt;=1,$J111&gt;=$AG$420),1,0)</f>
        <v>0</v>
      </c>
      <c r="AI108" s="242"/>
      <c r="AJ108" s="234">
        <f>IF(AND(F100&gt;=M$427,H108&gt;=O$427,J101&gt;=Q$427,AL108&gt;=S$427,J111&gt;=U$427),1,0)</f>
        <v>0</v>
      </c>
      <c r="AK108" s="242"/>
      <c r="AL108" s="240">
        <f>IF(F108="",0,DATEDIF(D108,F108,"m")+1)</f>
        <v>0</v>
      </c>
    </row>
    <row r="109" spans="1:38" ht="18" customHeight="1" x14ac:dyDescent="0.35">
      <c r="A109" s="10"/>
      <c r="B109" s="245"/>
      <c r="C109" s="229" t="s">
        <v>121</v>
      </c>
      <c r="D109" s="106"/>
      <c r="E109" s="235" t="s">
        <v>125</v>
      </c>
      <c r="F109" s="106"/>
      <c r="G109" s="235"/>
      <c r="H109" s="20"/>
      <c r="I109" s="222"/>
      <c r="J109" s="133" t="str">
        <f t="shared" si="20"/>
        <v/>
      </c>
      <c r="K109" s="12"/>
      <c r="M109" s="114">
        <f>((($M106-$M$422)/($M$421-$M$422))*0.5+1)</f>
        <v>-0.25</v>
      </c>
      <c r="N109" s="118">
        <f t="shared" si="21"/>
        <v>0</v>
      </c>
      <c r="O109" s="114">
        <f>((($M106-$O$422)/($O$421-$O$422))*0.5+1)</f>
        <v>-0.75</v>
      </c>
      <c r="P109" s="118">
        <f t="shared" si="22"/>
        <v>0</v>
      </c>
      <c r="Q109" s="114">
        <f>((($M106-$Q$422)/($Q$421-$Q$422))*0.5+1)</f>
        <v>-0.5</v>
      </c>
      <c r="R109" s="118">
        <f t="shared" si="23"/>
        <v>0</v>
      </c>
      <c r="S109" s="114">
        <f>((($H109-$S$422)/($S$421-$S$422))*0.5+1)</f>
        <v>-1</v>
      </c>
      <c r="T109" s="118">
        <f t="shared" si="24"/>
        <v>0</v>
      </c>
      <c r="U109" s="114">
        <f>((($H109-$U$422)/($U$421-$U$422))*0.5+1)</f>
        <v>-0.75</v>
      </c>
      <c r="V109" s="118">
        <f t="shared" si="25"/>
        <v>0</v>
      </c>
      <c r="W109" s="114">
        <f>((($H109-$W$422)/($W$421-$W$422))*0.5+1)</f>
        <v>-1.4</v>
      </c>
      <c r="X109" s="118">
        <f t="shared" si="26"/>
        <v>0</v>
      </c>
      <c r="Y109" s="114">
        <f>((($J101-$Y$422)/($Y$421-$Y$422))*0.5+1)</f>
        <v>-0.25</v>
      </c>
      <c r="Z109" s="118">
        <f t="shared" si="27"/>
        <v>0</v>
      </c>
      <c r="AA109" s="114">
        <f>((($J101-$AA$422)/($AA$421-$AA$422))*0.5+1)</f>
        <v>0</v>
      </c>
      <c r="AB109" s="118">
        <f t="shared" si="28"/>
        <v>0</v>
      </c>
      <c r="AC109" s="114">
        <f>((($J101-$AC$422)/($AC$421-$AC$422))*0.5+1)</f>
        <v>0</v>
      </c>
      <c r="AD109" s="118">
        <f t="shared" si="29"/>
        <v>0</v>
      </c>
      <c r="AE109" s="117"/>
      <c r="AF109" s="119">
        <f>IF(AND(B109&lt;&gt;"",PRODUCT(N109,T109,Z109)&gt;=1,$J111&gt;=$AG$422),1,0)</f>
        <v>0</v>
      </c>
      <c r="AG109" s="119">
        <f>IF(AND(B109&lt;&gt;"",PRODUCT(P109,V109,AB109)&gt;=1,$J111&gt;=$AG$421),1,0)</f>
        <v>0</v>
      </c>
      <c r="AH109" s="119">
        <f>IF(AND(B109&lt;&gt;"",PRODUCT(R109,X109,AD109)&gt;=1,$J111&gt;=$AG$420),1,0)</f>
        <v>0</v>
      </c>
      <c r="AI109" s="242"/>
      <c r="AJ109" s="234">
        <f>IF(AND(F100&gt;=M$427,H109&gt;=O$427,J101&gt;=Q$427,AL109&gt;=S$427,J111&gt;=U$427),1,0)</f>
        <v>0</v>
      </c>
      <c r="AK109" s="242"/>
      <c r="AL109" s="240">
        <f>IF(F109="",0,DATEDIF(D109,F109,"m")+1)</f>
        <v>0</v>
      </c>
    </row>
    <row r="110" spans="1:38" ht="10" customHeight="1" x14ac:dyDescent="0.35">
      <c r="A110" s="10"/>
      <c r="B110" s="217"/>
      <c r="C110" s="217"/>
      <c r="D110" s="132"/>
      <c r="E110" s="219"/>
      <c r="F110" s="219"/>
      <c r="G110" s="219"/>
      <c r="H110" s="219"/>
      <c r="I110" s="219"/>
      <c r="J110" s="219"/>
      <c r="K110" s="12"/>
      <c r="R110" s="242"/>
      <c r="S110" s="238"/>
      <c r="T110" s="238"/>
      <c r="U110" s="238"/>
      <c r="V110" s="238"/>
      <c r="W110" s="238"/>
      <c r="X110" s="238"/>
      <c r="Y110" s="242"/>
      <c r="Z110" s="242"/>
      <c r="AA110" s="242"/>
      <c r="AB110" s="201"/>
      <c r="AC110" s="201"/>
      <c r="AD110" s="238"/>
      <c r="AE110" s="238"/>
      <c r="AF110" s="238"/>
      <c r="AG110" s="238"/>
      <c r="AH110" s="242"/>
      <c r="AI110" s="238"/>
      <c r="AJ110" s="238"/>
      <c r="AK110" s="238"/>
      <c r="AL110" s="238"/>
    </row>
    <row r="111" spans="1:38" ht="18" customHeight="1" x14ac:dyDescent="0.35">
      <c r="A111" s="10"/>
      <c r="B111" s="270" t="s">
        <v>301</v>
      </c>
      <c r="C111" s="270"/>
      <c r="D111" s="270"/>
      <c r="E111" s="270"/>
      <c r="F111" s="270"/>
      <c r="G111" s="270"/>
      <c r="H111" s="270"/>
      <c r="I111" s="219"/>
      <c r="J111" s="133">
        <f>SUM(J112:J121)</f>
        <v>0</v>
      </c>
      <c r="K111" s="12"/>
      <c r="R111" s="242"/>
      <c r="S111" s="238"/>
      <c r="T111" s="238"/>
      <c r="U111" s="238"/>
      <c r="V111" s="238"/>
      <c r="W111" s="238"/>
      <c r="X111" s="238"/>
      <c r="Y111" s="242"/>
      <c r="Z111" s="242"/>
      <c r="AA111" s="242"/>
      <c r="AB111" s="201"/>
      <c r="AC111" s="201"/>
      <c r="AD111" s="238"/>
      <c r="AE111" s="238"/>
      <c r="AF111" s="238"/>
      <c r="AG111" s="238"/>
      <c r="AH111" s="242"/>
      <c r="AI111" s="238"/>
      <c r="AJ111" s="238"/>
      <c r="AK111" s="238"/>
      <c r="AL111" s="238"/>
    </row>
    <row r="112" spans="1:38" ht="18" customHeight="1" x14ac:dyDescent="0.35">
      <c r="A112" s="10"/>
      <c r="B112" s="268" t="s">
        <v>183</v>
      </c>
      <c r="C112" s="268"/>
      <c r="D112" s="268"/>
      <c r="E112" s="268"/>
      <c r="F112" s="268"/>
      <c r="G112" s="268"/>
      <c r="H112" s="268"/>
      <c r="I112" s="219"/>
      <c r="J112" s="20"/>
      <c r="K112" s="12"/>
      <c r="R112" s="242"/>
      <c r="S112" s="238"/>
      <c r="T112" s="238"/>
      <c r="U112" s="238"/>
      <c r="V112" s="238"/>
      <c r="W112" s="238"/>
      <c r="X112" s="238"/>
      <c r="Y112" s="242"/>
      <c r="Z112" s="242"/>
      <c r="AA112" s="242"/>
      <c r="AB112" s="201"/>
      <c r="AC112" s="201"/>
      <c r="AD112" s="238"/>
      <c r="AE112" s="238"/>
      <c r="AF112" s="238"/>
      <c r="AG112" s="238"/>
      <c r="AH112" s="242"/>
      <c r="AI112" s="238"/>
      <c r="AJ112" s="238"/>
      <c r="AK112" s="238"/>
      <c r="AL112" s="238"/>
    </row>
    <row r="113" spans="1:34" ht="18" customHeight="1" x14ac:dyDescent="0.35">
      <c r="A113" s="10"/>
      <c r="B113" s="268" t="s">
        <v>302</v>
      </c>
      <c r="C113" s="268"/>
      <c r="D113" s="268"/>
      <c r="E113" s="268"/>
      <c r="F113" s="268"/>
      <c r="G113" s="268"/>
      <c r="H113" s="268"/>
      <c r="I113" s="219"/>
      <c r="J113" s="20"/>
      <c r="K113" s="12"/>
      <c r="R113" s="242"/>
      <c r="S113" s="238"/>
      <c r="T113" s="238"/>
      <c r="U113" s="238"/>
      <c r="V113" s="238"/>
      <c r="W113" s="238"/>
      <c r="X113" s="238"/>
      <c r="Y113" s="242"/>
      <c r="Z113" s="242"/>
      <c r="AA113" s="242"/>
      <c r="AB113" s="201"/>
      <c r="AC113" s="201"/>
      <c r="AD113" s="238"/>
      <c r="AE113" s="238"/>
      <c r="AF113" s="238"/>
      <c r="AG113" s="238"/>
      <c r="AH113" s="242"/>
    </row>
    <row r="114" spans="1:34" ht="18" customHeight="1" x14ac:dyDescent="0.35">
      <c r="A114" s="10"/>
      <c r="B114" s="268" t="s">
        <v>185</v>
      </c>
      <c r="C114" s="268"/>
      <c r="D114" s="268"/>
      <c r="E114" s="268"/>
      <c r="F114" s="268"/>
      <c r="G114" s="268"/>
      <c r="H114" s="268"/>
      <c r="I114" s="219"/>
      <c r="J114" s="20"/>
      <c r="K114" s="12"/>
      <c r="R114" s="242"/>
      <c r="S114" s="238"/>
      <c r="T114" s="238"/>
      <c r="U114" s="238"/>
      <c r="V114" s="238"/>
      <c r="W114" s="238"/>
      <c r="X114" s="238"/>
      <c r="Y114" s="242"/>
      <c r="Z114" s="242"/>
      <c r="AA114" s="242"/>
      <c r="AB114" s="201"/>
      <c r="AC114" s="201"/>
      <c r="AD114" s="238"/>
      <c r="AE114" s="238"/>
      <c r="AF114" s="238"/>
      <c r="AG114" s="238"/>
      <c r="AH114" s="242"/>
    </row>
    <row r="115" spans="1:34" ht="18" customHeight="1" x14ac:dyDescent="0.35">
      <c r="A115" s="10"/>
      <c r="B115" s="268" t="s">
        <v>186</v>
      </c>
      <c r="C115" s="268"/>
      <c r="D115" s="268"/>
      <c r="E115" s="268"/>
      <c r="F115" s="268"/>
      <c r="G115" s="268"/>
      <c r="H115" s="268"/>
      <c r="I115" s="219"/>
      <c r="J115" s="20"/>
      <c r="K115" s="12"/>
      <c r="R115" s="242"/>
      <c r="S115" s="238"/>
      <c r="T115" s="238"/>
      <c r="U115" s="238"/>
      <c r="V115" s="238"/>
      <c r="W115" s="238"/>
      <c r="X115" s="238"/>
      <c r="Y115" s="242"/>
      <c r="Z115" s="242"/>
      <c r="AA115" s="242"/>
      <c r="AB115" s="201"/>
      <c r="AC115" s="201"/>
      <c r="AD115" s="238"/>
      <c r="AE115" s="238"/>
      <c r="AF115" s="238"/>
      <c r="AG115" s="238"/>
      <c r="AH115" s="242"/>
    </row>
    <row r="116" spans="1:34" ht="18" customHeight="1" x14ac:dyDescent="0.35">
      <c r="A116" s="10"/>
      <c r="B116" s="268" t="s">
        <v>187</v>
      </c>
      <c r="C116" s="268"/>
      <c r="D116" s="268"/>
      <c r="E116" s="268"/>
      <c r="F116" s="268"/>
      <c r="G116" s="268"/>
      <c r="H116" s="268"/>
      <c r="I116" s="219"/>
      <c r="J116" s="20"/>
      <c r="K116" s="12"/>
      <c r="R116" s="242"/>
      <c r="S116" s="238"/>
      <c r="T116" s="238"/>
      <c r="U116" s="238"/>
      <c r="V116" s="238"/>
      <c r="W116" s="238"/>
      <c r="X116" s="238"/>
      <c r="Y116" s="242"/>
      <c r="Z116" s="242"/>
      <c r="AA116" s="242"/>
      <c r="AB116" s="201"/>
      <c r="AC116" s="201"/>
      <c r="AD116" s="238"/>
      <c r="AE116" s="238"/>
      <c r="AF116" s="238"/>
      <c r="AG116" s="238"/>
      <c r="AH116" s="242"/>
    </row>
    <row r="117" spans="1:34" ht="18" customHeight="1" x14ac:dyDescent="0.35">
      <c r="A117" s="10"/>
      <c r="B117" s="268" t="s">
        <v>188</v>
      </c>
      <c r="C117" s="268"/>
      <c r="D117" s="268"/>
      <c r="E117" s="268"/>
      <c r="F117" s="268"/>
      <c r="G117" s="268"/>
      <c r="H117" s="268"/>
      <c r="I117" s="219"/>
      <c r="J117" s="20"/>
      <c r="K117" s="12"/>
      <c r="R117" s="242"/>
      <c r="S117" s="238"/>
      <c r="T117" s="238"/>
      <c r="U117" s="238"/>
      <c r="V117" s="238"/>
      <c r="W117" s="238"/>
      <c r="X117" s="238"/>
      <c r="Y117" s="242"/>
      <c r="Z117" s="242"/>
      <c r="AA117" s="242"/>
      <c r="AB117" s="201"/>
      <c r="AC117" s="201"/>
      <c r="AD117" s="238"/>
      <c r="AE117" s="238"/>
      <c r="AF117" s="238"/>
      <c r="AG117" s="238"/>
      <c r="AH117" s="242"/>
    </row>
    <row r="118" spans="1:34" ht="18" customHeight="1" x14ac:dyDescent="0.35">
      <c r="A118" s="10"/>
      <c r="B118" s="268" t="s">
        <v>189</v>
      </c>
      <c r="C118" s="268"/>
      <c r="D118" s="268"/>
      <c r="E118" s="268"/>
      <c r="F118" s="268"/>
      <c r="G118" s="268"/>
      <c r="H118" s="268"/>
      <c r="I118" s="219"/>
      <c r="J118" s="20"/>
      <c r="K118" s="12"/>
      <c r="R118" s="242"/>
      <c r="S118" s="238"/>
      <c r="T118" s="238"/>
      <c r="U118" s="238"/>
      <c r="V118" s="238"/>
      <c r="W118" s="238"/>
      <c r="X118" s="238"/>
      <c r="Y118" s="242"/>
      <c r="Z118" s="242"/>
      <c r="AA118" s="242"/>
      <c r="AB118" s="201"/>
      <c r="AC118" s="201"/>
      <c r="AD118" s="238"/>
      <c r="AE118" s="238"/>
      <c r="AF118" s="238"/>
      <c r="AG118" s="238"/>
      <c r="AH118" s="242"/>
    </row>
    <row r="119" spans="1:34" ht="18" customHeight="1" x14ac:dyDescent="0.35">
      <c r="A119" s="10"/>
      <c r="B119" s="268" t="s">
        <v>190</v>
      </c>
      <c r="C119" s="268"/>
      <c r="D119" s="268"/>
      <c r="E119" s="268"/>
      <c r="F119" s="268"/>
      <c r="G119" s="268"/>
      <c r="H119" s="268"/>
      <c r="I119" s="219"/>
      <c r="J119" s="20"/>
      <c r="K119" s="12"/>
      <c r="R119" s="242"/>
      <c r="S119" s="238"/>
      <c r="T119" s="238"/>
      <c r="U119" s="238"/>
      <c r="V119" s="238"/>
      <c r="W119" s="238"/>
      <c r="X119" s="238"/>
      <c r="Y119" s="242"/>
      <c r="Z119" s="242"/>
      <c r="AA119" s="242"/>
      <c r="AB119" s="201"/>
      <c r="AC119" s="201"/>
      <c r="AD119" s="238"/>
      <c r="AE119" s="238"/>
      <c r="AF119" s="238"/>
      <c r="AG119" s="238"/>
      <c r="AH119" s="242"/>
    </row>
    <row r="120" spans="1:34" ht="18" customHeight="1" x14ac:dyDescent="0.35">
      <c r="A120" s="10"/>
      <c r="B120" s="268" t="s">
        <v>191</v>
      </c>
      <c r="C120" s="268"/>
      <c r="D120" s="268"/>
      <c r="E120" s="268"/>
      <c r="F120" s="268"/>
      <c r="G120" s="268"/>
      <c r="H120" s="268"/>
      <c r="I120" s="219"/>
      <c r="J120" s="20"/>
      <c r="K120" s="12"/>
      <c r="R120" s="242"/>
      <c r="S120" s="238"/>
      <c r="T120" s="238"/>
      <c r="U120" s="238"/>
      <c r="V120" s="238"/>
      <c r="W120" s="238"/>
      <c r="X120" s="238"/>
      <c r="Y120" s="242"/>
      <c r="Z120" s="242"/>
      <c r="AA120" s="242"/>
      <c r="AB120" s="201"/>
      <c r="AC120" s="201"/>
      <c r="AD120" s="238"/>
      <c r="AE120" s="238"/>
      <c r="AF120" s="238"/>
      <c r="AG120" s="238"/>
      <c r="AH120" s="242"/>
    </row>
    <row r="121" spans="1:34" ht="18" customHeight="1" x14ac:dyDescent="0.35">
      <c r="A121" s="10"/>
      <c r="B121" s="268" t="s">
        <v>192</v>
      </c>
      <c r="C121" s="268"/>
      <c r="D121" s="268"/>
      <c r="E121" s="268"/>
      <c r="F121" s="268"/>
      <c r="G121" s="268"/>
      <c r="H121" s="268"/>
      <c r="I121" s="219"/>
      <c r="J121" s="20"/>
      <c r="K121" s="12"/>
      <c r="R121" s="242"/>
      <c r="S121" s="238"/>
      <c r="T121" s="238"/>
      <c r="U121" s="238"/>
      <c r="V121" s="238"/>
      <c r="W121" s="238"/>
      <c r="X121" s="238"/>
      <c r="Y121" s="242"/>
      <c r="Z121" s="242"/>
      <c r="AA121" s="242"/>
      <c r="AB121" s="201"/>
      <c r="AC121" s="201"/>
      <c r="AD121" s="238"/>
      <c r="AE121" s="238"/>
      <c r="AF121" s="238"/>
      <c r="AG121" s="238"/>
      <c r="AH121" s="242"/>
    </row>
    <row r="122" spans="1:34" ht="10" customHeight="1" x14ac:dyDescent="0.35">
      <c r="A122" s="10"/>
      <c r="B122" s="217"/>
      <c r="C122" s="217"/>
      <c r="D122" s="219"/>
      <c r="E122" s="219"/>
      <c r="F122" s="219"/>
      <c r="G122" s="219"/>
      <c r="H122" s="219"/>
      <c r="I122" s="219"/>
      <c r="J122" s="219"/>
      <c r="K122" s="12"/>
      <c r="R122" s="242"/>
      <c r="S122" s="238"/>
      <c r="T122" s="238"/>
      <c r="U122" s="238"/>
      <c r="V122" s="238"/>
      <c r="W122" s="238"/>
      <c r="X122" s="238"/>
      <c r="Y122" s="242"/>
      <c r="Z122" s="242"/>
      <c r="AA122" s="242"/>
      <c r="AB122" s="201"/>
      <c r="AC122" s="201"/>
      <c r="AD122" s="238"/>
      <c r="AE122" s="238"/>
      <c r="AF122" s="238"/>
      <c r="AG122" s="238"/>
      <c r="AH122" s="242"/>
    </row>
    <row r="123" spans="1:34" ht="18" customHeight="1" x14ac:dyDescent="0.35">
      <c r="A123" s="10"/>
      <c r="B123" s="218" t="s">
        <v>193</v>
      </c>
      <c r="C123" s="218"/>
      <c r="D123" s="219"/>
      <c r="E123" s="219"/>
      <c r="F123" s="219"/>
      <c r="G123" s="219"/>
      <c r="H123" s="219"/>
      <c r="I123" s="219"/>
      <c r="J123" s="219"/>
      <c r="K123" s="12"/>
      <c r="R123" s="242"/>
      <c r="S123" s="238"/>
      <c r="T123" s="238"/>
      <c r="U123" s="238"/>
      <c r="V123" s="238"/>
      <c r="W123" s="238"/>
      <c r="X123" s="238"/>
      <c r="Y123" s="242"/>
      <c r="Z123" s="242"/>
      <c r="AA123" s="242"/>
      <c r="AB123" s="201"/>
      <c r="AC123" s="201"/>
      <c r="AD123" s="238"/>
      <c r="AE123" s="238"/>
      <c r="AF123" s="238"/>
      <c r="AG123" s="238"/>
      <c r="AH123" s="242"/>
    </row>
    <row r="124" spans="1:34" ht="18" customHeight="1" x14ac:dyDescent="0.35">
      <c r="A124" s="10"/>
      <c r="B124" s="217" t="s">
        <v>194</v>
      </c>
      <c r="C124" s="217"/>
      <c r="D124" s="260"/>
      <c r="E124" s="260"/>
      <c r="F124" s="260"/>
      <c r="G124" s="260"/>
      <c r="H124" s="260"/>
      <c r="I124" s="260"/>
      <c r="J124" s="260"/>
      <c r="K124" s="12"/>
      <c r="R124" s="242"/>
      <c r="S124" s="238"/>
      <c r="T124" s="238"/>
      <c r="U124" s="238"/>
      <c r="V124" s="238"/>
      <c r="W124" s="238"/>
      <c r="X124" s="238"/>
      <c r="Y124" s="242"/>
      <c r="Z124" s="242"/>
      <c r="AA124" s="242"/>
      <c r="AB124" s="201"/>
      <c r="AC124" s="201"/>
      <c r="AD124" s="238"/>
      <c r="AE124" s="238"/>
      <c r="AF124" s="238"/>
      <c r="AG124" s="238"/>
      <c r="AH124" s="242"/>
    </row>
    <row r="125" spans="1:34" ht="18" customHeight="1" x14ac:dyDescent="0.35">
      <c r="A125" s="10"/>
      <c r="B125" s="217" t="s">
        <v>303</v>
      </c>
      <c r="C125" s="217"/>
      <c r="D125" s="260"/>
      <c r="E125" s="260"/>
      <c r="F125" s="260"/>
      <c r="G125" s="260"/>
      <c r="H125" s="260"/>
      <c r="I125" s="260"/>
      <c r="J125" s="260"/>
      <c r="K125" s="12"/>
      <c r="R125" s="242"/>
      <c r="S125" s="238"/>
      <c r="T125" s="238"/>
      <c r="U125" s="238"/>
      <c r="V125" s="238"/>
      <c r="W125" s="238"/>
      <c r="X125" s="238"/>
      <c r="Y125" s="242"/>
      <c r="Z125" s="242"/>
      <c r="AA125" s="242"/>
      <c r="AB125" s="201"/>
      <c r="AC125" s="201"/>
      <c r="AD125" s="238"/>
      <c r="AE125" s="238"/>
      <c r="AF125" s="238"/>
      <c r="AG125" s="238"/>
      <c r="AH125" s="242"/>
    </row>
    <row r="126" spans="1:34" ht="18" customHeight="1" x14ac:dyDescent="0.35">
      <c r="A126" s="10"/>
      <c r="B126" s="217" t="s">
        <v>196</v>
      </c>
      <c r="C126" s="217"/>
      <c r="D126" s="260"/>
      <c r="E126" s="260"/>
      <c r="F126" s="260"/>
      <c r="G126" s="260"/>
      <c r="H126" s="260"/>
      <c r="I126" s="260"/>
      <c r="J126" s="260"/>
      <c r="K126" s="12"/>
      <c r="R126" s="242"/>
      <c r="S126" s="238"/>
      <c r="T126" s="238"/>
      <c r="U126" s="238"/>
      <c r="V126" s="238"/>
      <c r="W126" s="238"/>
      <c r="X126" s="238"/>
      <c r="Y126" s="242"/>
      <c r="Z126" s="242"/>
      <c r="AA126" s="242"/>
      <c r="AB126" s="201"/>
      <c r="AC126" s="201"/>
      <c r="AD126" s="238"/>
      <c r="AE126" s="238"/>
      <c r="AF126" s="238"/>
      <c r="AG126" s="238"/>
      <c r="AH126" s="242"/>
    </row>
    <row r="127" spans="1:34" ht="18" customHeight="1" x14ac:dyDescent="0.35">
      <c r="A127" s="10"/>
      <c r="B127" s="217" t="s">
        <v>48</v>
      </c>
      <c r="C127" s="217"/>
      <c r="D127" s="260"/>
      <c r="E127" s="260"/>
      <c r="F127" s="260"/>
      <c r="G127" s="260"/>
      <c r="H127" s="260"/>
      <c r="I127" s="260"/>
      <c r="J127" s="260"/>
      <c r="K127" s="12"/>
      <c r="R127" s="242"/>
      <c r="S127" s="238"/>
      <c r="T127" s="238"/>
      <c r="U127" s="238"/>
      <c r="V127" s="238"/>
      <c r="W127" s="238"/>
      <c r="X127" s="238"/>
      <c r="Y127" s="242"/>
      <c r="Z127" s="242"/>
      <c r="AA127" s="242"/>
      <c r="AB127" s="201"/>
      <c r="AC127" s="201"/>
      <c r="AD127" s="238"/>
      <c r="AE127" s="238"/>
      <c r="AF127" s="238"/>
      <c r="AG127" s="238"/>
      <c r="AH127" s="242"/>
    </row>
    <row r="128" spans="1:34" ht="10" customHeight="1" x14ac:dyDescent="0.35">
      <c r="A128" s="14"/>
      <c r="B128" s="15"/>
      <c r="C128" s="15"/>
      <c r="D128" s="15"/>
      <c r="E128" s="15"/>
      <c r="F128" s="15"/>
      <c r="G128" s="15"/>
      <c r="H128" s="15"/>
      <c r="I128" s="15"/>
      <c r="J128" s="15"/>
      <c r="K128" s="16"/>
      <c r="R128" s="242"/>
      <c r="S128" s="238"/>
      <c r="T128" s="238"/>
      <c r="U128" s="238"/>
      <c r="V128" s="238"/>
      <c r="W128" s="238"/>
      <c r="X128" s="238"/>
      <c r="Y128" s="242"/>
      <c r="Z128" s="242"/>
      <c r="AA128" s="242"/>
      <c r="AB128" s="201"/>
      <c r="AC128" s="201"/>
      <c r="AD128" s="238"/>
      <c r="AE128" s="238"/>
      <c r="AF128" s="238"/>
      <c r="AG128" s="238"/>
      <c r="AH128" s="242"/>
    </row>
    <row r="129" spans="1:38" ht="10" customHeight="1" x14ac:dyDescent="0.35">
      <c r="A129" s="238"/>
      <c r="B129" s="250"/>
      <c r="C129" s="250"/>
      <c r="D129" s="239"/>
      <c r="E129" s="239"/>
      <c r="F129" s="239"/>
      <c r="G129" s="239"/>
      <c r="H129" s="239"/>
      <c r="I129" s="239"/>
      <c r="J129" s="239"/>
      <c r="K129" s="242"/>
      <c r="R129" s="242"/>
      <c r="S129" s="238"/>
      <c r="T129" s="238"/>
      <c r="U129" s="238"/>
      <c r="V129" s="238"/>
      <c r="W129" s="238"/>
      <c r="X129" s="238"/>
      <c r="Y129" s="238"/>
      <c r="Z129" s="238"/>
      <c r="AA129" s="238"/>
      <c r="AB129" s="238"/>
      <c r="AC129" s="238"/>
      <c r="AD129" s="238"/>
      <c r="AE129" s="238"/>
      <c r="AF129" s="238"/>
      <c r="AG129" s="238"/>
      <c r="AH129" s="238"/>
      <c r="AI129" s="238"/>
      <c r="AJ129" s="238"/>
      <c r="AK129" s="238"/>
      <c r="AL129" s="238"/>
    </row>
    <row r="130" spans="1:38" ht="10" customHeight="1" x14ac:dyDescent="0.35">
      <c r="A130" s="7"/>
      <c r="B130" s="8"/>
      <c r="C130" s="8"/>
      <c r="D130" s="8"/>
      <c r="E130" s="8"/>
      <c r="F130" s="8"/>
      <c r="G130" s="8"/>
      <c r="H130" s="8"/>
      <c r="I130" s="8"/>
      <c r="J130" s="8"/>
      <c r="K130" s="9"/>
      <c r="R130" s="242"/>
      <c r="S130" s="238"/>
      <c r="T130" s="238"/>
      <c r="U130" s="238"/>
      <c r="V130" s="238"/>
      <c r="W130" s="238"/>
      <c r="X130" s="238"/>
      <c r="Y130" s="238"/>
      <c r="Z130" s="238"/>
      <c r="AA130" s="238"/>
      <c r="AB130" s="238"/>
      <c r="AC130" s="238"/>
      <c r="AD130" s="238"/>
      <c r="AE130" s="238"/>
      <c r="AF130" s="238"/>
      <c r="AG130" s="238"/>
      <c r="AH130" s="242"/>
      <c r="AI130" s="238"/>
      <c r="AJ130" s="238"/>
      <c r="AK130" s="238"/>
      <c r="AL130" s="238"/>
    </row>
    <row r="131" spans="1:38" ht="18" customHeight="1" x14ac:dyDescent="0.35">
      <c r="A131" s="10"/>
      <c r="B131" s="218" t="s">
        <v>306</v>
      </c>
      <c r="C131" s="218"/>
      <c r="D131" s="331"/>
      <c r="E131" s="331"/>
      <c r="F131" s="331"/>
      <c r="G131" s="331"/>
      <c r="H131" s="331"/>
      <c r="I131" s="331"/>
      <c r="J131" s="331"/>
      <c r="K131" s="12"/>
      <c r="R131" s="242"/>
      <c r="S131" s="238"/>
      <c r="T131" s="238"/>
      <c r="U131" s="238"/>
      <c r="V131" s="238"/>
      <c r="W131" s="238"/>
      <c r="X131" s="238"/>
      <c r="Y131" s="238"/>
      <c r="Z131" s="238"/>
      <c r="AA131" s="238"/>
      <c r="AB131" s="238"/>
      <c r="AC131" s="238"/>
      <c r="AD131" s="238"/>
      <c r="AE131" s="238"/>
      <c r="AF131" s="238"/>
      <c r="AG131" s="238"/>
      <c r="AH131" s="242"/>
      <c r="AI131" s="238"/>
      <c r="AJ131" s="238"/>
      <c r="AK131" s="238"/>
      <c r="AL131" s="238"/>
    </row>
    <row r="132" spans="1:38" ht="18" customHeight="1" x14ac:dyDescent="0.35">
      <c r="A132" s="10"/>
      <c r="B132" s="217" t="s">
        <v>288</v>
      </c>
      <c r="C132" s="217"/>
      <c r="D132" s="319"/>
      <c r="E132" s="319"/>
      <c r="F132" s="319"/>
      <c r="G132" s="319"/>
      <c r="H132" s="319"/>
      <c r="I132" s="319"/>
      <c r="J132" s="319"/>
      <c r="K132" s="12"/>
      <c r="R132" s="242"/>
      <c r="S132" s="238"/>
      <c r="T132" s="238"/>
      <c r="U132" s="238"/>
      <c r="V132" s="238"/>
      <c r="W132" s="238"/>
      <c r="X132" s="238"/>
      <c r="Y132" s="238"/>
      <c r="Z132" s="238"/>
      <c r="AA132" s="238"/>
      <c r="AB132" s="238"/>
      <c r="AC132" s="238"/>
      <c r="AD132" s="238"/>
      <c r="AE132" s="238"/>
      <c r="AF132" s="238"/>
      <c r="AG132" s="238"/>
      <c r="AH132" s="242"/>
      <c r="AI132" s="238"/>
      <c r="AJ132" s="238"/>
      <c r="AK132" s="238"/>
      <c r="AL132" s="238"/>
    </row>
    <row r="133" spans="1:38" ht="18" customHeight="1" x14ac:dyDescent="0.35">
      <c r="A133" s="10"/>
      <c r="B133" s="217" t="s">
        <v>289</v>
      </c>
      <c r="C133" s="217"/>
      <c r="D133" s="319"/>
      <c r="E133" s="319"/>
      <c r="F133" s="319"/>
      <c r="G133" s="319"/>
      <c r="H133" s="319"/>
      <c r="I133" s="319"/>
      <c r="J133" s="319"/>
      <c r="K133" s="12"/>
      <c r="R133" s="242"/>
      <c r="S133" s="238"/>
      <c r="T133" s="238"/>
      <c r="U133" s="238"/>
      <c r="V133" s="238"/>
      <c r="W133" s="238"/>
      <c r="X133" s="238"/>
      <c r="Y133" s="238"/>
      <c r="Z133" s="238"/>
      <c r="AA133" s="238"/>
      <c r="AB133" s="238"/>
      <c r="AC133" s="238"/>
      <c r="AD133" s="238"/>
      <c r="AE133" s="238"/>
      <c r="AF133" s="238"/>
      <c r="AG133" s="238"/>
      <c r="AH133" s="242"/>
      <c r="AI133" s="238"/>
      <c r="AJ133" s="238"/>
      <c r="AK133" s="238"/>
      <c r="AL133" s="238"/>
    </row>
    <row r="134" spans="1:38" ht="18" customHeight="1" x14ac:dyDescent="0.35">
      <c r="A134" s="10"/>
      <c r="B134" s="217" t="s">
        <v>290</v>
      </c>
      <c r="C134" s="217"/>
      <c r="D134" s="320"/>
      <c r="E134" s="330"/>
      <c r="F134" s="330"/>
      <c r="G134" s="330"/>
      <c r="H134" s="330"/>
      <c r="I134" s="330"/>
      <c r="J134" s="321"/>
      <c r="K134" s="12"/>
      <c r="R134" s="242"/>
      <c r="S134" s="238"/>
      <c r="T134" s="238"/>
      <c r="U134" s="238"/>
      <c r="V134" s="238"/>
      <c r="W134" s="238"/>
      <c r="X134" s="238"/>
      <c r="Y134" s="238"/>
      <c r="Z134" s="238"/>
      <c r="AA134" s="238"/>
      <c r="AB134" s="238"/>
      <c r="AC134" s="238"/>
      <c r="AD134" s="238"/>
      <c r="AE134" s="238"/>
      <c r="AF134" s="238"/>
      <c r="AG134" s="238"/>
      <c r="AH134" s="242"/>
      <c r="AI134" s="238"/>
      <c r="AJ134" s="238"/>
      <c r="AK134" s="238"/>
      <c r="AL134" s="238"/>
    </row>
    <row r="135" spans="1:38" ht="60" customHeight="1" x14ac:dyDescent="0.35">
      <c r="A135" s="10"/>
      <c r="B135" s="217" t="s">
        <v>291</v>
      </c>
      <c r="C135" s="217"/>
      <c r="D135" s="319"/>
      <c r="E135" s="319"/>
      <c r="F135" s="319"/>
      <c r="G135" s="319"/>
      <c r="H135" s="319"/>
      <c r="I135" s="319"/>
      <c r="J135" s="319"/>
      <c r="K135" s="12"/>
      <c r="R135" s="242"/>
      <c r="S135" s="238"/>
      <c r="T135" s="238"/>
      <c r="U135" s="238"/>
      <c r="V135" s="238"/>
      <c r="W135" s="238"/>
      <c r="X135" s="238"/>
      <c r="Y135" s="238"/>
      <c r="Z135" s="238"/>
      <c r="AA135" s="238"/>
      <c r="AB135" s="238"/>
      <c r="AC135" s="238"/>
      <c r="AD135" s="238"/>
      <c r="AE135" s="238"/>
      <c r="AF135" s="238"/>
      <c r="AG135" s="238"/>
      <c r="AH135" s="242"/>
      <c r="AI135" s="238"/>
      <c r="AJ135" s="238"/>
      <c r="AK135" s="238"/>
      <c r="AL135" s="238"/>
    </row>
    <row r="136" spans="1:38" ht="10" customHeight="1" x14ac:dyDescent="0.35">
      <c r="A136" s="10"/>
      <c r="B136" s="217"/>
      <c r="C136" s="217"/>
      <c r="D136" s="219"/>
      <c r="E136" s="219"/>
      <c r="F136" s="219"/>
      <c r="G136" s="219"/>
      <c r="H136" s="219"/>
      <c r="I136" s="219"/>
      <c r="J136" s="219"/>
      <c r="K136" s="12"/>
      <c r="R136" s="242"/>
      <c r="S136" s="238"/>
      <c r="T136" s="238"/>
      <c r="U136" s="238"/>
      <c r="V136" s="238"/>
      <c r="W136" s="238"/>
      <c r="X136" s="238"/>
      <c r="Y136" s="238"/>
      <c r="Z136" s="238"/>
      <c r="AA136" s="238"/>
      <c r="AB136" s="238"/>
      <c r="AC136" s="238"/>
      <c r="AD136" s="238"/>
      <c r="AE136" s="238"/>
      <c r="AF136" s="238"/>
      <c r="AG136" s="238"/>
      <c r="AH136" s="242"/>
      <c r="AI136" s="238"/>
      <c r="AJ136" s="238"/>
      <c r="AK136" s="238"/>
      <c r="AL136" s="238"/>
    </row>
    <row r="137" spans="1:38" ht="18" customHeight="1" x14ac:dyDescent="0.35">
      <c r="A137" s="10"/>
      <c r="B137" s="218" t="s">
        <v>292</v>
      </c>
      <c r="C137" s="218"/>
      <c r="D137" s="329" t="s">
        <v>119</v>
      </c>
      <c r="E137" s="329"/>
      <c r="F137" s="329"/>
      <c r="G137" s="219"/>
      <c r="H137" s="246"/>
      <c r="I137" s="219"/>
      <c r="J137" s="246" t="s">
        <v>80</v>
      </c>
      <c r="K137" s="12"/>
      <c r="R137" s="242"/>
      <c r="S137" s="238"/>
      <c r="T137" s="238"/>
      <c r="U137" s="238"/>
      <c r="V137" s="238"/>
      <c r="W137" s="238"/>
      <c r="X137" s="238"/>
      <c r="Y137" s="242"/>
      <c r="Z137" s="242"/>
      <c r="AA137" s="242"/>
      <c r="AB137" s="201"/>
      <c r="AC137" s="201"/>
      <c r="AD137" s="238"/>
      <c r="AE137" s="238"/>
      <c r="AF137" s="238"/>
      <c r="AG137" s="238"/>
      <c r="AH137" s="242"/>
      <c r="AI137" s="238"/>
      <c r="AJ137" s="238"/>
      <c r="AK137" s="238"/>
      <c r="AL137" s="238"/>
    </row>
    <row r="138" spans="1:38" ht="18" customHeight="1" x14ac:dyDescent="0.35">
      <c r="A138" s="10"/>
      <c r="B138" s="217" t="s">
        <v>214</v>
      </c>
      <c r="C138" s="229" t="s">
        <v>121</v>
      </c>
      <c r="D138" s="106"/>
      <c r="E138" s="235" t="s">
        <v>125</v>
      </c>
      <c r="F138" s="106"/>
      <c r="G138" s="219"/>
      <c r="H138" s="18"/>
      <c r="I138" s="219"/>
      <c r="J138" s="133">
        <f>ROUND(((F138-D138)/30.4),0)</f>
        <v>0</v>
      </c>
      <c r="K138" s="12"/>
      <c r="P138" s="110"/>
      <c r="Q138" s="110"/>
      <c r="R138" s="111"/>
      <c r="S138" s="111"/>
      <c r="T138" s="111"/>
      <c r="U138" s="111"/>
      <c r="V138" s="111"/>
      <c r="W138" s="111"/>
      <c r="X138" s="111"/>
      <c r="Y138" s="111"/>
      <c r="Z138" s="111"/>
      <c r="AA138" s="111"/>
      <c r="AB138" s="205"/>
      <c r="AC138" s="205"/>
      <c r="AD138" s="111"/>
      <c r="AE138" s="111"/>
      <c r="AF138" s="238"/>
      <c r="AG138" s="238"/>
      <c r="AH138" s="242"/>
      <c r="AI138" s="238"/>
      <c r="AJ138" s="238"/>
      <c r="AK138" s="238"/>
      <c r="AL138" s="238"/>
    </row>
    <row r="139" spans="1:38" ht="10" customHeight="1" x14ac:dyDescent="0.35">
      <c r="A139" s="10"/>
      <c r="B139" s="217"/>
      <c r="C139" s="229"/>
      <c r="D139" s="82"/>
      <c r="E139" s="236"/>
      <c r="F139" s="82"/>
      <c r="G139" s="219"/>
      <c r="H139" s="18"/>
      <c r="I139" s="219"/>
      <c r="J139" s="219"/>
      <c r="K139" s="12"/>
      <c r="P139" s="110"/>
      <c r="Q139" s="110"/>
      <c r="R139" s="111"/>
      <c r="S139" s="111"/>
      <c r="T139" s="111"/>
      <c r="U139" s="111"/>
      <c r="V139" s="111"/>
      <c r="W139" s="111"/>
      <c r="X139" s="111"/>
      <c r="Y139" s="111"/>
      <c r="Z139" s="111"/>
      <c r="AA139" s="111"/>
      <c r="AB139" s="205"/>
      <c r="AC139" s="205"/>
      <c r="AD139" s="111"/>
      <c r="AE139" s="111"/>
      <c r="AF139" s="238"/>
      <c r="AG139" s="238"/>
      <c r="AH139" s="242"/>
      <c r="AI139" s="238"/>
      <c r="AJ139" s="238"/>
      <c r="AK139" s="238"/>
      <c r="AL139" s="238"/>
    </row>
    <row r="140" spans="1:38" ht="18" customHeight="1" x14ac:dyDescent="0.35">
      <c r="A140" s="10"/>
      <c r="B140" s="217" t="s">
        <v>293</v>
      </c>
      <c r="C140" s="229"/>
      <c r="D140" s="324" t="s">
        <v>167</v>
      </c>
      <c r="E140" s="325"/>
      <c r="F140" s="20"/>
      <c r="G140" s="219"/>
      <c r="H140" s="326" t="s">
        <v>168</v>
      </c>
      <c r="I140" s="327"/>
      <c r="J140" s="20"/>
      <c r="K140" s="12"/>
      <c r="P140" s="110"/>
      <c r="Q140" s="110"/>
      <c r="R140" s="113"/>
      <c r="S140" s="111"/>
      <c r="T140" s="111"/>
      <c r="U140" s="111"/>
      <c r="V140" s="111"/>
      <c r="W140" s="111"/>
      <c r="X140" s="111"/>
      <c r="Y140" s="111"/>
      <c r="Z140" s="111"/>
      <c r="AA140" s="111"/>
      <c r="AB140" s="205"/>
      <c r="AC140" s="205"/>
      <c r="AD140" s="111"/>
      <c r="AE140" s="111"/>
      <c r="AF140" s="238"/>
      <c r="AG140" s="238"/>
      <c r="AH140" s="242"/>
      <c r="AI140" s="238"/>
      <c r="AJ140" s="238"/>
      <c r="AK140" s="238"/>
      <c r="AL140" s="238"/>
    </row>
    <row r="141" spans="1:38" ht="18" customHeight="1" x14ac:dyDescent="0.35">
      <c r="A141" s="10"/>
      <c r="B141" s="217" t="s">
        <v>294</v>
      </c>
      <c r="C141" s="229"/>
      <c r="D141" s="324"/>
      <c r="E141" s="325"/>
      <c r="F141" s="20"/>
      <c r="G141" s="219"/>
      <c r="H141" s="328"/>
      <c r="I141" s="327"/>
      <c r="J141" s="20"/>
      <c r="K141" s="12"/>
      <c r="P141" s="110"/>
      <c r="Q141" s="110"/>
      <c r="R141" s="112"/>
      <c r="S141" s="111"/>
      <c r="T141" s="111"/>
      <c r="U141" s="111"/>
      <c r="V141" s="111"/>
      <c r="W141" s="111"/>
      <c r="X141" s="111"/>
      <c r="Y141" s="111"/>
      <c r="Z141" s="111"/>
      <c r="AA141" s="111"/>
      <c r="AB141" s="205"/>
      <c r="AC141" s="205"/>
      <c r="AD141" s="111"/>
      <c r="AE141" s="111"/>
      <c r="AF141" s="238"/>
      <c r="AG141" s="238"/>
      <c r="AH141" s="242"/>
      <c r="AI141" s="238"/>
      <c r="AJ141" s="238"/>
      <c r="AK141" s="238"/>
      <c r="AL141" s="238"/>
    </row>
    <row r="142" spans="1:38" ht="18" customHeight="1" x14ac:dyDescent="0.35">
      <c r="A142" s="10"/>
      <c r="B142" s="268" t="s">
        <v>295</v>
      </c>
      <c r="C142" s="268"/>
      <c r="D142" s="268"/>
      <c r="E142" s="268"/>
      <c r="F142" s="268"/>
      <c r="G142" s="268"/>
      <c r="H142" s="268"/>
      <c r="I142" s="278"/>
      <c r="J142" s="20"/>
      <c r="K142" s="12"/>
      <c r="P142" s="110"/>
      <c r="Q142" s="110"/>
      <c r="R142" s="111"/>
      <c r="S142" s="111"/>
      <c r="T142" s="111"/>
      <c r="U142" s="111"/>
      <c r="V142" s="111"/>
      <c r="W142" s="111"/>
      <c r="X142" s="111"/>
      <c r="Y142" s="111"/>
      <c r="Z142" s="111"/>
      <c r="AA142" s="111"/>
      <c r="AB142" s="205"/>
      <c r="AC142" s="205"/>
      <c r="AD142" s="111"/>
      <c r="AE142" s="111"/>
      <c r="AF142" s="238"/>
      <c r="AG142" s="238"/>
      <c r="AH142" s="242"/>
      <c r="AI142" s="238"/>
      <c r="AJ142" s="238"/>
      <c r="AK142" s="238"/>
      <c r="AL142" s="238"/>
    </row>
    <row r="143" spans="1:38" ht="10" customHeight="1" x14ac:dyDescent="0.35">
      <c r="A143" s="10"/>
      <c r="B143" s="229"/>
      <c r="C143" s="229"/>
      <c r="D143" s="229"/>
      <c r="E143" s="229"/>
      <c r="F143" s="229"/>
      <c r="G143" s="229"/>
      <c r="H143" s="229"/>
      <c r="I143" s="229"/>
      <c r="J143" s="24"/>
      <c r="K143" s="12"/>
      <c r="R143" s="242"/>
      <c r="S143" s="238"/>
      <c r="T143" s="238"/>
      <c r="U143" s="238"/>
      <c r="V143" s="238"/>
      <c r="W143" s="238"/>
      <c r="X143" s="238"/>
      <c r="Y143" s="242"/>
      <c r="Z143" s="242"/>
      <c r="AA143" s="242"/>
      <c r="AB143" s="201"/>
      <c r="AC143" s="201"/>
      <c r="AD143" s="238"/>
      <c r="AE143" s="238"/>
      <c r="AF143" s="238"/>
      <c r="AG143" s="238"/>
      <c r="AH143" s="242"/>
      <c r="AI143" s="238"/>
      <c r="AJ143" s="238"/>
      <c r="AK143" s="238"/>
      <c r="AL143" s="238"/>
    </row>
    <row r="144" spans="1:38" ht="18" customHeight="1" x14ac:dyDescent="0.35">
      <c r="A144" s="10"/>
      <c r="B144" s="268" t="s">
        <v>296</v>
      </c>
      <c r="C144" s="268"/>
      <c r="D144" s="268"/>
      <c r="E144" s="268"/>
      <c r="F144" s="268"/>
      <c r="G144" s="268"/>
      <c r="H144" s="268"/>
      <c r="I144" s="278"/>
      <c r="J144" s="20"/>
      <c r="K144" s="12"/>
      <c r="M144" s="323" t="s">
        <v>172</v>
      </c>
      <c r="N144" s="323"/>
      <c r="O144" s="323"/>
      <c r="P144" s="323"/>
      <c r="Q144" s="323"/>
      <c r="R144" s="323"/>
      <c r="S144" s="336" t="s">
        <v>297</v>
      </c>
      <c r="T144" s="336"/>
      <c r="U144" s="336"/>
      <c r="V144" s="336"/>
      <c r="W144" s="336"/>
      <c r="X144" s="336"/>
      <c r="Y144" s="299" t="s">
        <v>298</v>
      </c>
      <c r="Z144" s="300"/>
      <c r="AA144" s="300"/>
      <c r="AB144" s="300"/>
      <c r="AC144" s="300"/>
      <c r="AD144" s="301"/>
      <c r="AE144" s="116"/>
      <c r="AF144" s="323" t="s">
        <v>175</v>
      </c>
      <c r="AG144" s="323"/>
      <c r="AH144" s="323"/>
      <c r="AI144" s="242"/>
      <c r="AJ144" s="332" t="s">
        <v>177</v>
      </c>
      <c r="AK144" s="242"/>
      <c r="AL144" s="332" t="s">
        <v>178</v>
      </c>
    </row>
    <row r="145" spans="1:38" ht="18" customHeight="1" x14ac:dyDescent="0.35">
      <c r="A145" s="10"/>
      <c r="B145" s="268" t="s">
        <v>299</v>
      </c>
      <c r="C145" s="268"/>
      <c r="D145" s="268"/>
      <c r="E145" s="268"/>
      <c r="F145" s="268"/>
      <c r="G145" s="268"/>
      <c r="H145" s="268"/>
      <c r="I145" s="278"/>
      <c r="J145" s="20"/>
      <c r="K145" s="12"/>
      <c r="M145" s="337" t="s">
        <v>83</v>
      </c>
      <c r="N145" s="338"/>
      <c r="O145" s="337" t="s">
        <v>82</v>
      </c>
      <c r="P145" s="338"/>
      <c r="Q145" s="299" t="s">
        <v>81</v>
      </c>
      <c r="R145" s="301"/>
      <c r="S145" s="299" t="s">
        <v>83</v>
      </c>
      <c r="T145" s="301"/>
      <c r="U145" s="299" t="s">
        <v>82</v>
      </c>
      <c r="V145" s="301"/>
      <c r="W145" s="299" t="s">
        <v>81</v>
      </c>
      <c r="X145" s="301"/>
      <c r="Y145" s="299" t="s">
        <v>83</v>
      </c>
      <c r="Z145" s="301"/>
      <c r="AA145" s="339" t="s">
        <v>82</v>
      </c>
      <c r="AB145" s="340"/>
      <c r="AC145" s="299" t="s">
        <v>81</v>
      </c>
      <c r="AD145" s="301"/>
      <c r="AE145" s="116"/>
      <c r="AF145" s="234" t="s">
        <v>83</v>
      </c>
      <c r="AG145" s="234" t="s">
        <v>82</v>
      </c>
      <c r="AH145" s="234" t="s">
        <v>81</v>
      </c>
      <c r="AI145" s="242"/>
      <c r="AJ145" s="333"/>
      <c r="AK145" s="242"/>
      <c r="AL145" s="333"/>
    </row>
    <row r="146" spans="1:38" ht="10" customHeight="1" x14ac:dyDescent="0.35">
      <c r="A146" s="10"/>
      <c r="B146" s="11"/>
      <c r="C146" s="11"/>
      <c r="D146" s="11"/>
      <c r="E146" s="11"/>
      <c r="F146" s="11"/>
      <c r="G146" s="11"/>
      <c r="H146" s="11"/>
      <c r="I146" s="11"/>
      <c r="J146" s="11"/>
      <c r="K146" s="12"/>
      <c r="R146" s="242"/>
      <c r="S146" s="242"/>
      <c r="T146" s="242"/>
      <c r="U146" s="242"/>
      <c r="V146" s="242"/>
      <c r="W146" s="242"/>
      <c r="X146" s="242"/>
      <c r="Y146" s="242"/>
      <c r="Z146" s="242"/>
      <c r="AA146" s="242"/>
      <c r="AB146" s="206"/>
      <c r="AC146" s="206"/>
      <c r="AD146" s="242"/>
      <c r="AE146" s="242"/>
      <c r="AF146" s="238"/>
      <c r="AG146" s="238"/>
      <c r="AH146" s="242"/>
      <c r="AI146" s="242"/>
      <c r="AJ146" s="242"/>
      <c r="AK146" s="242"/>
      <c r="AL146" s="242"/>
    </row>
    <row r="147" spans="1:38" ht="18" customHeight="1" x14ac:dyDescent="0.35">
      <c r="A147" s="10"/>
      <c r="B147" s="218" t="s">
        <v>300</v>
      </c>
      <c r="C147" s="218"/>
      <c r="D147" s="329" t="s">
        <v>119</v>
      </c>
      <c r="E147" s="329"/>
      <c r="F147" s="329"/>
      <c r="G147" s="11"/>
      <c r="H147" s="19" t="s">
        <v>69</v>
      </c>
      <c r="I147" s="11"/>
      <c r="J147" s="17" t="s">
        <v>181</v>
      </c>
      <c r="K147" s="12"/>
      <c r="M147" s="341">
        <f>IF(F140&gt;=F141,F140,F141)</f>
        <v>0</v>
      </c>
      <c r="N147" s="372"/>
      <c r="O147" s="372"/>
      <c r="P147" s="372"/>
      <c r="Q147" s="372"/>
      <c r="R147" s="342"/>
      <c r="S147" s="115"/>
      <c r="T147" s="115"/>
      <c r="U147" s="115"/>
      <c r="V147" s="115"/>
      <c r="W147" s="115"/>
      <c r="X147" s="115"/>
      <c r="Y147" s="27"/>
      <c r="Z147" s="27"/>
      <c r="AA147" s="27"/>
      <c r="AB147" s="207"/>
      <c r="AC147" s="207"/>
      <c r="AD147" s="27"/>
      <c r="AE147" s="242"/>
      <c r="AF147" s="238"/>
      <c r="AG147" s="238"/>
      <c r="AH147" s="242"/>
      <c r="AI147" s="242"/>
      <c r="AJ147" s="242"/>
      <c r="AK147" s="242"/>
      <c r="AL147" s="242"/>
    </row>
    <row r="148" spans="1:38" ht="18" customHeight="1" x14ac:dyDescent="0.35">
      <c r="A148" s="10"/>
      <c r="B148" s="245"/>
      <c r="C148" s="229" t="s">
        <v>121</v>
      </c>
      <c r="D148" s="106"/>
      <c r="E148" s="235" t="s">
        <v>125</v>
      </c>
      <c r="F148" s="106"/>
      <c r="G148" s="235"/>
      <c r="H148" s="20"/>
      <c r="I148" s="222"/>
      <c r="J148" s="133" t="str">
        <f>IFERROR(ROUND(H148/((F148-D148)/30.4),0),"")</f>
        <v/>
      </c>
      <c r="K148" s="12"/>
      <c r="M148" s="114">
        <f>((($M147-$M$422)/($M$421-$M$422))*0.5+1)</f>
        <v>-0.25</v>
      </c>
      <c r="N148" s="118">
        <f>IF($M148&gt;1.5,1.5,IF($M148&lt;0.5,0,$M148))</f>
        <v>0</v>
      </c>
      <c r="O148" s="114">
        <f>((($M147-$O$422)/($O$421-$O$422))*0.5+1)</f>
        <v>-0.75</v>
      </c>
      <c r="P148" s="118">
        <f>IF($O148&gt;1.5,1.5,IF($O148&lt;0.5,0,$O148))</f>
        <v>0</v>
      </c>
      <c r="Q148" s="114">
        <f>((($M147-$Q$422)/($Q$421-$Q$422))*0.5+1)</f>
        <v>-0.5</v>
      </c>
      <c r="R148" s="118">
        <f>IF($Q148&gt;1.5,1.5,IF($Q148&lt;0.5,0,$Q148))</f>
        <v>0</v>
      </c>
      <c r="S148" s="114">
        <f>((($H148-$S$422)/($S$421-$S$422))*0.5+1)</f>
        <v>-1</v>
      </c>
      <c r="T148" s="118">
        <f>IF($S148&gt;1.5,1.5,IF($S148&lt;0.5,0,$S148))</f>
        <v>0</v>
      </c>
      <c r="U148" s="114">
        <f>((($H148-$U$422)/($U$421-$U$422))*0.5+1)</f>
        <v>-0.75</v>
      </c>
      <c r="V148" s="118">
        <f>IF($U148&gt;1.5,1.5,IF($U148&lt;0.5,0,$U148))</f>
        <v>0</v>
      </c>
      <c r="W148" s="114">
        <f>((($H148-$W$422)/($W$421-$W$422))*0.5+1)</f>
        <v>-1.4</v>
      </c>
      <c r="X148" s="118">
        <f>IF($W148&gt;1.5,1.5,IF($W148&lt;0.5,0,$W148))</f>
        <v>0</v>
      </c>
      <c r="Y148" s="114">
        <f>((($J142-$Y$422)/($Y$421-$Y$422))*0.5+1)</f>
        <v>-0.25</v>
      </c>
      <c r="Z148" s="118">
        <f>IF($Y148&gt;1.5,1.5,IF($Y148&lt;0.5,0,$Y148))</f>
        <v>0</v>
      </c>
      <c r="AA148" s="114">
        <f>((($J142-$AA$422)/($AA$421-$AA$422))*0.5+1)</f>
        <v>0</v>
      </c>
      <c r="AB148" s="118">
        <f>IF($AA148&gt;1.5,1.5,IF($AA148&lt;0.5,0,$AA148))</f>
        <v>0</v>
      </c>
      <c r="AC148" s="114">
        <f>((($J142-$AC$422)/($AC$421-$AC$422))*0.5+1)</f>
        <v>0</v>
      </c>
      <c r="AD148" s="118">
        <f>IF($AC148&gt;1.5,1.5,IF($AC148&lt;0.5,0,$AC148))</f>
        <v>0</v>
      </c>
      <c r="AE148" s="117"/>
      <c r="AF148" s="119">
        <f>IF(AND(B148&lt;&gt;"",PRODUCT(N148,T148,Z148)&gt;=1,$J152&gt;=$AG$422),1,0)</f>
        <v>0</v>
      </c>
      <c r="AG148" s="119">
        <f>IF(AND(B148&lt;&gt;"",PRODUCT(P148,V148,AB148)&gt;=1,$J152&gt;=$AG$421),1,0)</f>
        <v>0</v>
      </c>
      <c r="AH148" s="119">
        <f>IF(AND(B148&lt;&gt;"",PRODUCT(R148,X148,AD148)&gt;=1,$J152&gt;=$AG$420),1,0)</f>
        <v>0</v>
      </c>
      <c r="AI148" s="242"/>
      <c r="AJ148" s="234">
        <f>IF(AND(F141&gt;=M$427,H148&gt;=O$427,J142&gt;=Q$427,AL148&gt;=S$427,J152&gt;=U$427),1,0)</f>
        <v>0</v>
      </c>
      <c r="AK148" s="242"/>
      <c r="AL148" s="240">
        <f>IF(F148="",0,DATEDIF(D148,F148,"m")+1)</f>
        <v>0</v>
      </c>
    </row>
    <row r="149" spans="1:38" ht="18" customHeight="1" x14ac:dyDescent="0.35">
      <c r="A149" s="10"/>
      <c r="B149" s="245"/>
      <c r="C149" s="229" t="s">
        <v>121</v>
      </c>
      <c r="D149" s="106"/>
      <c r="E149" s="235" t="s">
        <v>125</v>
      </c>
      <c r="F149" s="106"/>
      <c r="G149" s="235"/>
      <c r="H149" s="20"/>
      <c r="I149" s="222"/>
      <c r="J149" s="133" t="str">
        <f t="shared" ref="J149:J150" si="30">IFERROR(ROUND(H149/((F149-D149)/30.4),0),"")</f>
        <v/>
      </c>
      <c r="K149" s="12"/>
      <c r="M149" s="114">
        <f>((($M147-$M$422)/($M$421-$M$422))*0.5+1)</f>
        <v>-0.25</v>
      </c>
      <c r="N149" s="118">
        <f t="shared" ref="N149:N150" si="31">IF($M149&gt;1.5,1.5,IF($M149&lt;0.5,0,$M149))</f>
        <v>0</v>
      </c>
      <c r="O149" s="114">
        <f>((($M147-$O$422)/($O$421-$O$422))*0.5+1)</f>
        <v>-0.75</v>
      </c>
      <c r="P149" s="118">
        <f t="shared" ref="P149:P150" si="32">IF($O149&gt;1.5,1.5,IF($O149&lt;0.5,0,$O149))</f>
        <v>0</v>
      </c>
      <c r="Q149" s="114">
        <f>((($M147-$Q$422)/($Q$421-$Q$422))*0.5+1)</f>
        <v>-0.5</v>
      </c>
      <c r="R149" s="118">
        <f t="shared" ref="R149:R150" si="33">IF($Q149&gt;1.5,1.5,IF($Q149&lt;0.5,0,$Q149))</f>
        <v>0</v>
      </c>
      <c r="S149" s="114">
        <f>((($H149-$S$422)/($S$421-$S$422))*0.5+1)</f>
        <v>-1</v>
      </c>
      <c r="T149" s="118">
        <f t="shared" ref="T149:T150" si="34">IF($S149&gt;1.5,1.5,IF($S149&lt;0.5,0,$S149))</f>
        <v>0</v>
      </c>
      <c r="U149" s="114">
        <f>((($H149-$U$422)/($U$421-$U$422))*0.5+1)</f>
        <v>-0.75</v>
      </c>
      <c r="V149" s="118">
        <f t="shared" ref="V149:V150" si="35">IF($U149&gt;1.5,1.5,IF($U149&lt;0.5,0,$U149))</f>
        <v>0</v>
      </c>
      <c r="W149" s="114">
        <f>((($H149-$W$422)/($W$421-$W$422))*0.5+1)</f>
        <v>-1.4</v>
      </c>
      <c r="X149" s="118">
        <f t="shared" ref="X149:X150" si="36">IF($W149&gt;1.5,1.5,IF($W149&lt;0.5,0,$W149))</f>
        <v>0</v>
      </c>
      <c r="Y149" s="114">
        <f>((($J142-$Y$422)/($Y$421-$Y$422))*0.5+1)</f>
        <v>-0.25</v>
      </c>
      <c r="Z149" s="118">
        <f t="shared" ref="Z149:Z150" si="37">IF($Y149&gt;1.5,1.5,IF($Y149&lt;0.5,0,$Y149))</f>
        <v>0</v>
      </c>
      <c r="AA149" s="114">
        <f>((($J142-$AA$422)/($AA$421-$AA$422))*0.5+1)</f>
        <v>0</v>
      </c>
      <c r="AB149" s="118">
        <f t="shared" ref="AB149:AB150" si="38">IF($AA149&gt;1.5,1.5,IF($AA149&lt;0.5,0,$AA149))</f>
        <v>0</v>
      </c>
      <c r="AC149" s="114">
        <f>((($J142-$AC$422)/($AC$421-$AC$422))*0.5+1)</f>
        <v>0</v>
      </c>
      <c r="AD149" s="118">
        <f t="shared" ref="AD149:AD150" si="39">IF($AC149&gt;1.5,1.5,IF($AC149&lt;0.5,0,$AC149))</f>
        <v>0</v>
      </c>
      <c r="AE149" s="117"/>
      <c r="AF149" s="119">
        <f>IF(AND(B149&lt;&gt;"",PRODUCT(N149,T149,Z149)&gt;=1,$J152&gt;=$AG$422),1,0)</f>
        <v>0</v>
      </c>
      <c r="AG149" s="119">
        <f>IF(AND(B149&lt;&gt;"",PRODUCT(P149,V149,AB149)&gt;=1,$J152&gt;=$AG$421),1,0)</f>
        <v>0</v>
      </c>
      <c r="AH149" s="119">
        <f>IF(AND(B149&lt;&gt;"",PRODUCT(R149,X149,AD149)&gt;=1,$J152&gt;=$AG$420),1,0)</f>
        <v>0</v>
      </c>
      <c r="AI149" s="242"/>
      <c r="AJ149" s="234">
        <f>IF(AND(F141&gt;=M$427,H149&gt;=O$427,J142&gt;=Q$427,AL149&gt;=S$427,J152&gt;=U$427),1,0)</f>
        <v>0</v>
      </c>
      <c r="AK149" s="242"/>
      <c r="AL149" s="240">
        <f>IF(F149="",0,DATEDIF(D149,F149,"m")+1)</f>
        <v>0</v>
      </c>
    </row>
    <row r="150" spans="1:38" ht="18" customHeight="1" x14ac:dyDescent="0.35">
      <c r="A150" s="10"/>
      <c r="B150" s="245"/>
      <c r="C150" s="229" t="s">
        <v>121</v>
      </c>
      <c r="D150" s="106"/>
      <c r="E150" s="235" t="s">
        <v>125</v>
      </c>
      <c r="F150" s="106"/>
      <c r="G150" s="235"/>
      <c r="H150" s="20"/>
      <c r="I150" s="222"/>
      <c r="J150" s="133" t="str">
        <f t="shared" si="30"/>
        <v/>
      </c>
      <c r="K150" s="12"/>
      <c r="M150" s="114">
        <f>((($M147-$M$422)/($M$421-$M$422))*0.5+1)</f>
        <v>-0.25</v>
      </c>
      <c r="N150" s="118">
        <f t="shared" si="31"/>
        <v>0</v>
      </c>
      <c r="O150" s="114">
        <f>((($M147-$O$422)/($O$421-$O$422))*0.5+1)</f>
        <v>-0.75</v>
      </c>
      <c r="P150" s="118">
        <f t="shared" si="32"/>
        <v>0</v>
      </c>
      <c r="Q150" s="114">
        <f>((($M147-$Q$422)/($Q$421-$Q$422))*0.5+1)</f>
        <v>-0.5</v>
      </c>
      <c r="R150" s="118">
        <f t="shared" si="33"/>
        <v>0</v>
      </c>
      <c r="S150" s="114">
        <f>((($H150-$S$422)/($S$421-$S$422))*0.5+1)</f>
        <v>-1</v>
      </c>
      <c r="T150" s="118">
        <f t="shared" si="34"/>
        <v>0</v>
      </c>
      <c r="U150" s="114">
        <f>((($H150-$U$422)/($U$421-$U$422))*0.5+1)</f>
        <v>-0.75</v>
      </c>
      <c r="V150" s="118">
        <f t="shared" si="35"/>
        <v>0</v>
      </c>
      <c r="W150" s="114">
        <f>((($H150-$W$422)/($W$421-$W$422))*0.5+1)</f>
        <v>-1.4</v>
      </c>
      <c r="X150" s="118">
        <f t="shared" si="36"/>
        <v>0</v>
      </c>
      <c r="Y150" s="114">
        <f>((($J142-$Y$422)/($Y$421-$Y$422))*0.5+1)</f>
        <v>-0.25</v>
      </c>
      <c r="Z150" s="118">
        <f t="shared" si="37"/>
        <v>0</v>
      </c>
      <c r="AA150" s="114">
        <f>((($J142-$AA$422)/($AA$421-$AA$422))*0.5+1)</f>
        <v>0</v>
      </c>
      <c r="AB150" s="118">
        <f t="shared" si="38"/>
        <v>0</v>
      </c>
      <c r="AC150" s="114">
        <f>((($J142-$AC$422)/($AC$421-$AC$422))*0.5+1)</f>
        <v>0</v>
      </c>
      <c r="AD150" s="118">
        <f t="shared" si="39"/>
        <v>0</v>
      </c>
      <c r="AE150" s="117"/>
      <c r="AF150" s="119">
        <f>IF(AND(B150&lt;&gt;"",PRODUCT(N150,T150,Z150)&gt;=1,$J152&gt;=$AG$422),1,0)</f>
        <v>0</v>
      </c>
      <c r="AG150" s="119">
        <f>IF(AND(B150&lt;&gt;"",PRODUCT(P150,V150,AB150)&gt;=1,$J152&gt;=$AG$421),1,0)</f>
        <v>0</v>
      </c>
      <c r="AH150" s="119">
        <f>IF(AND(B150&lt;&gt;"",PRODUCT(R150,X150,AD150)&gt;=1,$J152&gt;=$AG$420),1,0)</f>
        <v>0</v>
      </c>
      <c r="AI150" s="242"/>
      <c r="AJ150" s="234">
        <f>IF(AND(F141&gt;=M$427,H150&gt;=O$427,J142&gt;=Q$427,AL150&gt;=S$427,J152&gt;=U$427),1,0)</f>
        <v>0</v>
      </c>
      <c r="AK150" s="242"/>
      <c r="AL150" s="240">
        <f>IF(F150="",0,DATEDIF(D150,F150,"m")+1)</f>
        <v>0</v>
      </c>
    </row>
    <row r="151" spans="1:38" ht="10" customHeight="1" x14ac:dyDescent="0.35">
      <c r="A151" s="10"/>
      <c r="B151" s="217"/>
      <c r="C151" s="217"/>
      <c r="D151" s="132"/>
      <c r="E151" s="219"/>
      <c r="F151" s="219"/>
      <c r="G151" s="219"/>
      <c r="H151" s="219"/>
      <c r="I151" s="219"/>
      <c r="J151" s="219"/>
      <c r="K151" s="12"/>
      <c r="R151" s="242"/>
      <c r="S151" s="238"/>
      <c r="T151" s="238"/>
      <c r="U151" s="238"/>
      <c r="V151" s="238"/>
      <c r="W151" s="238"/>
      <c r="X151" s="238"/>
      <c r="Y151" s="242"/>
      <c r="Z151" s="242"/>
      <c r="AA151" s="242"/>
      <c r="AB151" s="201"/>
      <c r="AC151" s="201"/>
      <c r="AD151" s="238"/>
      <c r="AE151" s="238"/>
      <c r="AF151" s="238"/>
      <c r="AG151" s="238"/>
      <c r="AH151" s="242"/>
      <c r="AI151" s="238"/>
      <c r="AJ151" s="238"/>
      <c r="AK151" s="238"/>
      <c r="AL151" s="238"/>
    </row>
    <row r="152" spans="1:38" ht="18" customHeight="1" x14ac:dyDescent="0.35">
      <c r="A152" s="10"/>
      <c r="B152" s="270" t="s">
        <v>301</v>
      </c>
      <c r="C152" s="270"/>
      <c r="D152" s="270"/>
      <c r="E152" s="270"/>
      <c r="F152" s="270"/>
      <c r="G152" s="270"/>
      <c r="H152" s="270"/>
      <c r="I152" s="219"/>
      <c r="J152" s="133">
        <f>SUM(J153:J162)</f>
        <v>0</v>
      </c>
      <c r="K152" s="12"/>
      <c r="R152" s="242"/>
      <c r="S152" s="238"/>
      <c r="T152" s="238"/>
      <c r="U152" s="238"/>
      <c r="V152" s="238"/>
      <c r="W152" s="238"/>
      <c r="X152" s="238"/>
      <c r="Y152" s="242"/>
      <c r="Z152" s="242"/>
      <c r="AA152" s="242"/>
      <c r="AB152" s="201"/>
      <c r="AC152" s="201"/>
      <c r="AD152" s="238"/>
      <c r="AE152" s="238"/>
      <c r="AF152" s="238"/>
      <c r="AG152" s="238"/>
      <c r="AH152" s="242"/>
      <c r="AI152" s="238"/>
      <c r="AJ152" s="238"/>
      <c r="AK152" s="238"/>
      <c r="AL152" s="238"/>
    </row>
    <row r="153" spans="1:38" ht="18" customHeight="1" x14ac:dyDescent="0.35">
      <c r="A153" s="10"/>
      <c r="B153" s="268" t="s">
        <v>183</v>
      </c>
      <c r="C153" s="268"/>
      <c r="D153" s="268"/>
      <c r="E153" s="268"/>
      <c r="F153" s="268"/>
      <c r="G153" s="268"/>
      <c r="H153" s="268"/>
      <c r="I153" s="219"/>
      <c r="J153" s="20"/>
      <c r="K153" s="12"/>
      <c r="R153" s="242"/>
      <c r="S153" s="238"/>
      <c r="T153" s="238"/>
      <c r="U153" s="238"/>
      <c r="V153" s="238"/>
      <c r="W153" s="238"/>
      <c r="X153" s="238"/>
      <c r="Y153" s="242"/>
      <c r="Z153" s="242"/>
      <c r="AA153" s="242"/>
      <c r="AB153" s="201"/>
      <c r="AC153" s="201"/>
      <c r="AD153" s="238"/>
      <c r="AE153" s="238"/>
      <c r="AF153" s="238"/>
      <c r="AG153" s="238"/>
      <c r="AH153" s="242"/>
      <c r="AI153" s="238"/>
      <c r="AJ153" s="238"/>
      <c r="AK153" s="238"/>
      <c r="AL153" s="238"/>
    </row>
    <row r="154" spans="1:38" ht="18" customHeight="1" x14ac:dyDescent="0.35">
      <c r="A154" s="10"/>
      <c r="B154" s="268" t="s">
        <v>302</v>
      </c>
      <c r="C154" s="268"/>
      <c r="D154" s="268"/>
      <c r="E154" s="268"/>
      <c r="F154" s="268"/>
      <c r="G154" s="268"/>
      <c r="H154" s="268"/>
      <c r="I154" s="219"/>
      <c r="J154" s="20"/>
      <c r="K154" s="12"/>
      <c r="R154" s="242"/>
      <c r="S154" s="238"/>
      <c r="T154" s="238"/>
      <c r="U154" s="238"/>
      <c r="V154" s="238"/>
      <c r="W154" s="238"/>
      <c r="X154" s="238"/>
      <c r="Y154" s="242"/>
      <c r="Z154" s="242"/>
      <c r="AA154" s="242"/>
      <c r="AB154" s="201"/>
      <c r="AC154" s="201"/>
      <c r="AD154" s="238"/>
      <c r="AE154" s="238"/>
      <c r="AF154" s="238"/>
      <c r="AG154" s="238"/>
      <c r="AH154" s="242"/>
      <c r="AI154" s="238"/>
      <c r="AJ154" s="238"/>
      <c r="AK154" s="238"/>
      <c r="AL154" s="238"/>
    </row>
    <row r="155" spans="1:38" ht="18" customHeight="1" x14ac:dyDescent="0.35">
      <c r="A155" s="10"/>
      <c r="B155" s="268" t="s">
        <v>185</v>
      </c>
      <c r="C155" s="268"/>
      <c r="D155" s="268"/>
      <c r="E155" s="268"/>
      <c r="F155" s="268"/>
      <c r="G155" s="268"/>
      <c r="H155" s="268"/>
      <c r="I155" s="219"/>
      <c r="J155" s="20"/>
      <c r="K155" s="12"/>
      <c r="R155" s="242"/>
      <c r="S155" s="238"/>
      <c r="T155" s="238"/>
      <c r="U155" s="238"/>
      <c r="V155" s="238"/>
      <c r="W155" s="238"/>
      <c r="X155" s="238"/>
      <c r="Y155" s="242"/>
      <c r="Z155" s="242"/>
      <c r="AA155" s="242"/>
      <c r="AB155" s="201"/>
      <c r="AC155" s="201"/>
      <c r="AD155" s="238"/>
      <c r="AE155" s="238"/>
      <c r="AF155" s="238"/>
      <c r="AG155" s="238"/>
      <c r="AH155" s="242"/>
      <c r="AI155" s="238"/>
      <c r="AJ155" s="238"/>
      <c r="AK155" s="238"/>
      <c r="AL155" s="238"/>
    </row>
    <row r="156" spans="1:38" ht="18" customHeight="1" x14ac:dyDescent="0.35">
      <c r="A156" s="10"/>
      <c r="B156" s="268" t="s">
        <v>186</v>
      </c>
      <c r="C156" s="268"/>
      <c r="D156" s="268"/>
      <c r="E156" s="268"/>
      <c r="F156" s="268"/>
      <c r="G156" s="268"/>
      <c r="H156" s="268"/>
      <c r="I156" s="219"/>
      <c r="J156" s="20"/>
      <c r="K156" s="12"/>
      <c r="R156" s="242"/>
      <c r="S156" s="238"/>
      <c r="T156" s="238"/>
      <c r="U156" s="238"/>
      <c r="V156" s="238"/>
      <c r="W156" s="238"/>
      <c r="X156" s="238"/>
      <c r="Y156" s="242"/>
      <c r="Z156" s="242"/>
      <c r="AA156" s="242"/>
      <c r="AB156" s="201"/>
      <c r="AC156" s="201"/>
      <c r="AD156" s="238"/>
      <c r="AE156" s="238"/>
      <c r="AF156" s="238"/>
      <c r="AG156" s="238"/>
      <c r="AH156" s="242"/>
      <c r="AI156" s="238"/>
      <c r="AJ156" s="238"/>
      <c r="AK156" s="238"/>
      <c r="AL156" s="238"/>
    </row>
    <row r="157" spans="1:38" ht="18" customHeight="1" x14ac:dyDescent="0.35">
      <c r="A157" s="10"/>
      <c r="B157" s="268" t="s">
        <v>187</v>
      </c>
      <c r="C157" s="268"/>
      <c r="D157" s="268"/>
      <c r="E157" s="268"/>
      <c r="F157" s="268"/>
      <c r="G157" s="268"/>
      <c r="H157" s="268"/>
      <c r="I157" s="219"/>
      <c r="J157" s="20"/>
      <c r="K157" s="12"/>
      <c r="R157" s="242"/>
      <c r="S157" s="238"/>
      <c r="T157" s="238"/>
      <c r="U157" s="238"/>
      <c r="V157" s="238"/>
      <c r="W157" s="238"/>
      <c r="X157" s="238"/>
      <c r="Y157" s="242"/>
      <c r="Z157" s="242"/>
      <c r="AA157" s="242"/>
      <c r="AB157" s="201"/>
      <c r="AC157" s="201"/>
      <c r="AD157" s="238"/>
      <c r="AE157" s="238"/>
      <c r="AF157" s="238"/>
      <c r="AG157" s="238"/>
      <c r="AH157" s="242"/>
      <c r="AI157" s="238"/>
      <c r="AJ157" s="238"/>
      <c r="AK157" s="238"/>
      <c r="AL157" s="238"/>
    </row>
    <row r="158" spans="1:38" ht="18" customHeight="1" x14ac:dyDescent="0.35">
      <c r="A158" s="10"/>
      <c r="B158" s="268" t="s">
        <v>188</v>
      </c>
      <c r="C158" s="268"/>
      <c r="D158" s="268"/>
      <c r="E158" s="268"/>
      <c r="F158" s="268"/>
      <c r="G158" s="268"/>
      <c r="H158" s="268"/>
      <c r="I158" s="219"/>
      <c r="J158" s="20"/>
      <c r="K158" s="12"/>
      <c r="R158" s="242"/>
      <c r="S158" s="238"/>
      <c r="T158" s="238"/>
      <c r="U158" s="238"/>
      <c r="V158" s="238"/>
      <c r="W158" s="238"/>
      <c r="X158" s="238"/>
      <c r="Y158" s="242"/>
      <c r="Z158" s="242"/>
      <c r="AA158" s="242"/>
      <c r="AB158" s="201"/>
      <c r="AC158" s="201"/>
      <c r="AD158" s="238"/>
      <c r="AE158" s="238"/>
      <c r="AF158" s="238"/>
      <c r="AG158" s="238"/>
      <c r="AH158" s="242"/>
      <c r="AI158" s="238"/>
      <c r="AJ158" s="238"/>
      <c r="AK158" s="238"/>
      <c r="AL158" s="238"/>
    </row>
    <row r="159" spans="1:38" ht="18" customHeight="1" x14ac:dyDescent="0.35">
      <c r="A159" s="10"/>
      <c r="B159" s="268" t="s">
        <v>189</v>
      </c>
      <c r="C159" s="268"/>
      <c r="D159" s="268"/>
      <c r="E159" s="268"/>
      <c r="F159" s="268"/>
      <c r="G159" s="268"/>
      <c r="H159" s="268"/>
      <c r="I159" s="219"/>
      <c r="J159" s="20"/>
      <c r="K159" s="12"/>
      <c r="R159" s="242"/>
      <c r="S159" s="238"/>
      <c r="T159" s="238"/>
      <c r="U159" s="238"/>
      <c r="V159" s="238"/>
      <c r="W159" s="238"/>
      <c r="X159" s="238"/>
      <c r="Y159" s="242"/>
      <c r="Z159" s="242"/>
      <c r="AA159" s="242"/>
      <c r="AB159" s="201"/>
      <c r="AC159" s="201"/>
      <c r="AD159" s="238"/>
      <c r="AE159" s="238"/>
      <c r="AF159" s="238"/>
      <c r="AG159" s="238"/>
      <c r="AH159" s="242"/>
      <c r="AI159" s="238"/>
      <c r="AJ159" s="238"/>
      <c r="AK159" s="238"/>
      <c r="AL159" s="238"/>
    </row>
    <row r="160" spans="1:38" ht="18" customHeight="1" x14ac:dyDescent="0.35">
      <c r="A160" s="10"/>
      <c r="B160" s="268" t="s">
        <v>190</v>
      </c>
      <c r="C160" s="268"/>
      <c r="D160" s="268"/>
      <c r="E160" s="268"/>
      <c r="F160" s="268"/>
      <c r="G160" s="268"/>
      <c r="H160" s="268"/>
      <c r="I160" s="219"/>
      <c r="J160" s="20"/>
      <c r="K160" s="12"/>
      <c r="R160" s="242"/>
      <c r="S160" s="238"/>
      <c r="T160" s="238"/>
      <c r="U160" s="238"/>
      <c r="V160" s="238"/>
      <c r="W160" s="238"/>
      <c r="X160" s="238"/>
      <c r="Y160" s="242"/>
      <c r="Z160" s="242"/>
      <c r="AA160" s="242"/>
      <c r="AB160" s="201"/>
      <c r="AC160" s="201"/>
      <c r="AD160" s="238"/>
      <c r="AE160" s="238"/>
      <c r="AF160" s="238"/>
      <c r="AG160" s="238"/>
      <c r="AH160" s="242"/>
      <c r="AI160" s="238"/>
      <c r="AJ160" s="238"/>
      <c r="AK160" s="238"/>
      <c r="AL160" s="238"/>
    </row>
    <row r="161" spans="1:34" ht="18" customHeight="1" x14ac:dyDescent="0.35">
      <c r="A161" s="10"/>
      <c r="B161" s="268" t="s">
        <v>191</v>
      </c>
      <c r="C161" s="268"/>
      <c r="D161" s="268"/>
      <c r="E161" s="268"/>
      <c r="F161" s="268"/>
      <c r="G161" s="268"/>
      <c r="H161" s="268"/>
      <c r="I161" s="219"/>
      <c r="J161" s="20"/>
      <c r="K161" s="12"/>
      <c r="R161" s="242"/>
      <c r="S161" s="238"/>
      <c r="T161" s="238"/>
      <c r="U161" s="238"/>
      <c r="V161" s="238"/>
      <c r="W161" s="238"/>
      <c r="X161" s="238"/>
      <c r="Y161" s="242"/>
      <c r="Z161" s="242"/>
      <c r="AA161" s="242"/>
      <c r="AB161" s="201"/>
      <c r="AC161" s="201"/>
      <c r="AD161" s="238"/>
      <c r="AE161" s="238"/>
      <c r="AF161" s="238"/>
      <c r="AG161" s="238"/>
      <c r="AH161" s="242"/>
    </row>
    <row r="162" spans="1:34" ht="18" customHeight="1" x14ac:dyDescent="0.35">
      <c r="A162" s="10"/>
      <c r="B162" s="268" t="s">
        <v>192</v>
      </c>
      <c r="C162" s="268"/>
      <c r="D162" s="268"/>
      <c r="E162" s="268"/>
      <c r="F162" s="268"/>
      <c r="G162" s="268"/>
      <c r="H162" s="268"/>
      <c r="I162" s="219"/>
      <c r="J162" s="20"/>
      <c r="K162" s="12"/>
      <c r="R162" s="242"/>
      <c r="S162" s="238"/>
      <c r="T162" s="238"/>
      <c r="U162" s="238"/>
      <c r="V162" s="238"/>
      <c r="W162" s="238"/>
      <c r="X162" s="238"/>
      <c r="Y162" s="242"/>
      <c r="Z162" s="242"/>
      <c r="AA162" s="242"/>
      <c r="AB162" s="201"/>
      <c r="AC162" s="201"/>
      <c r="AD162" s="238"/>
      <c r="AE162" s="238"/>
      <c r="AF162" s="238"/>
      <c r="AG162" s="238"/>
      <c r="AH162" s="242"/>
    </row>
    <row r="163" spans="1:34" ht="10" customHeight="1" x14ac:dyDescent="0.35">
      <c r="A163" s="10"/>
      <c r="B163" s="217"/>
      <c r="C163" s="217"/>
      <c r="D163" s="219"/>
      <c r="E163" s="219"/>
      <c r="F163" s="219"/>
      <c r="G163" s="219"/>
      <c r="H163" s="219"/>
      <c r="I163" s="219"/>
      <c r="J163" s="219"/>
      <c r="K163" s="12"/>
      <c r="R163" s="242"/>
      <c r="S163" s="238"/>
      <c r="T163" s="238"/>
      <c r="U163" s="238"/>
      <c r="V163" s="238"/>
      <c r="W163" s="238"/>
      <c r="X163" s="238"/>
      <c r="Y163" s="242"/>
      <c r="Z163" s="242"/>
      <c r="AA163" s="242"/>
      <c r="AB163" s="201"/>
      <c r="AC163" s="201"/>
      <c r="AD163" s="238"/>
      <c r="AE163" s="238"/>
      <c r="AF163" s="238"/>
      <c r="AG163" s="238"/>
      <c r="AH163" s="242"/>
    </row>
    <row r="164" spans="1:34" ht="18" customHeight="1" x14ac:dyDescent="0.35">
      <c r="A164" s="10"/>
      <c r="B164" s="218" t="s">
        <v>193</v>
      </c>
      <c r="C164" s="218"/>
      <c r="D164" s="219"/>
      <c r="E164" s="219"/>
      <c r="F164" s="219"/>
      <c r="G164" s="219"/>
      <c r="H164" s="219"/>
      <c r="I164" s="219"/>
      <c r="J164" s="219"/>
      <c r="K164" s="12"/>
      <c r="R164" s="242"/>
      <c r="S164" s="238"/>
      <c r="T164" s="238"/>
      <c r="U164" s="238"/>
      <c r="V164" s="238"/>
      <c r="W164" s="238"/>
      <c r="X164" s="238"/>
      <c r="Y164" s="242"/>
      <c r="Z164" s="242"/>
      <c r="AA164" s="242"/>
      <c r="AB164" s="201"/>
      <c r="AC164" s="201"/>
      <c r="AD164" s="238"/>
      <c r="AE164" s="238"/>
      <c r="AF164" s="238"/>
      <c r="AG164" s="238"/>
      <c r="AH164" s="242"/>
    </row>
    <row r="165" spans="1:34" ht="18" customHeight="1" x14ac:dyDescent="0.35">
      <c r="A165" s="10"/>
      <c r="B165" s="217" t="s">
        <v>194</v>
      </c>
      <c r="C165" s="217"/>
      <c r="D165" s="260"/>
      <c r="E165" s="260"/>
      <c r="F165" s="260"/>
      <c r="G165" s="260"/>
      <c r="H165" s="260"/>
      <c r="I165" s="260"/>
      <c r="J165" s="260"/>
      <c r="K165" s="12"/>
      <c r="R165" s="242"/>
      <c r="S165" s="238"/>
      <c r="T165" s="238"/>
      <c r="U165" s="238"/>
      <c r="V165" s="238"/>
      <c r="W165" s="238"/>
      <c r="X165" s="238"/>
      <c r="Y165" s="242"/>
      <c r="Z165" s="242"/>
      <c r="AA165" s="242"/>
      <c r="AB165" s="201"/>
      <c r="AC165" s="201"/>
      <c r="AD165" s="238"/>
      <c r="AE165" s="238"/>
      <c r="AF165" s="238"/>
      <c r="AG165" s="238"/>
      <c r="AH165" s="242"/>
    </row>
    <row r="166" spans="1:34" ht="18" customHeight="1" x14ac:dyDescent="0.35">
      <c r="A166" s="10"/>
      <c r="B166" s="217" t="s">
        <v>303</v>
      </c>
      <c r="C166" s="217"/>
      <c r="D166" s="260"/>
      <c r="E166" s="260"/>
      <c r="F166" s="260"/>
      <c r="G166" s="260"/>
      <c r="H166" s="260"/>
      <c r="I166" s="260"/>
      <c r="J166" s="260"/>
      <c r="K166" s="12"/>
      <c r="R166" s="242"/>
      <c r="S166" s="238"/>
      <c r="T166" s="238"/>
      <c r="U166" s="238"/>
      <c r="V166" s="238"/>
      <c r="W166" s="238"/>
      <c r="X166" s="238"/>
      <c r="Y166" s="242"/>
      <c r="Z166" s="242"/>
      <c r="AA166" s="242"/>
      <c r="AB166" s="201"/>
      <c r="AC166" s="201"/>
      <c r="AD166" s="238"/>
      <c r="AE166" s="238"/>
      <c r="AF166" s="238"/>
      <c r="AG166" s="238"/>
      <c r="AH166" s="242"/>
    </row>
    <row r="167" spans="1:34" ht="18" customHeight="1" x14ac:dyDescent="0.35">
      <c r="A167" s="10"/>
      <c r="B167" s="217" t="s">
        <v>196</v>
      </c>
      <c r="C167" s="217"/>
      <c r="D167" s="260"/>
      <c r="E167" s="260"/>
      <c r="F167" s="260"/>
      <c r="G167" s="260"/>
      <c r="H167" s="260"/>
      <c r="I167" s="260"/>
      <c r="J167" s="260"/>
      <c r="K167" s="12"/>
      <c r="R167" s="242"/>
      <c r="S167" s="238"/>
      <c r="T167" s="238"/>
      <c r="U167" s="238"/>
      <c r="V167" s="238"/>
      <c r="W167" s="238"/>
      <c r="X167" s="238"/>
      <c r="Y167" s="242"/>
      <c r="Z167" s="242"/>
      <c r="AA167" s="242"/>
      <c r="AB167" s="201"/>
      <c r="AC167" s="201"/>
      <c r="AD167" s="238"/>
      <c r="AE167" s="238"/>
      <c r="AF167" s="238"/>
      <c r="AG167" s="238"/>
      <c r="AH167" s="242"/>
    </row>
    <row r="168" spans="1:34" ht="18" customHeight="1" x14ac:dyDescent="0.35">
      <c r="A168" s="10"/>
      <c r="B168" s="217" t="s">
        <v>48</v>
      </c>
      <c r="C168" s="217"/>
      <c r="D168" s="260"/>
      <c r="E168" s="260"/>
      <c r="F168" s="260"/>
      <c r="G168" s="260"/>
      <c r="H168" s="260"/>
      <c r="I168" s="260"/>
      <c r="J168" s="260"/>
      <c r="K168" s="12"/>
      <c r="R168" s="242"/>
      <c r="S168" s="238"/>
      <c r="T168" s="238"/>
      <c r="U168" s="238"/>
      <c r="V168" s="238"/>
      <c r="W168" s="238"/>
      <c r="X168" s="238"/>
      <c r="Y168" s="242"/>
      <c r="Z168" s="242"/>
      <c r="AA168" s="242"/>
      <c r="AB168" s="201"/>
      <c r="AC168" s="201"/>
      <c r="AD168" s="238"/>
      <c r="AE168" s="238"/>
      <c r="AF168" s="238"/>
      <c r="AG168" s="238"/>
      <c r="AH168" s="242"/>
    </row>
    <row r="169" spans="1:34" ht="10" customHeight="1" x14ac:dyDescent="0.35">
      <c r="A169" s="14"/>
      <c r="B169" s="15"/>
      <c r="C169" s="15"/>
      <c r="D169" s="15"/>
      <c r="E169" s="15"/>
      <c r="F169" s="15"/>
      <c r="G169" s="15"/>
      <c r="H169" s="15"/>
      <c r="I169" s="15"/>
      <c r="J169" s="15"/>
      <c r="K169" s="16"/>
      <c r="R169" s="242"/>
      <c r="S169" s="238"/>
      <c r="T169" s="238"/>
      <c r="U169" s="238"/>
      <c r="V169" s="238"/>
      <c r="W169" s="238"/>
      <c r="X169" s="238"/>
      <c r="Y169" s="242"/>
      <c r="Z169" s="242"/>
      <c r="AA169" s="242"/>
      <c r="AB169" s="201"/>
      <c r="AC169" s="201"/>
      <c r="AD169" s="238"/>
      <c r="AE169" s="238"/>
      <c r="AF169" s="238"/>
      <c r="AG169" s="238"/>
      <c r="AH169" s="242"/>
    </row>
    <row r="170" spans="1:34" ht="10" customHeight="1" x14ac:dyDescent="0.35">
      <c r="A170" s="238"/>
      <c r="B170" s="250"/>
      <c r="C170" s="250"/>
      <c r="D170" s="335"/>
      <c r="E170" s="335"/>
      <c r="F170" s="335"/>
      <c r="G170" s="335"/>
      <c r="H170" s="335"/>
      <c r="I170" s="335"/>
      <c r="J170" s="335"/>
      <c r="K170" s="242"/>
      <c r="R170" s="242"/>
      <c r="S170" s="238"/>
      <c r="T170" s="238"/>
      <c r="U170" s="238"/>
      <c r="V170" s="238"/>
      <c r="W170" s="238"/>
      <c r="X170" s="238"/>
      <c r="Y170" s="238"/>
      <c r="Z170" s="238"/>
      <c r="AA170" s="238"/>
      <c r="AB170" s="238"/>
      <c r="AC170" s="238"/>
      <c r="AD170" s="238"/>
      <c r="AE170" s="238"/>
      <c r="AF170" s="238"/>
      <c r="AG170" s="238"/>
      <c r="AH170" s="238"/>
    </row>
    <row r="171" spans="1:34" ht="10" customHeight="1" x14ac:dyDescent="0.35">
      <c r="A171" s="7"/>
      <c r="B171" s="8"/>
      <c r="C171" s="8"/>
      <c r="D171" s="8"/>
      <c r="E171" s="8"/>
      <c r="F171" s="8"/>
      <c r="G171" s="8"/>
      <c r="H171" s="8"/>
      <c r="I171" s="8"/>
      <c r="J171" s="8"/>
      <c r="K171" s="9"/>
      <c r="R171" s="242"/>
      <c r="S171" s="238"/>
      <c r="T171" s="238"/>
      <c r="U171" s="238"/>
      <c r="V171" s="238"/>
      <c r="W171" s="238"/>
      <c r="X171" s="238"/>
      <c r="Y171" s="238"/>
      <c r="Z171" s="238"/>
      <c r="AA171" s="238"/>
      <c r="AB171" s="238"/>
      <c r="AC171" s="238"/>
      <c r="AD171" s="238"/>
      <c r="AE171" s="238"/>
      <c r="AF171" s="238"/>
      <c r="AG171" s="238"/>
      <c r="AH171" s="242"/>
    </row>
    <row r="172" spans="1:34" ht="18" customHeight="1" x14ac:dyDescent="0.35">
      <c r="A172" s="10"/>
      <c r="B172" s="218" t="s">
        <v>200</v>
      </c>
      <c r="C172" s="218"/>
      <c r="D172" s="331"/>
      <c r="E172" s="331"/>
      <c r="F172" s="331"/>
      <c r="G172" s="331"/>
      <c r="H172" s="331"/>
      <c r="I172" s="331"/>
      <c r="J172" s="331"/>
      <c r="K172" s="12"/>
      <c r="R172" s="242"/>
      <c r="S172" s="238"/>
      <c r="T172" s="238"/>
      <c r="U172" s="238"/>
      <c r="V172" s="238"/>
      <c r="W172" s="238"/>
      <c r="X172" s="238"/>
      <c r="Y172" s="238"/>
      <c r="Z172" s="238"/>
      <c r="AA172" s="238"/>
      <c r="AB172" s="238"/>
      <c r="AC172" s="238"/>
      <c r="AD172" s="238"/>
      <c r="AE172" s="238"/>
      <c r="AF172" s="238"/>
      <c r="AG172" s="238"/>
      <c r="AH172" s="242"/>
    </row>
    <row r="173" spans="1:34" ht="18" customHeight="1" x14ac:dyDescent="0.35">
      <c r="A173" s="10"/>
      <c r="B173" s="217" t="s">
        <v>288</v>
      </c>
      <c r="C173" s="217"/>
      <c r="D173" s="319"/>
      <c r="E173" s="319"/>
      <c r="F173" s="319"/>
      <c r="G173" s="319"/>
      <c r="H173" s="319"/>
      <c r="I173" s="319"/>
      <c r="J173" s="319"/>
      <c r="K173" s="12"/>
      <c r="R173" s="242"/>
      <c r="S173" s="238"/>
      <c r="T173" s="238"/>
      <c r="U173" s="238"/>
      <c r="V173" s="238"/>
      <c r="W173" s="238"/>
      <c r="X173" s="238"/>
      <c r="Y173" s="238"/>
      <c r="Z173" s="238"/>
      <c r="AA173" s="238"/>
      <c r="AB173" s="238"/>
      <c r="AC173" s="238"/>
      <c r="AD173" s="238"/>
      <c r="AE173" s="238"/>
      <c r="AF173" s="238"/>
      <c r="AG173" s="238"/>
      <c r="AH173" s="242"/>
    </row>
    <row r="174" spans="1:34" ht="18" customHeight="1" x14ac:dyDescent="0.35">
      <c r="A174" s="10"/>
      <c r="B174" s="217" t="s">
        <v>289</v>
      </c>
      <c r="C174" s="217"/>
      <c r="D174" s="319"/>
      <c r="E174" s="319"/>
      <c r="F174" s="319"/>
      <c r="G174" s="319"/>
      <c r="H174" s="319"/>
      <c r="I174" s="319"/>
      <c r="J174" s="319"/>
      <c r="K174" s="12"/>
      <c r="R174" s="242"/>
      <c r="S174" s="238"/>
      <c r="T174" s="238"/>
      <c r="U174" s="238"/>
      <c r="V174" s="238"/>
      <c r="W174" s="238"/>
      <c r="X174" s="238"/>
      <c r="Y174" s="238"/>
      <c r="Z174" s="238"/>
      <c r="AA174" s="238"/>
      <c r="AB174" s="238"/>
      <c r="AC174" s="238"/>
      <c r="AD174" s="238"/>
      <c r="AE174" s="238"/>
      <c r="AF174" s="238"/>
      <c r="AG174" s="238"/>
      <c r="AH174" s="242"/>
    </row>
    <row r="175" spans="1:34" ht="18" customHeight="1" x14ac:dyDescent="0.35">
      <c r="A175" s="10"/>
      <c r="B175" s="217" t="s">
        <v>290</v>
      </c>
      <c r="C175" s="217"/>
      <c r="D175" s="320"/>
      <c r="E175" s="330"/>
      <c r="F175" s="330"/>
      <c r="G175" s="330"/>
      <c r="H175" s="330"/>
      <c r="I175" s="330"/>
      <c r="J175" s="321"/>
      <c r="K175" s="12"/>
      <c r="R175" s="242"/>
      <c r="S175" s="238"/>
      <c r="T175" s="238"/>
      <c r="U175" s="238"/>
      <c r="V175" s="238"/>
      <c r="W175" s="238"/>
      <c r="X175" s="238"/>
      <c r="Y175" s="238"/>
      <c r="Z175" s="238"/>
      <c r="AA175" s="238"/>
      <c r="AB175" s="238"/>
      <c r="AC175" s="238"/>
      <c r="AD175" s="238"/>
      <c r="AE175" s="238"/>
      <c r="AF175" s="238"/>
      <c r="AG175" s="238"/>
      <c r="AH175" s="242"/>
    </row>
    <row r="176" spans="1:34" ht="60" customHeight="1" x14ac:dyDescent="0.35">
      <c r="A176" s="10"/>
      <c r="B176" s="217" t="s">
        <v>291</v>
      </c>
      <c r="C176" s="217"/>
      <c r="D176" s="319"/>
      <c r="E176" s="319"/>
      <c r="F176" s="319"/>
      <c r="G176" s="319"/>
      <c r="H176" s="319"/>
      <c r="I176" s="319"/>
      <c r="J176" s="319"/>
      <c r="K176" s="12"/>
      <c r="R176" s="242"/>
      <c r="S176" s="238"/>
      <c r="T176" s="238"/>
      <c r="U176" s="238"/>
      <c r="V176" s="238"/>
      <c r="W176" s="238"/>
      <c r="X176" s="238"/>
      <c r="Y176" s="238"/>
      <c r="Z176" s="238"/>
      <c r="AA176" s="238"/>
      <c r="AB176" s="238"/>
      <c r="AC176" s="238"/>
      <c r="AD176" s="238"/>
      <c r="AE176" s="238"/>
      <c r="AF176" s="238"/>
      <c r="AG176" s="238"/>
      <c r="AH176" s="242"/>
    </row>
    <row r="177" spans="1:38" ht="10" customHeight="1" x14ac:dyDescent="0.35">
      <c r="A177" s="10"/>
      <c r="B177" s="217"/>
      <c r="C177" s="217"/>
      <c r="D177" s="219"/>
      <c r="E177" s="219"/>
      <c r="F177" s="219"/>
      <c r="G177" s="219"/>
      <c r="H177" s="219"/>
      <c r="I177" s="219"/>
      <c r="J177" s="219"/>
      <c r="K177" s="12"/>
      <c r="R177" s="242"/>
      <c r="S177" s="238"/>
      <c r="T177" s="238"/>
      <c r="U177" s="238"/>
      <c r="V177" s="238"/>
      <c r="W177" s="238"/>
      <c r="X177" s="238"/>
      <c r="Y177" s="238"/>
      <c r="Z177" s="238"/>
      <c r="AA177" s="238"/>
      <c r="AB177" s="238"/>
      <c r="AC177" s="238"/>
      <c r="AD177" s="238"/>
      <c r="AE177" s="238"/>
      <c r="AF177" s="238"/>
      <c r="AG177" s="238"/>
      <c r="AH177" s="242"/>
      <c r="AI177" s="238"/>
      <c r="AJ177" s="238"/>
      <c r="AK177" s="238"/>
      <c r="AL177" s="238"/>
    </row>
    <row r="178" spans="1:38" ht="18" customHeight="1" x14ac:dyDescent="0.35">
      <c r="A178" s="10"/>
      <c r="B178" s="218" t="s">
        <v>292</v>
      </c>
      <c r="C178" s="218"/>
      <c r="D178" s="329" t="s">
        <v>119</v>
      </c>
      <c r="E178" s="329"/>
      <c r="F178" s="329"/>
      <c r="G178" s="219"/>
      <c r="H178" s="246"/>
      <c r="I178" s="219"/>
      <c r="J178" s="246" t="s">
        <v>80</v>
      </c>
      <c r="K178" s="12"/>
      <c r="R178" s="242"/>
      <c r="S178" s="238"/>
      <c r="T178" s="238"/>
      <c r="U178" s="238"/>
      <c r="V178" s="238"/>
      <c r="W178" s="238"/>
      <c r="X178" s="238"/>
      <c r="Y178" s="242"/>
      <c r="Z178" s="242"/>
      <c r="AA178" s="242"/>
      <c r="AB178" s="201"/>
      <c r="AC178" s="201"/>
      <c r="AD178" s="238"/>
      <c r="AE178" s="238"/>
      <c r="AF178" s="238"/>
      <c r="AG178" s="238"/>
      <c r="AH178" s="242"/>
      <c r="AI178" s="238"/>
      <c r="AJ178" s="238"/>
      <c r="AK178" s="238"/>
      <c r="AL178" s="238"/>
    </row>
    <row r="179" spans="1:38" ht="18" customHeight="1" x14ac:dyDescent="0.35">
      <c r="A179" s="10"/>
      <c r="B179" s="217" t="s">
        <v>214</v>
      </c>
      <c r="C179" s="229" t="s">
        <v>121</v>
      </c>
      <c r="D179" s="106"/>
      <c r="E179" s="235" t="s">
        <v>125</v>
      </c>
      <c r="F179" s="106"/>
      <c r="G179" s="219"/>
      <c r="H179" s="18"/>
      <c r="I179" s="219"/>
      <c r="J179" s="133">
        <f>ROUND(((F179-D179)/30.4),0)</f>
        <v>0</v>
      </c>
      <c r="K179" s="12"/>
      <c r="P179" s="110"/>
      <c r="Q179" s="110"/>
      <c r="R179" s="111"/>
      <c r="S179" s="111"/>
      <c r="T179" s="111"/>
      <c r="U179" s="111"/>
      <c r="V179" s="111"/>
      <c r="W179" s="111"/>
      <c r="X179" s="111"/>
      <c r="Y179" s="111"/>
      <c r="Z179" s="111"/>
      <c r="AA179" s="111"/>
      <c r="AB179" s="205"/>
      <c r="AC179" s="205"/>
      <c r="AD179" s="111"/>
      <c r="AE179" s="111"/>
      <c r="AF179" s="238"/>
      <c r="AG179" s="238"/>
      <c r="AH179" s="242"/>
      <c r="AI179" s="238"/>
      <c r="AJ179" s="238"/>
      <c r="AK179" s="238"/>
      <c r="AL179" s="238"/>
    </row>
    <row r="180" spans="1:38" ht="10" customHeight="1" x14ac:dyDescent="0.35">
      <c r="A180" s="10"/>
      <c r="B180" s="217"/>
      <c r="C180" s="229"/>
      <c r="D180" s="82"/>
      <c r="E180" s="236"/>
      <c r="F180" s="82"/>
      <c r="G180" s="219"/>
      <c r="H180" s="18"/>
      <c r="I180" s="219"/>
      <c r="J180" s="219"/>
      <c r="K180" s="12"/>
      <c r="P180" s="110"/>
      <c r="Q180" s="110"/>
      <c r="R180" s="111"/>
      <c r="S180" s="111"/>
      <c r="T180" s="111"/>
      <c r="U180" s="111"/>
      <c r="V180" s="111"/>
      <c r="W180" s="111"/>
      <c r="X180" s="111"/>
      <c r="Y180" s="111"/>
      <c r="Z180" s="111"/>
      <c r="AA180" s="111"/>
      <c r="AB180" s="205"/>
      <c r="AC180" s="205"/>
      <c r="AD180" s="111"/>
      <c r="AE180" s="111"/>
      <c r="AF180" s="238"/>
      <c r="AG180" s="238"/>
      <c r="AH180" s="242"/>
      <c r="AI180" s="238"/>
      <c r="AJ180" s="238"/>
      <c r="AK180" s="238"/>
      <c r="AL180" s="238"/>
    </row>
    <row r="181" spans="1:38" ht="18" customHeight="1" x14ac:dyDescent="0.35">
      <c r="A181" s="10"/>
      <c r="B181" s="217" t="s">
        <v>293</v>
      </c>
      <c r="C181" s="229"/>
      <c r="D181" s="324" t="s">
        <v>167</v>
      </c>
      <c r="E181" s="325"/>
      <c r="F181" s="20"/>
      <c r="G181" s="219"/>
      <c r="H181" s="326" t="s">
        <v>168</v>
      </c>
      <c r="I181" s="327"/>
      <c r="J181" s="20"/>
      <c r="K181" s="12"/>
      <c r="P181" s="110"/>
      <c r="Q181" s="110"/>
      <c r="R181" s="113"/>
      <c r="S181" s="111"/>
      <c r="T181" s="111"/>
      <c r="U181" s="111"/>
      <c r="V181" s="111"/>
      <c r="W181" s="111"/>
      <c r="X181" s="111"/>
      <c r="Y181" s="111"/>
      <c r="Z181" s="111"/>
      <c r="AA181" s="111"/>
      <c r="AB181" s="205"/>
      <c r="AC181" s="205"/>
      <c r="AD181" s="111"/>
      <c r="AE181" s="111"/>
      <c r="AF181" s="238"/>
      <c r="AG181" s="238"/>
      <c r="AH181" s="242"/>
      <c r="AI181" s="238"/>
      <c r="AJ181" s="238"/>
      <c r="AK181" s="238"/>
      <c r="AL181" s="238"/>
    </row>
    <row r="182" spans="1:38" ht="18" customHeight="1" x14ac:dyDescent="0.35">
      <c r="A182" s="10"/>
      <c r="B182" s="217" t="s">
        <v>294</v>
      </c>
      <c r="C182" s="229"/>
      <c r="D182" s="324"/>
      <c r="E182" s="325"/>
      <c r="F182" s="20"/>
      <c r="G182" s="219"/>
      <c r="H182" s="328"/>
      <c r="I182" s="327"/>
      <c r="J182" s="20"/>
      <c r="K182" s="12"/>
      <c r="P182" s="110"/>
      <c r="Q182" s="110"/>
      <c r="R182" s="112"/>
      <c r="S182" s="111"/>
      <c r="T182" s="111"/>
      <c r="U182" s="111"/>
      <c r="V182" s="111"/>
      <c r="W182" s="111"/>
      <c r="X182" s="111"/>
      <c r="Y182" s="111"/>
      <c r="Z182" s="111"/>
      <c r="AA182" s="111"/>
      <c r="AB182" s="205"/>
      <c r="AC182" s="205"/>
      <c r="AD182" s="111"/>
      <c r="AE182" s="111"/>
      <c r="AF182" s="238"/>
      <c r="AG182" s="238"/>
      <c r="AH182" s="242"/>
      <c r="AI182" s="238"/>
      <c r="AJ182" s="238"/>
      <c r="AK182" s="238"/>
      <c r="AL182" s="238"/>
    </row>
    <row r="183" spans="1:38" ht="18" customHeight="1" x14ac:dyDescent="0.35">
      <c r="A183" s="10"/>
      <c r="B183" s="268" t="s">
        <v>295</v>
      </c>
      <c r="C183" s="268"/>
      <c r="D183" s="268"/>
      <c r="E183" s="268"/>
      <c r="F183" s="268"/>
      <c r="G183" s="268"/>
      <c r="H183" s="268"/>
      <c r="I183" s="278"/>
      <c r="J183" s="20"/>
      <c r="K183" s="12"/>
      <c r="P183" s="110"/>
      <c r="Q183" s="110"/>
      <c r="R183" s="111"/>
      <c r="S183" s="111"/>
      <c r="T183" s="111"/>
      <c r="U183" s="111"/>
      <c r="V183" s="111"/>
      <c r="W183" s="111"/>
      <c r="X183" s="111"/>
      <c r="Y183" s="111"/>
      <c r="Z183" s="111"/>
      <c r="AA183" s="111"/>
      <c r="AB183" s="205"/>
      <c r="AC183" s="205"/>
      <c r="AD183" s="111"/>
      <c r="AE183" s="111"/>
      <c r="AF183" s="238"/>
      <c r="AG183" s="238"/>
      <c r="AH183" s="242"/>
      <c r="AI183" s="238"/>
      <c r="AJ183" s="238"/>
      <c r="AK183" s="238"/>
      <c r="AL183" s="238"/>
    </row>
    <row r="184" spans="1:38" ht="10" customHeight="1" x14ac:dyDescent="0.35">
      <c r="A184" s="10"/>
      <c r="B184" s="229"/>
      <c r="C184" s="229"/>
      <c r="D184" s="229"/>
      <c r="E184" s="229"/>
      <c r="F184" s="229"/>
      <c r="G184" s="229"/>
      <c r="H184" s="229"/>
      <c r="I184" s="229"/>
      <c r="J184" s="24"/>
      <c r="K184" s="12"/>
      <c r="R184" s="242"/>
      <c r="S184" s="238"/>
      <c r="T184" s="238"/>
      <c r="U184" s="238"/>
      <c r="V184" s="238"/>
      <c r="W184" s="238"/>
      <c r="X184" s="238"/>
      <c r="Y184" s="242"/>
      <c r="Z184" s="242"/>
      <c r="AA184" s="242"/>
      <c r="AB184" s="201"/>
      <c r="AC184" s="201"/>
      <c r="AD184" s="238"/>
      <c r="AE184" s="238"/>
      <c r="AF184" s="238"/>
      <c r="AG184" s="238"/>
      <c r="AH184" s="242"/>
      <c r="AI184" s="238"/>
      <c r="AJ184" s="238"/>
      <c r="AK184" s="238"/>
      <c r="AL184" s="238"/>
    </row>
    <row r="185" spans="1:38" ht="18" customHeight="1" x14ac:dyDescent="0.35">
      <c r="A185" s="10"/>
      <c r="B185" s="268" t="s">
        <v>296</v>
      </c>
      <c r="C185" s="268"/>
      <c r="D185" s="268"/>
      <c r="E185" s="268"/>
      <c r="F185" s="268"/>
      <c r="G185" s="268"/>
      <c r="H185" s="268"/>
      <c r="I185" s="278"/>
      <c r="J185" s="20"/>
      <c r="K185" s="12"/>
      <c r="M185" s="323" t="s">
        <v>172</v>
      </c>
      <c r="N185" s="323"/>
      <c r="O185" s="323"/>
      <c r="P185" s="323"/>
      <c r="Q185" s="323"/>
      <c r="R185" s="323"/>
      <c r="S185" s="336" t="s">
        <v>297</v>
      </c>
      <c r="T185" s="336"/>
      <c r="U185" s="336"/>
      <c r="V185" s="336"/>
      <c r="W185" s="336"/>
      <c r="X185" s="336"/>
      <c r="Y185" s="299" t="s">
        <v>298</v>
      </c>
      <c r="Z185" s="300"/>
      <c r="AA185" s="300"/>
      <c r="AB185" s="300"/>
      <c r="AC185" s="300"/>
      <c r="AD185" s="301"/>
      <c r="AE185" s="116"/>
      <c r="AF185" s="323" t="s">
        <v>175</v>
      </c>
      <c r="AG185" s="323"/>
      <c r="AH185" s="323"/>
      <c r="AI185" s="242"/>
      <c r="AJ185" s="332" t="s">
        <v>177</v>
      </c>
      <c r="AK185" s="242"/>
      <c r="AL185" s="332" t="s">
        <v>178</v>
      </c>
    </row>
    <row r="186" spans="1:38" ht="18" customHeight="1" x14ac:dyDescent="0.35">
      <c r="A186" s="10"/>
      <c r="B186" s="268" t="s">
        <v>299</v>
      </c>
      <c r="C186" s="268"/>
      <c r="D186" s="268"/>
      <c r="E186" s="268"/>
      <c r="F186" s="268"/>
      <c r="G186" s="268"/>
      <c r="H186" s="268"/>
      <c r="I186" s="278"/>
      <c r="J186" s="20"/>
      <c r="K186" s="12"/>
      <c r="M186" s="337" t="s">
        <v>83</v>
      </c>
      <c r="N186" s="338"/>
      <c r="O186" s="337" t="s">
        <v>82</v>
      </c>
      <c r="P186" s="338"/>
      <c r="Q186" s="299" t="s">
        <v>81</v>
      </c>
      <c r="R186" s="301"/>
      <c r="S186" s="299" t="s">
        <v>83</v>
      </c>
      <c r="T186" s="301"/>
      <c r="U186" s="299" t="s">
        <v>82</v>
      </c>
      <c r="V186" s="301"/>
      <c r="W186" s="299" t="s">
        <v>81</v>
      </c>
      <c r="X186" s="301"/>
      <c r="Y186" s="299" t="s">
        <v>83</v>
      </c>
      <c r="Z186" s="301"/>
      <c r="AA186" s="339" t="s">
        <v>82</v>
      </c>
      <c r="AB186" s="340"/>
      <c r="AC186" s="299" t="s">
        <v>81</v>
      </c>
      <c r="AD186" s="301"/>
      <c r="AE186" s="116"/>
      <c r="AF186" s="234" t="s">
        <v>83</v>
      </c>
      <c r="AG186" s="234" t="s">
        <v>82</v>
      </c>
      <c r="AH186" s="234" t="s">
        <v>81</v>
      </c>
      <c r="AI186" s="242"/>
      <c r="AJ186" s="333"/>
      <c r="AK186" s="242"/>
      <c r="AL186" s="333"/>
    </row>
    <row r="187" spans="1:38" ht="10" customHeight="1" x14ac:dyDescent="0.35">
      <c r="A187" s="10"/>
      <c r="B187" s="11"/>
      <c r="C187" s="11"/>
      <c r="D187" s="11"/>
      <c r="E187" s="11"/>
      <c r="F187" s="11"/>
      <c r="G187" s="11"/>
      <c r="H187" s="11"/>
      <c r="I187" s="11"/>
      <c r="J187" s="11"/>
      <c r="K187" s="12"/>
      <c r="R187" s="242"/>
      <c r="S187" s="242"/>
      <c r="T187" s="242"/>
      <c r="U187" s="242"/>
      <c r="V187" s="242"/>
      <c r="W187" s="242"/>
      <c r="X187" s="242"/>
      <c r="Y187" s="242"/>
      <c r="Z187" s="242"/>
      <c r="AA187" s="242"/>
      <c r="AB187" s="206"/>
      <c r="AC187" s="206"/>
      <c r="AD187" s="242"/>
      <c r="AE187" s="242"/>
      <c r="AF187" s="238"/>
      <c r="AG187" s="238"/>
      <c r="AH187" s="242"/>
      <c r="AI187" s="242"/>
      <c r="AJ187" s="242"/>
      <c r="AK187" s="242"/>
      <c r="AL187" s="242"/>
    </row>
    <row r="188" spans="1:38" ht="18" customHeight="1" x14ac:dyDescent="0.35">
      <c r="A188" s="10"/>
      <c r="B188" s="218" t="s">
        <v>300</v>
      </c>
      <c r="C188" s="218"/>
      <c r="D188" s="329" t="s">
        <v>119</v>
      </c>
      <c r="E188" s="329"/>
      <c r="F188" s="329"/>
      <c r="G188" s="11"/>
      <c r="H188" s="19" t="s">
        <v>69</v>
      </c>
      <c r="I188" s="11"/>
      <c r="J188" s="17" t="s">
        <v>181</v>
      </c>
      <c r="K188" s="12"/>
      <c r="M188" s="341">
        <f>IF(F181&gt;=F182,F181,F182)</f>
        <v>0</v>
      </c>
      <c r="N188" s="372"/>
      <c r="O188" s="372"/>
      <c r="P188" s="372"/>
      <c r="Q188" s="372"/>
      <c r="R188" s="342"/>
      <c r="S188" s="115"/>
      <c r="T188" s="115"/>
      <c r="U188" s="115"/>
      <c r="V188" s="115"/>
      <c r="W188" s="115"/>
      <c r="X188" s="115"/>
      <c r="Y188" s="27"/>
      <c r="Z188" s="27"/>
      <c r="AA188" s="27"/>
      <c r="AB188" s="207"/>
      <c r="AC188" s="207"/>
      <c r="AD188" s="27"/>
      <c r="AE188" s="242"/>
      <c r="AF188" s="238"/>
      <c r="AG188" s="238"/>
      <c r="AH188" s="242"/>
      <c r="AI188" s="242"/>
      <c r="AJ188" s="242"/>
      <c r="AK188" s="242"/>
      <c r="AL188" s="242"/>
    </row>
    <row r="189" spans="1:38" ht="18" customHeight="1" x14ac:dyDescent="0.35">
      <c r="A189" s="10"/>
      <c r="B189" s="245"/>
      <c r="C189" s="229" t="s">
        <v>121</v>
      </c>
      <c r="D189" s="106"/>
      <c r="E189" s="235" t="s">
        <v>125</v>
      </c>
      <c r="F189" s="106"/>
      <c r="G189" s="235"/>
      <c r="H189" s="20"/>
      <c r="I189" s="222"/>
      <c r="J189" s="133" t="str">
        <f>IFERROR(ROUND(H189/((F189-D189)/30.4),0),"")</f>
        <v/>
      </c>
      <c r="K189" s="12"/>
      <c r="M189" s="114">
        <f>((($M188-$M$422)/($M$421-$M$422))*0.5+1)</f>
        <v>-0.25</v>
      </c>
      <c r="N189" s="118">
        <f>IF($M189&gt;1.5,1.5,IF($M189&lt;0.5,0,$M189))</f>
        <v>0</v>
      </c>
      <c r="O189" s="114">
        <f>((($M188-$O$422)/($O$421-$O$422))*0.5+1)</f>
        <v>-0.75</v>
      </c>
      <c r="P189" s="118">
        <f>IF($O189&gt;1.5,1.5,IF($O189&lt;0.5,0,$O189))</f>
        <v>0</v>
      </c>
      <c r="Q189" s="114">
        <f>((($M188-$Q$422)/($Q$421-$Q$422))*0.5+1)</f>
        <v>-0.5</v>
      </c>
      <c r="R189" s="118">
        <f>IF($Q189&gt;1.5,1.5,IF($Q189&lt;0.5,0,$Q189))</f>
        <v>0</v>
      </c>
      <c r="S189" s="114">
        <f>((($H189-$S$422)/($S$421-$S$422))*0.5+1)</f>
        <v>-1</v>
      </c>
      <c r="T189" s="118">
        <f>IF($S189&gt;1.5,1.5,IF($S189&lt;0.5,0,$S189))</f>
        <v>0</v>
      </c>
      <c r="U189" s="114">
        <f>((($H189-$U$422)/($U$421-$U$422))*0.5+1)</f>
        <v>-0.75</v>
      </c>
      <c r="V189" s="118">
        <f>IF($U189&gt;1.5,1.5,IF($U189&lt;0.5,0,$U189))</f>
        <v>0</v>
      </c>
      <c r="W189" s="114">
        <f>((($H189-$W$422)/($W$421-$W$422))*0.5+1)</f>
        <v>-1.4</v>
      </c>
      <c r="X189" s="118">
        <f>IF($W189&gt;1.5,1.5,IF($W189&lt;0.5,0,$W189))</f>
        <v>0</v>
      </c>
      <c r="Y189" s="114">
        <f>((($J183-$Y$422)/($Y$421-$Y$422))*0.5+1)</f>
        <v>-0.25</v>
      </c>
      <c r="Z189" s="118">
        <f>IF($Y189&gt;1.5,1.5,IF($Y189&lt;0.5,0,$Y189))</f>
        <v>0</v>
      </c>
      <c r="AA189" s="114">
        <f>((($J183-$AA$422)/($AA$421-$AA$422))*0.5+1)</f>
        <v>0</v>
      </c>
      <c r="AB189" s="118">
        <f>IF($AA189&gt;1.5,1.5,IF($AA189&lt;0.5,0,$AA189))</f>
        <v>0</v>
      </c>
      <c r="AC189" s="114">
        <f>((($J183-$AC$422)/($AC$421-$AC$422))*0.5+1)</f>
        <v>0</v>
      </c>
      <c r="AD189" s="118">
        <f>IF($AC189&gt;1.5,1.5,IF($AC189&lt;0.5,0,$AC189))</f>
        <v>0</v>
      </c>
      <c r="AE189" s="117"/>
      <c r="AF189" s="119">
        <f>IF(AND(B189&lt;&gt;"",PRODUCT(N189,T189,Z189)&gt;=1,$J193&gt;=$AG$422),1,0)</f>
        <v>0</v>
      </c>
      <c r="AG189" s="119">
        <f>IF(AND(B189&lt;&gt;"",PRODUCT(P189,V189,AB189)&gt;=1,$J193&gt;=$AG$421),1,0)</f>
        <v>0</v>
      </c>
      <c r="AH189" s="119">
        <f>IF(AND(B189&lt;&gt;"",PRODUCT(R189,X189,AD189)&gt;=1,$J193&gt;=$AG$420),1,0)</f>
        <v>0</v>
      </c>
      <c r="AI189" s="242"/>
      <c r="AJ189" s="234">
        <f>IF(AND(F182&gt;=M$427,H189&gt;=O$427,J183&gt;=Q$427,AL189&gt;=S$427,J193&gt;=U$427),1,0)</f>
        <v>0</v>
      </c>
      <c r="AK189" s="242"/>
      <c r="AL189" s="240">
        <f>IF(F189="",0,DATEDIF(D189,F189,"m")+1)</f>
        <v>0</v>
      </c>
    </row>
    <row r="190" spans="1:38" ht="18" customHeight="1" x14ac:dyDescent="0.35">
      <c r="A190" s="10"/>
      <c r="B190" s="245"/>
      <c r="C190" s="229" t="s">
        <v>121</v>
      </c>
      <c r="D190" s="106"/>
      <c r="E190" s="235" t="s">
        <v>125</v>
      </c>
      <c r="F190" s="106"/>
      <c r="G190" s="235"/>
      <c r="H190" s="20"/>
      <c r="I190" s="222"/>
      <c r="J190" s="133" t="str">
        <f t="shared" ref="J190:J191" si="40">IFERROR(ROUND(H190/((F190-D190)/30.4),0),"")</f>
        <v/>
      </c>
      <c r="K190" s="12"/>
      <c r="M190" s="114">
        <f>((($M188-$M$422)/($M$421-$M$422))*0.5+1)</f>
        <v>-0.25</v>
      </c>
      <c r="N190" s="118">
        <f t="shared" ref="N190:N191" si="41">IF($M190&gt;1.5,1.5,IF($M190&lt;0.5,0,$M190))</f>
        <v>0</v>
      </c>
      <c r="O190" s="114">
        <f>((($M188-$O$422)/($O$421-$O$422))*0.5+1)</f>
        <v>-0.75</v>
      </c>
      <c r="P190" s="118">
        <f t="shared" ref="P190:P191" si="42">IF($O190&gt;1.5,1.5,IF($O190&lt;0.5,0,$O190))</f>
        <v>0</v>
      </c>
      <c r="Q190" s="114">
        <f>((($M188-$Q$422)/($Q$421-$Q$422))*0.5+1)</f>
        <v>-0.5</v>
      </c>
      <c r="R190" s="118">
        <f t="shared" ref="R190:R191" si="43">IF($Q190&gt;1.5,1.5,IF($Q190&lt;0.5,0,$Q190))</f>
        <v>0</v>
      </c>
      <c r="S190" s="114">
        <f>((($H190-$S$422)/($S$421-$S$422))*0.5+1)</f>
        <v>-1</v>
      </c>
      <c r="T190" s="118">
        <f t="shared" ref="T190:T191" si="44">IF($S190&gt;1.5,1.5,IF($S190&lt;0.5,0,$S190))</f>
        <v>0</v>
      </c>
      <c r="U190" s="114">
        <f>((($H190-$U$422)/($U$421-$U$422))*0.5+1)</f>
        <v>-0.75</v>
      </c>
      <c r="V190" s="118">
        <f t="shared" ref="V190:V191" si="45">IF($U190&gt;1.5,1.5,IF($U190&lt;0.5,0,$U190))</f>
        <v>0</v>
      </c>
      <c r="W190" s="114">
        <f>((($H190-$W$422)/($W$421-$W$422))*0.5+1)</f>
        <v>-1.4</v>
      </c>
      <c r="X190" s="118">
        <f t="shared" ref="X190:X191" si="46">IF($W190&gt;1.5,1.5,IF($W190&lt;0.5,0,$W190))</f>
        <v>0</v>
      </c>
      <c r="Y190" s="114">
        <f>((($J183-$Y$422)/($Y$421-$Y$422))*0.5+1)</f>
        <v>-0.25</v>
      </c>
      <c r="Z190" s="118">
        <f t="shared" ref="Z190:Z191" si="47">IF($Y190&gt;1.5,1.5,IF($Y190&lt;0.5,0,$Y190))</f>
        <v>0</v>
      </c>
      <c r="AA190" s="114">
        <f>((($J183-$AA$422)/($AA$421-$AA$422))*0.5+1)</f>
        <v>0</v>
      </c>
      <c r="AB190" s="118">
        <f t="shared" ref="AB190:AB191" si="48">IF($AA190&gt;1.5,1.5,IF($AA190&lt;0.5,0,$AA190))</f>
        <v>0</v>
      </c>
      <c r="AC190" s="114">
        <f>((($J183-$AC$422)/($AC$421-$AC$422))*0.5+1)</f>
        <v>0</v>
      </c>
      <c r="AD190" s="118">
        <f t="shared" ref="AD190:AD191" si="49">IF($AC190&gt;1.5,1.5,IF($AC190&lt;0.5,0,$AC190))</f>
        <v>0</v>
      </c>
      <c r="AE190" s="117"/>
      <c r="AF190" s="119">
        <f>IF(AND(B190&lt;&gt;"",PRODUCT(N190,T190,Z190)&gt;=1,$J193&gt;=$AG$422),1,0)</f>
        <v>0</v>
      </c>
      <c r="AG190" s="119">
        <f>IF(AND(B190&lt;&gt;"",PRODUCT(P190,V190,AB190)&gt;=1,$J193&gt;=$AG$421),1,0)</f>
        <v>0</v>
      </c>
      <c r="AH190" s="119">
        <f>IF(AND(B190&lt;&gt;"",PRODUCT(R190,X190,AD190)&gt;=1,$J193&gt;=$AG$420),1,0)</f>
        <v>0</v>
      </c>
      <c r="AI190" s="242"/>
      <c r="AJ190" s="234">
        <f>IF(AND(F182&gt;=M$427,H190&gt;=O$427,J183&gt;=Q$427,AL190&gt;=S$427,J193&gt;=U$427),1,0)</f>
        <v>0</v>
      </c>
      <c r="AK190" s="242"/>
      <c r="AL190" s="240">
        <f>IF(F190="",0,DATEDIF(D190,F190,"m")+1)</f>
        <v>0</v>
      </c>
    </row>
    <row r="191" spans="1:38" ht="18" customHeight="1" x14ac:dyDescent="0.35">
      <c r="A191" s="10"/>
      <c r="B191" s="245"/>
      <c r="C191" s="229" t="s">
        <v>121</v>
      </c>
      <c r="D191" s="106"/>
      <c r="E191" s="235" t="s">
        <v>125</v>
      </c>
      <c r="F191" s="106"/>
      <c r="G191" s="235"/>
      <c r="H191" s="20"/>
      <c r="I191" s="222"/>
      <c r="J191" s="133" t="str">
        <f t="shared" si="40"/>
        <v/>
      </c>
      <c r="K191" s="12"/>
      <c r="M191" s="114">
        <f>((($M188-$M$422)/($M$421-$M$422))*0.5+1)</f>
        <v>-0.25</v>
      </c>
      <c r="N191" s="118">
        <f t="shared" si="41"/>
        <v>0</v>
      </c>
      <c r="O191" s="114">
        <f>((($M188-$O$422)/($O$421-$O$422))*0.5+1)</f>
        <v>-0.75</v>
      </c>
      <c r="P191" s="118">
        <f t="shared" si="42"/>
        <v>0</v>
      </c>
      <c r="Q191" s="114">
        <f>((($M188-$Q$422)/($Q$421-$Q$422))*0.5+1)</f>
        <v>-0.5</v>
      </c>
      <c r="R191" s="118">
        <f t="shared" si="43"/>
        <v>0</v>
      </c>
      <c r="S191" s="114">
        <f>((($H191-$S$422)/($S$421-$S$422))*0.5+1)</f>
        <v>-1</v>
      </c>
      <c r="T191" s="118">
        <f t="shared" si="44"/>
        <v>0</v>
      </c>
      <c r="U191" s="114">
        <f>((($H191-$U$422)/($U$421-$U$422))*0.5+1)</f>
        <v>-0.75</v>
      </c>
      <c r="V191" s="118">
        <f t="shared" si="45"/>
        <v>0</v>
      </c>
      <c r="W191" s="114">
        <f>((($H191-$W$422)/($W$421-$W$422))*0.5+1)</f>
        <v>-1.4</v>
      </c>
      <c r="X191" s="118">
        <f t="shared" si="46"/>
        <v>0</v>
      </c>
      <c r="Y191" s="114">
        <f>((($J183-$Y$422)/($Y$421-$Y$422))*0.5+1)</f>
        <v>-0.25</v>
      </c>
      <c r="Z191" s="118">
        <f t="shared" si="47"/>
        <v>0</v>
      </c>
      <c r="AA191" s="114">
        <f>((($J183-$AA$422)/($AA$421-$AA$422))*0.5+1)</f>
        <v>0</v>
      </c>
      <c r="AB191" s="118">
        <f t="shared" si="48"/>
        <v>0</v>
      </c>
      <c r="AC191" s="114">
        <f>((($J183-$AC$422)/($AC$421-$AC$422))*0.5+1)</f>
        <v>0</v>
      </c>
      <c r="AD191" s="118">
        <f t="shared" si="49"/>
        <v>0</v>
      </c>
      <c r="AE191" s="117"/>
      <c r="AF191" s="119">
        <f>IF(AND(B191&lt;&gt;"",PRODUCT(N191,T191,Z191)&gt;=1,$J193&gt;=$AG$422),1,0)</f>
        <v>0</v>
      </c>
      <c r="AG191" s="119">
        <f>IF(AND(B191&lt;&gt;"",PRODUCT(P191,V191,AB191)&gt;=1,$J193&gt;=$AG$421),1,0)</f>
        <v>0</v>
      </c>
      <c r="AH191" s="119">
        <f>IF(AND(B191&lt;&gt;"",PRODUCT(R191,X191,AD191)&gt;=1,$J193&gt;=$AG$420),1,0)</f>
        <v>0</v>
      </c>
      <c r="AI191" s="242"/>
      <c r="AJ191" s="234">
        <f>IF(AND(F182&gt;=M$427,H191&gt;=O$427,J183&gt;=Q$427,AL191&gt;=S$427,J193&gt;=U$427),1,0)</f>
        <v>0</v>
      </c>
      <c r="AK191" s="242"/>
      <c r="AL191" s="240">
        <f>IF(F191="",0,DATEDIF(D191,F191,"m")+1)</f>
        <v>0</v>
      </c>
    </row>
    <row r="192" spans="1:38" ht="10" customHeight="1" x14ac:dyDescent="0.35">
      <c r="A192" s="10"/>
      <c r="B192" s="217"/>
      <c r="C192" s="217"/>
      <c r="D192" s="132"/>
      <c r="E192" s="219"/>
      <c r="F192" s="219"/>
      <c r="G192" s="219"/>
      <c r="H192" s="219"/>
      <c r="I192" s="219"/>
      <c r="J192" s="219"/>
      <c r="K192" s="12"/>
      <c r="R192" s="242"/>
      <c r="S192" s="238"/>
      <c r="T192" s="238"/>
      <c r="U192" s="238"/>
      <c r="V192" s="238"/>
      <c r="W192" s="238"/>
      <c r="X192" s="238"/>
      <c r="Y192" s="242"/>
      <c r="Z192" s="242"/>
      <c r="AA192" s="242"/>
      <c r="AB192" s="201"/>
      <c r="AC192" s="201"/>
      <c r="AD192" s="238"/>
      <c r="AE192" s="238"/>
      <c r="AF192" s="238"/>
      <c r="AG192" s="238"/>
      <c r="AH192" s="242"/>
      <c r="AI192" s="238"/>
      <c r="AJ192" s="238"/>
      <c r="AK192" s="238"/>
      <c r="AL192" s="238"/>
    </row>
    <row r="193" spans="1:34" ht="18" customHeight="1" x14ac:dyDescent="0.35">
      <c r="A193" s="10"/>
      <c r="B193" s="270" t="s">
        <v>301</v>
      </c>
      <c r="C193" s="270"/>
      <c r="D193" s="270"/>
      <c r="E193" s="270"/>
      <c r="F193" s="270"/>
      <c r="G193" s="270"/>
      <c r="H193" s="270"/>
      <c r="I193" s="219"/>
      <c r="J193" s="133">
        <f>SUM(J194:J203)</f>
        <v>0</v>
      </c>
      <c r="K193" s="12"/>
      <c r="R193" s="242"/>
      <c r="S193" s="238"/>
      <c r="T193" s="238"/>
      <c r="U193" s="238"/>
      <c r="V193" s="238"/>
      <c r="W193" s="238"/>
      <c r="X193" s="238"/>
      <c r="Y193" s="242"/>
      <c r="Z193" s="242"/>
      <c r="AA193" s="242"/>
      <c r="AB193" s="201"/>
      <c r="AC193" s="201"/>
      <c r="AD193" s="238"/>
      <c r="AE193" s="238"/>
      <c r="AF193" s="238"/>
      <c r="AG193" s="238"/>
      <c r="AH193" s="242"/>
    </row>
    <row r="194" spans="1:34" ht="18" customHeight="1" x14ac:dyDescent="0.35">
      <c r="A194" s="10"/>
      <c r="B194" s="268" t="s">
        <v>183</v>
      </c>
      <c r="C194" s="268"/>
      <c r="D194" s="268"/>
      <c r="E194" s="268"/>
      <c r="F194" s="268"/>
      <c r="G194" s="268"/>
      <c r="H194" s="268"/>
      <c r="I194" s="219"/>
      <c r="J194" s="20"/>
      <c r="K194" s="12"/>
      <c r="R194" s="242"/>
      <c r="S194" s="238"/>
      <c r="T194" s="238"/>
      <c r="U194" s="238"/>
      <c r="V194" s="238"/>
      <c r="W194" s="238"/>
      <c r="X194" s="238"/>
      <c r="Y194" s="242"/>
      <c r="Z194" s="242"/>
      <c r="AA194" s="242"/>
      <c r="AB194" s="201"/>
      <c r="AC194" s="201"/>
      <c r="AD194" s="238"/>
      <c r="AE194" s="238"/>
      <c r="AF194" s="238"/>
      <c r="AG194" s="238"/>
      <c r="AH194" s="242"/>
    </row>
    <row r="195" spans="1:34" ht="18" customHeight="1" x14ac:dyDescent="0.35">
      <c r="A195" s="10"/>
      <c r="B195" s="268" t="s">
        <v>302</v>
      </c>
      <c r="C195" s="268"/>
      <c r="D195" s="268"/>
      <c r="E195" s="268"/>
      <c r="F195" s="268"/>
      <c r="G195" s="268"/>
      <c r="H195" s="268"/>
      <c r="I195" s="219"/>
      <c r="J195" s="20"/>
      <c r="K195" s="12"/>
      <c r="R195" s="242"/>
      <c r="S195" s="238"/>
      <c r="T195" s="238"/>
      <c r="U195" s="238"/>
      <c r="V195" s="238"/>
      <c r="W195" s="238"/>
      <c r="X195" s="238"/>
      <c r="Y195" s="242"/>
      <c r="Z195" s="242"/>
      <c r="AA195" s="242"/>
      <c r="AB195" s="201"/>
      <c r="AC195" s="201"/>
      <c r="AD195" s="238"/>
      <c r="AE195" s="238"/>
      <c r="AF195" s="238"/>
      <c r="AG195" s="238"/>
      <c r="AH195" s="242"/>
    </row>
    <row r="196" spans="1:34" ht="18" customHeight="1" x14ac:dyDescent="0.35">
      <c r="A196" s="10"/>
      <c r="B196" s="268" t="s">
        <v>185</v>
      </c>
      <c r="C196" s="268"/>
      <c r="D196" s="268"/>
      <c r="E196" s="268"/>
      <c r="F196" s="268"/>
      <c r="G196" s="268"/>
      <c r="H196" s="268"/>
      <c r="I196" s="219"/>
      <c r="J196" s="20"/>
      <c r="K196" s="12"/>
      <c r="R196" s="242"/>
      <c r="S196" s="238"/>
      <c r="T196" s="238"/>
      <c r="U196" s="238"/>
      <c r="V196" s="238"/>
      <c r="W196" s="238"/>
      <c r="X196" s="238"/>
      <c r="Y196" s="242"/>
      <c r="Z196" s="242"/>
      <c r="AA196" s="242"/>
      <c r="AB196" s="201"/>
      <c r="AC196" s="201"/>
      <c r="AD196" s="238"/>
      <c r="AE196" s="238"/>
      <c r="AF196" s="238"/>
      <c r="AG196" s="238"/>
      <c r="AH196" s="242"/>
    </row>
    <row r="197" spans="1:34" ht="18" customHeight="1" x14ac:dyDescent="0.35">
      <c r="A197" s="10"/>
      <c r="B197" s="268" t="s">
        <v>186</v>
      </c>
      <c r="C197" s="268"/>
      <c r="D197" s="268"/>
      <c r="E197" s="268"/>
      <c r="F197" s="268"/>
      <c r="G197" s="268"/>
      <c r="H197" s="268"/>
      <c r="I197" s="219"/>
      <c r="J197" s="20"/>
      <c r="K197" s="12"/>
      <c r="R197" s="242"/>
      <c r="S197" s="238"/>
      <c r="T197" s="238"/>
      <c r="U197" s="238"/>
      <c r="V197" s="238"/>
      <c r="W197" s="238"/>
      <c r="X197" s="238"/>
      <c r="Y197" s="242"/>
      <c r="Z197" s="242"/>
      <c r="AA197" s="242"/>
      <c r="AB197" s="201"/>
      <c r="AC197" s="201"/>
      <c r="AD197" s="238"/>
      <c r="AE197" s="238"/>
      <c r="AF197" s="238"/>
      <c r="AG197" s="238"/>
      <c r="AH197" s="242"/>
    </row>
    <row r="198" spans="1:34" ht="18" customHeight="1" x14ac:dyDescent="0.35">
      <c r="A198" s="10"/>
      <c r="B198" s="268" t="s">
        <v>187</v>
      </c>
      <c r="C198" s="268"/>
      <c r="D198" s="268"/>
      <c r="E198" s="268"/>
      <c r="F198" s="268"/>
      <c r="G198" s="268"/>
      <c r="H198" s="268"/>
      <c r="I198" s="219"/>
      <c r="J198" s="20"/>
      <c r="K198" s="12"/>
      <c r="R198" s="242"/>
      <c r="S198" s="238"/>
      <c r="T198" s="238"/>
      <c r="U198" s="238"/>
      <c r="V198" s="238"/>
      <c r="W198" s="238"/>
      <c r="X198" s="238"/>
      <c r="Y198" s="242"/>
      <c r="Z198" s="242"/>
      <c r="AA198" s="242"/>
      <c r="AB198" s="201"/>
      <c r="AC198" s="201"/>
      <c r="AD198" s="238"/>
      <c r="AE198" s="238"/>
      <c r="AF198" s="238"/>
      <c r="AG198" s="238"/>
      <c r="AH198" s="242"/>
    </row>
    <row r="199" spans="1:34" ht="18" customHeight="1" x14ac:dyDescent="0.35">
      <c r="A199" s="10"/>
      <c r="B199" s="268" t="s">
        <v>188</v>
      </c>
      <c r="C199" s="268"/>
      <c r="D199" s="268"/>
      <c r="E199" s="268"/>
      <c r="F199" s="268"/>
      <c r="G199" s="268"/>
      <c r="H199" s="268"/>
      <c r="I199" s="219"/>
      <c r="J199" s="20"/>
      <c r="K199" s="12"/>
      <c r="R199" s="242"/>
      <c r="S199" s="238"/>
      <c r="T199" s="238"/>
      <c r="U199" s="238"/>
      <c r="V199" s="238"/>
      <c r="W199" s="238"/>
      <c r="X199" s="238"/>
      <c r="Y199" s="242"/>
      <c r="Z199" s="242"/>
      <c r="AA199" s="242"/>
      <c r="AB199" s="201"/>
      <c r="AC199" s="201"/>
      <c r="AD199" s="238"/>
      <c r="AE199" s="238"/>
      <c r="AF199" s="238"/>
      <c r="AG199" s="238"/>
      <c r="AH199" s="242"/>
    </row>
    <row r="200" spans="1:34" ht="18" customHeight="1" x14ac:dyDescent="0.35">
      <c r="A200" s="10"/>
      <c r="B200" s="268" t="s">
        <v>189</v>
      </c>
      <c r="C200" s="268"/>
      <c r="D200" s="268"/>
      <c r="E200" s="268"/>
      <c r="F200" s="268"/>
      <c r="G200" s="268"/>
      <c r="H200" s="268"/>
      <c r="I200" s="219"/>
      <c r="J200" s="20"/>
      <c r="K200" s="12"/>
      <c r="R200" s="242"/>
      <c r="S200" s="238"/>
      <c r="T200" s="238"/>
      <c r="U200" s="238"/>
      <c r="V200" s="238"/>
      <c r="W200" s="238"/>
      <c r="X200" s="238"/>
      <c r="Y200" s="242"/>
      <c r="Z200" s="242"/>
      <c r="AA200" s="242"/>
      <c r="AB200" s="201"/>
      <c r="AC200" s="201"/>
      <c r="AD200" s="238"/>
      <c r="AE200" s="238"/>
      <c r="AF200" s="238"/>
      <c r="AG200" s="238"/>
      <c r="AH200" s="242"/>
    </row>
    <row r="201" spans="1:34" ht="18" customHeight="1" x14ac:dyDescent="0.35">
      <c r="A201" s="10"/>
      <c r="B201" s="268" t="s">
        <v>190</v>
      </c>
      <c r="C201" s="268"/>
      <c r="D201" s="268"/>
      <c r="E201" s="268"/>
      <c r="F201" s="268"/>
      <c r="G201" s="268"/>
      <c r="H201" s="268"/>
      <c r="I201" s="219"/>
      <c r="J201" s="20"/>
      <c r="K201" s="12"/>
      <c r="R201" s="242"/>
      <c r="S201" s="238"/>
      <c r="T201" s="238"/>
      <c r="U201" s="238"/>
      <c r="V201" s="238"/>
      <c r="W201" s="238"/>
      <c r="X201" s="238"/>
      <c r="Y201" s="242"/>
      <c r="Z201" s="242"/>
      <c r="AA201" s="242"/>
      <c r="AB201" s="201"/>
      <c r="AC201" s="201"/>
      <c r="AD201" s="238"/>
      <c r="AE201" s="238"/>
      <c r="AF201" s="238"/>
      <c r="AG201" s="238"/>
      <c r="AH201" s="242"/>
    </row>
    <row r="202" spans="1:34" ht="18" customHeight="1" x14ac:dyDescent="0.35">
      <c r="A202" s="10"/>
      <c r="B202" s="268" t="s">
        <v>191</v>
      </c>
      <c r="C202" s="268"/>
      <c r="D202" s="268"/>
      <c r="E202" s="268"/>
      <c r="F202" s="268"/>
      <c r="G202" s="268"/>
      <c r="H202" s="268"/>
      <c r="I202" s="219"/>
      <c r="J202" s="20"/>
      <c r="K202" s="12"/>
      <c r="R202" s="242"/>
      <c r="S202" s="238"/>
      <c r="T202" s="238"/>
      <c r="U202" s="238"/>
      <c r="V202" s="238"/>
      <c r="W202" s="238"/>
      <c r="X202" s="238"/>
      <c r="Y202" s="242"/>
      <c r="Z202" s="242"/>
      <c r="AA202" s="242"/>
      <c r="AB202" s="201"/>
      <c r="AC202" s="201"/>
      <c r="AD202" s="238"/>
      <c r="AE202" s="238"/>
      <c r="AF202" s="238"/>
      <c r="AG202" s="238"/>
      <c r="AH202" s="242"/>
    </row>
    <row r="203" spans="1:34" ht="18" customHeight="1" x14ac:dyDescent="0.35">
      <c r="A203" s="10"/>
      <c r="B203" s="268" t="s">
        <v>192</v>
      </c>
      <c r="C203" s="268"/>
      <c r="D203" s="268"/>
      <c r="E203" s="268"/>
      <c r="F203" s="268"/>
      <c r="G203" s="268"/>
      <c r="H203" s="268"/>
      <c r="I203" s="219"/>
      <c r="J203" s="20"/>
      <c r="K203" s="12"/>
      <c r="R203" s="242"/>
      <c r="S203" s="238"/>
      <c r="T203" s="238"/>
      <c r="U203" s="238"/>
      <c r="V203" s="238"/>
      <c r="W203" s="238"/>
      <c r="X203" s="238"/>
      <c r="Y203" s="242"/>
      <c r="Z203" s="242"/>
      <c r="AA203" s="242"/>
      <c r="AB203" s="201"/>
      <c r="AC203" s="201"/>
      <c r="AD203" s="238"/>
      <c r="AE203" s="238"/>
      <c r="AF203" s="238"/>
      <c r="AG203" s="238"/>
      <c r="AH203" s="242"/>
    </row>
    <row r="204" spans="1:34" ht="10" customHeight="1" x14ac:dyDescent="0.35">
      <c r="A204" s="10"/>
      <c r="B204" s="217"/>
      <c r="C204" s="217"/>
      <c r="D204" s="219"/>
      <c r="E204" s="219"/>
      <c r="F204" s="219"/>
      <c r="G204" s="219"/>
      <c r="H204" s="219"/>
      <c r="I204" s="219"/>
      <c r="J204" s="219"/>
      <c r="K204" s="12"/>
      <c r="R204" s="242"/>
      <c r="S204" s="238"/>
      <c r="T204" s="238"/>
      <c r="U204" s="238"/>
      <c r="V204" s="238"/>
      <c r="W204" s="238"/>
      <c r="X204" s="238"/>
      <c r="Y204" s="242"/>
      <c r="Z204" s="242"/>
      <c r="AA204" s="242"/>
      <c r="AB204" s="201"/>
      <c r="AC204" s="201"/>
      <c r="AD204" s="238"/>
      <c r="AE204" s="238"/>
      <c r="AF204" s="238"/>
      <c r="AG204" s="238"/>
      <c r="AH204" s="242"/>
    </row>
    <row r="205" spans="1:34" ht="18" customHeight="1" x14ac:dyDescent="0.35">
      <c r="A205" s="10"/>
      <c r="B205" s="218" t="s">
        <v>193</v>
      </c>
      <c r="C205" s="218"/>
      <c r="D205" s="219"/>
      <c r="E205" s="219"/>
      <c r="F205" s="219"/>
      <c r="G205" s="219"/>
      <c r="H205" s="219"/>
      <c r="I205" s="219"/>
      <c r="J205" s="219"/>
      <c r="K205" s="12"/>
      <c r="R205" s="242"/>
      <c r="S205" s="238"/>
      <c r="T205" s="238"/>
      <c r="U205" s="238"/>
      <c r="V205" s="238"/>
      <c r="W205" s="238"/>
      <c r="X205" s="238"/>
      <c r="Y205" s="242"/>
      <c r="Z205" s="242"/>
      <c r="AA205" s="242"/>
      <c r="AB205" s="201"/>
      <c r="AC205" s="201"/>
      <c r="AD205" s="238"/>
      <c r="AE205" s="238"/>
      <c r="AF205" s="238"/>
      <c r="AG205" s="238"/>
      <c r="AH205" s="242"/>
    </row>
    <row r="206" spans="1:34" ht="18" customHeight="1" x14ac:dyDescent="0.35">
      <c r="A206" s="10"/>
      <c r="B206" s="217" t="s">
        <v>194</v>
      </c>
      <c r="C206" s="217"/>
      <c r="D206" s="260"/>
      <c r="E206" s="260"/>
      <c r="F206" s="260"/>
      <c r="G206" s="260"/>
      <c r="H206" s="260"/>
      <c r="I206" s="260"/>
      <c r="J206" s="260"/>
      <c r="K206" s="12"/>
      <c r="R206" s="242"/>
      <c r="S206" s="238"/>
      <c r="T206" s="238"/>
      <c r="U206" s="238"/>
      <c r="V206" s="238"/>
      <c r="W206" s="238"/>
      <c r="X206" s="238"/>
      <c r="Y206" s="242"/>
      <c r="Z206" s="242"/>
      <c r="AA206" s="242"/>
      <c r="AB206" s="201"/>
      <c r="AC206" s="201"/>
      <c r="AD206" s="238"/>
      <c r="AE206" s="238"/>
      <c r="AF206" s="238"/>
      <c r="AG206" s="238"/>
      <c r="AH206" s="242"/>
    </row>
    <row r="207" spans="1:34" ht="18" customHeight="1" x14ac:dyDescent="0.35">
      <c r="A207" s="10"/>
      <c r="B207" s="217" t="s">
        <v>303</v>
      </c>
      <c r="C207" s="217"/>
      <c r="D207" s="260"/>
      <c r="E207" s="260"/>
      <c r="F207" s="260"/>
      <c r="G207" s="260"/>
      <c r="H207" s="260"/>
      <c r="I207" s="260"/>
      <c r="J207" s="260"/>
      <c r="K207" s="12"/>
      <c r="R207" s="242"/>
      <c r="S207" s="238"/>
      <c r="T207" s="238"/>
      <c r="U207" s="238"/>
      <c r="V207" s="238"/>
      <c r="W207" s="238"/>
      <c r="X207" s="238"/>
      <c r="Y207" s="242"/>
      <c r="Z207" s="242"/>
      <c r="AA207" s="242"/>
      <c r="AB207" s="201"/>
      <c r="AC207" s="201"/>
      <c r="AD207" s="238"/>
      <c r="AE207" s="238"/>
      <c r="AF207" s="238"/>
      <c r="AG207" s="238"/>
      <c r="AH207" s="242"/>
    </row>
    <row r="208" spans="1:34" ht="18" customHeight="1" x14ac:dyDescent="0.35">
      <c r="A208" s="10"/>
      <c r="B208" s="217" t="s">
        <v>196</v>
      </c>
      <c r="C208" s="217"/>
      <c r="D208" s="260"/>
      <c r="E208" s="260"/>
      <c r="F208" s="260"/>
      <c r="G208" s="260"/>
      <c r="H208" s="260"/>
      <c r="I208" s="260"/>
      <c r="J208" s="260"/>
      <c r="K208" s="12"/>
      <c r="R208" s="242"/>
      <c r="S208" s="238"/>
      <c r="T208" s="238"/>
      <c r="U208" s="238"/>
      <c r="V208" s="238"/>
      <c r="W208" s="238"/>
      <c r="X208" s="238"/>
      <c r="Y208" s="242"/>
      <c r="Z208" s="242"/>
      <c r="AA208" s="242"/>
      <c r="AB208" s="201"/>
      <c r="AC208" s="201"/>
      <c r="AD208" s="238"/>
      <c r="AE208" s="238"/>
      <c r="AF208" s="238"/>
      <c r="AG208" s="238"/>
      <c r="AH208" s="242"/>
    </row>
    <row r="209" spans="1:34" ht="18" customHeight="1" x14ac:dyDescent="0.35">
      <c r="A209" s="10"/>
      <c r="B209" s="217" t="s">
        <v>48</v>
      </c>
      <c r="C209" s="217"/>
      <c r="D209" s="260"/>
      <c r="E209" s="260"/>
      <c r="F209" s="260"/>
      <c r="G209" s="260"/>
      <c r="H209" s="260"/>
      <c r="I209" s="260"/>
      <c r="J209" s="260"/>
      <c r="K209" s="12"/>
      <c r="R209" s="242"/>
      <c r="S209" s="238"/>
      <c r="T209" s="238"/>
      <c r="U209" s="238"/>
      <c r="V209" s="238"/>
      <c r="W209" s="238"/>
      <c r="X209" s="238"/>
      <c r="Y209" s="242"/>
      <c r="Z209" s="242"/>
      <c r="AA209" s="242"/>
      <c r="AB209" s="201"/>
      <c r="AC209" s="201"/>
      <c r="AD209" s="238"/>
      <c r="AE209" s="238"/>
      <c r="AF209" s="238"/>
      <c r="AG209" s="238"/>
      <c r="AH209" s="242"/>
    </row>
    <row r="210" spans="1:34" ht="10" customHeight="1" x14ac:dyDescent="0.35">
      <c r="A210" s="14"/>
      <c r="B210" s="15"/>
      <c r="C210" s="15"/>
      <c r="D210" s="15"/>
      <c r="E210" s="15"/>
      <c r="F210" s="15"/>
      <c r="G210" s="15"/>
      <c r="H210" s="15"/>
      <c r="I210" s="15"/>
      <c r="J210" s="15"/>
      <c r="K210" s="16"/>
      <c r="R210" s="242"/>
      <c r="S210" s="238"/>
      <c r="T210" s="238"/>
      <c r="U210" s="238"/>
      <c r="V210" s="238"/>
      <c r="W210" s="238"/>
      <c r="X210" s="238"/>
      <c r="Y210" s="242"/>
      <c r="Z210" s="242"/>
      <c r="AA210" s="242"/>
      <c r="AB210" s="201"/>
      <c r="AC210" s="201"/>
      <c r="AD210" s="238"/>
      <c r="AE210" s="238"/>
      <c r="AF210" s="238"/>
      <c r="AG210" s="238"/>
      <c r="AH210" s="242"/>
    </row>
    <row r="211" spans="1:34" ht="10" customHeight="1" x14ac:dyDescent="0.35">
      <c r="A211" s="238"/>
      <c r="B211" s="111"/>
      <c r="C211" s="111"/>
      <c r="D211" s="111"/>
      <c r="E211" s="111"/>
      <c r="F211" s="111"/>
      <c r="G211" s="111"/>
      <c r="H211" s="111"/>
      <c r="I211" s="111"/>
      <c r="J211" s="27"/>
      <c r="K211" s="242"/>
      <c r="R211" s="242"/>
      <c r="S211" s="238"/>
      <c r="T211" s="238"/>
      <c r="U211" s="238"/>
      <c r="V211" s="238"/>
      <c r="W211" s="238"/>
      <c r="X211" s="238"/>
      <c r="Y211" s="238"/>
      <c r="Z211" s="238"/>
      <c r="AA211" s="238"/>
      <c r="AB211" s="238"/>
      <c r="AC211" s="238"/>
      <c r="AD211" s="238"/>
      <c r="AE211" s="238"/>
      <c r="AF211" s="238"/>
      <c r="AG211" s="238"/>
      <c r="AH211" s="238"/>
    </row>
    <row r="212" spans="1:34" ht="10" customHeight="1" x14ac:dyDescent="0.35">
      <c r="A212" s="7"/>
      <c r="B212" s="8"/>
      <c r="C212" s="8"/>
      <c r="D212" s="8"/>
      <c r="E212" s="8"/>
      <c r="F212" s="8"/>
      <c r="G212" s="8"/>
      <c r="H212" s="8"/>
      <c r="I212" s="8"/>
      <c r="J212" s="8"/>
      <c r="K212" s="9"/>
      <c r="R212" s="242"/>
      <c r="S212" s="238"/>
      <c r="T212" s="238"/>
      <c r="U212" s="238"/>
      <c r="V212" s="238"/>
      <c r="W212" s="238"/>
      <c r="X212" s="238"/>
      <c r="Y212" s="238"/>
      <c r="Z212" s="238"/>
      <c r="AA212" s="238"/>
      <c r="AB212" s="238"/>
      <c r="AC212" s="238"/>
      <c r="AD212" s="238"/>
      <c r="AE212" s="238"/>
      <c r="AF212" s="238"/>
      <c r="AG212" s="238"/>
      <c r="AH212" s="242"/>
    </row>
    <row r="213" spans="1:34" ht="18" customHeight="1" x14ac:dyDescent="0.35">
      <c r="A213" s="10"/>
      <c r="B213" s="218" t="s">
        <v>201</v>
      </c>
      <c r="C213" s="218"/>
      <c r="D213" s="331"/>
      <c r="E213" s="331"/>
      <c r="F213" s="331"/>
      <c r="G213" s="331"/>
      <c r="H213" s="331"/>
      <c r="I213" s="331"/>
      <c r="J213" s="331"/>
      <c r="K213" s="12"/>
      <c r="R213" s="242"/>
      <c r="S213" s="238"/>
      <c r="T213" s="238"/>
      <c r="U213" s="238"/>
      <c r="V213" s="238"/>
      <c r="W213" s="238"/>
      <c r="X213" s="238"/>
      <c r="Y213" s="238"/>
      <c r="Z213" s="238"/>
      <c r="AA213" s="238"/>
      <c r="AB213" s="238"/>
      <c r="AC213" s="238"/>
      <c r="AD213" s="238"/>
      <c r="AE213" s="238"/>
      <c r="AF213" s="238"/>
      <c r="AG213" s="238"/>
      <c r="AH213" s="242"/>
    </row>
    <row r="214" spans="1:34" ht="18" customHeight="1" x14ac:dyDescent="0.35">
      <c r="A214" s="10"/>
      <c r="B214" s="217" t="s">
        <v>288</v>
      </c>
      <c r="C214" s="217"/>
      <c r="D214" s="319"/>
      <c r="E214" s="319"/>
      <c r="F214" s="319"/>
      <c r="G214" s="319"/>
      <c r="H214" s="319"/>
      <c r="I214" s="319"/>
      <c r="J214" s="319"/>
      <c r="K214" s="12"/>
      <c r="R214" s="242"/>
      <c r="S214" s="238"/>
      <c r="T214" s="238"/>
      <c r="U214" s="238"/>
      <c r="V214" s="238"/>
      <c r="W214" s="238"/>
      <c r="X214" s="238"/>
      <c r="Y214" s="238"/>
      <c r="Z214" s="238"/>
      <c r="AA214" s="238"/>
      <c r="AB214" s="238"/>
      <c r="AC214" s="238"/>
      <c r="AD214" s="238"/>
      <c r="AE214" s="238"/>
      <c r="AF214" s="238"/>
      <c r="AG214" s="238"/>
      <c r="AH214" s="242"/>
    </row>
    <row r="215" spans="1:34" ht="18" customHeight="1" x14ac:dyDescent="0.35">
      <c r="A215" s="10"/>
      <c r="B215" s="217" t="s">
        <v>289</v>
      </c>
      <c r="C215" s="217"/>
      <c r="D215" s="319"/>
      <c r="E215" s="319"/>
      <c r="F215" s="319"/>
      <c r="G215" s="319"/>
      <c r="H215" s="319"/>
      <c r="I215" s="319"/>
      <c r="J215" s="319"/>
      <c r="K215" s="12"/>
      <c r="R215" s="242"/>
      <c r="S215" s="238"/>
      <c r="T215" s="238"/>
      <c r="U215" s="238"/>
      <c r="V215" s="238"/>
      <c r="W215" s="238"/>
      <c r="X215" s="238"/>
      <c r="Y215" s="238"/>
      <c r="Z215" s="238"/>
      <c r="AA215" s="238"/>
      <c r="AB215" s="238"/>
      <c r="AC215" s="238"/>
      <c r="AD215" s="238"/>
      <c r="AE215" s="238"/>
      <c r="AF215" s="238"/>
      <c r="AG215" s="238"/>
      <c r="AH215" s="242"/>
    </row>
    <row r="216" spans="1:34" ht="18" customHeight="1" x14ac:dyDescent="0.35">
      <c r="A216" s="10"/>
      <c r="B216" s="217" t="s">
        <v>290</v>
      </c>
      <c r="C216" s="217"/>
      <c r="D216" s="320"/>
      <c r="E216" s="330"/>
      <c r="F216" s="330"/>
      <c r="G216" s="330"/>
      <c r="H216" s="330"/>
      <c r="I216" s="330"/>
      <c r="J216" s="321"/>
      <c r="K216" s="12"/>
      <c r="R216" s="242"/>
      <c r="S216" s="238"/>
      <c r="T216" s="238"/>
      <c r="U216" s="238"/>
      <c r="V216" s="238"/>
      <c r="W216" s="238"/>
      <c r="X216" s="238"/>
      <c r="Y216" s="238"/>
      <c r="Z216" s="238"/>
      <c r="AA216" s="238"/>
      <c r="AB216" s="238"/>
      <c r="AC216" s="238"/>
      <c r="AD216" s="238"/>
      <c r="AE216" s="238"/>
      <c r="AF216" s="238"/>
      <c r="AG216" s="238"/>
      <c r="AH216" s="242"/>
    </row>
    <row r="217" spans="1:34" ht="60" customHeight="1" x14ac:dyDescent="0.35">
      <c r="A217" s="10"/>
      <c r="B217" s="217" t="s">
        <v>291</v>
      </c>
      <c r="C217" s="217"/>
      <c r="D217" s="319"/>
      <c r="E217" s="319"/>
      <c r="F217" s="319"/>
      <c r="G217" s="319"/>
      <c r="H217" s="319"/>
      <c r="I217" s="319"/>
      <c r="J217" s="319"/>
      <c r="K217" s="12"/>
      <c r="R217" s="242"/>
      <c r="S217" s="238"/>
      <c r="T217" s="238"/>
      <c r="U217" s="238"/>
      <c r="V217" s="238"/>
      <c r="W217" s="238"/>
      <c r="X217" s="238"/>
      <c r="Y217" s="238"/>
      <c r="Z217" s="238"/>
      <c r="AA217" s="238"/>
      <c r="AB217" s="238"/>
      <c r="AC217" s="238"/>
      <c r="AD217" s="238"/>
      <c r="AE217" s="238"/>
      <c r="AF217" s="238"/>
      <c r="AG217" s="238"/>
      <c r="AH217" s="242"/>
    </row>
    <row r="218" spans="1:34" ht="10" customHeight="1" x14ac:dyDescent="0.35">
      <c r="A218" s="10"/>
      <c r="B218" s="217"/>
      <c r="C218" s="217"/>
      <c r="D218" s="219"/>
      <c r="E218" s="219"/>
      <c r="F218" s="219"/>
      <c r="G218" s="219"/>
      <c r="H218" s="219"/>
      <c r="I218" s="219"/>
      <c r="J218" s="219"/>
      <c r="K218" s="12"/>
      <c r="R218" s="242"/>
      <c r="S218" s="238"/>
      <c r="T218" s="238"/>
      <c r="U218" s="238"/>
      <c r="V218" s="238"/>
      <c r="W218" s="238"/>
      <c r="X218" s="238"/>
      <c r="Y218" s="238"/>
      <c r="Z218" s="238"/>
      <c r="AA218" s="238"/>
      <c r="AB218" s="238"/>
      <c r="AC218" s="238"/>
      <c r="AD218" s="238"/>
      <c r="AE218" s="238"/>
      <c r="AF218" s="238"/>
      <c r="AG218" s="238"/>
      <c r="AH218" s="242"/>
    </row>
    <row r="219" spans="1:34" ht="18" customHeight="1" x14ac:dyDescent="0.35">
      <c r="A219" s="10"/>
      <c r="B219" s="218" t="s">
        <v>292</v>
      </c>
      <c r="C219" s="218"/>
      <c r="D219" s="329" t="s">
        <v>119</v>
      </c>
      <c r="E219" s="329"/>
      <c r="F219" s="329"/>
      <c r="G219" s="219"/>
      <c r="H219" s="246"/>
      <c r="I219" s="219"/>
      <c r="J219" s="246" t="s">
        <v>80</v>
      </c>
      <c r="K219" s="12"/>
      <c r="R219" s="242"/>
      <c r="S219" s="238"/>
      <c r="T219" s="238"/>
      <c r="U219" s="238"/>
      <c r="V219" s="238"/>
      <c r="W219" s="238"/>
      <c r="X219" s="238"/>
      <c r="Y219" s="242"/>
      <c r="Z219" s="242"/>
      <c r="AA219" s="242"/>
      <c r="AB219" s="201"/>
      <c r="AC219" s="201"/>
      <c r="AD219" s="238"/>
      <c r="AE219" s="238"/>
      <c r="AF219" s="238"/>
      <c r="AG219" s="238"/>
      <c r="AH219" s="242"/>
    </row>
    <row r="220" spans="1:34" ht="18" customHeight="1" x14ac:dyDescent="0.35">
      <c r="A220" s="10"/>
      <c r="B220" s="217" t="s">
        <v>214</v>
      </c>
      <c r="C220" s="229" t="s">
        <v>121</v>
      </c>
      <c r="D220" s="106"/>
      <c r="E220" s="235" t="s">
        <v>125</v>
      </c>
      <c r="F220" s="106"/>
      <c r="G220" s="219"/>
      <c r="H220" s="18"/>
      <c r="I220" s="219"/>
      <c r="J220" s="133">
        <f>ROUND(((F220-D220)/30.4),0)</f>
        <v>0</v>
      </c>
      <c r="K220" s="12"/>
      <c r="P220" s="110"/>
      <c r="Q220" s="110"/>
      <c r="R220" s="111"/>
      <c r="S220" s="111"/>
      <c r="T220" s="111"/>
      <c r="U220" s="111"/>
      <c r="V220" s="111"/>
      <c r="W220" s="111"/>
      <c r="X220" s="111"/>
      <c r="Y220" s="111"/>
      <c r="Z220" s="111"/>
      <c r="AA220" s="111"/>
      <c r="AB220" s="205"/>
      <c r="AC220" s="205"/>
      <c r="AD220" s="111"/>
      <c r="AE220" s="111"/>
      <c r="AF220" s="238"/>
      <c r="AG220" s="238"/>
      <c r="AH220" s="242"/>
    </row>
    <row r="221" spans="1:34" ht="10" customHeight="1" x14ac:dyDescent="0.35">
      <c r="A221" s="10"/>
      <c r="B221" s="217"/>
      <c r="C221" s="229"/>
      <c r="D221" s="82"/>
      <c r="E221" s="236"/>
      <c r="F221" s="82"/>
      <c r="G221" s="219"/>
      <c r="H221" s="18"/>
      <c r="I221" s="219"/>
      <c r="J221" s="219"/>
      <c r="K221" s="12"/>
      <c r="P221" s="110"/>
      <c r="Q221" s="110"/>
      <c r="R221" s="111"/>
      <c r="S221" s="111"/>
      <c r="T221" s="111"/>
      <c r="U221" s="111"/>
      <c r="V221" s="111"/>
      <c r="W221" s="111"/>
      <c r="X221" s="111"/>
      <c r="Y221" s="111"/>
      <c r="Z221" s="111"/>
      <c r="AA221" s="111"/>
      <c r="AB221" s="205"/>
      <c r="AC221" s="205"/>
      <c r="AD221" s="111"/>
      <c r="AE221" s="111"/>
      <c r="AF221" s="238"/>
      <c r="AG221" s="238"/>
      <c r="AH221" s="242"/>
    </row>
    <row r="222" spans="1:34" ht="18" customHeight="1" x14ac:dyDescent="0.35">
      <c r="A222" s="10"/>
      <c r="B222" s="217" t="s">
        <v>293</v>
      </c>
      <c r="C222" s="229"/>
      <c r="D222" s="324" t="s">
        <v>167</v>
      </c>
      <c r="E222" s="325"/>
      <c r="F222" s="20"/>
      <c r="G222" s="219"/>
      <c r="H222" s="326" t="s">
        <v>168</v>
      </c>
      <c r="I222" s="327"/>
      <c r="J222" s="20"/>
      <c r="K222" s="12"/>
      <c r="P222" s="110"/>
      <c r="Q222" s="110"/>
      <c r="R222" s="113"/>
      <c r="S222" s="111"/>
      <c r="T222" s="111"/>
      <c r="U222" s="111"/>
      <c r="V222" s="111"/>
      <c r="W222" s="111"/>
      <c r="X222" s="111"/>
      <c r="Y222" s="111"/>
      <c r="Z222" s="111"/>
      <c r="AA222" s="111"/>
      <c r="AB222" s="205"/>
      <c r="AC222" s="205"/>
      <c r="AD222" s="111"/>
      <c r="AE222" s="111"/>
      <c r="AF222" s="238"/>
      <c r="AG222" s="238"/>
      <c r="AH222" s="242"/>
    </row>
    <row r="223" spans="1:34" ht="18" customHeight="1" x14ac:dyDescent="0.35">
      <c r="A223" s="10"/>
      <c r="B223" s="217" t="s">
        <v>294</v>
      </c>
      <c r="C223" s="229"/>
      <c r="D223" s="324"/>
      <c r="E223" s="325"/>
      <c r="F223" s="20"/>
      <c r="G223" s="219"/>
      <c r="H223" s="328"/>
      <c r="I223" s="327"/>
      <c r="J223" s="20"/>
      <c r="K223" s="12"/>
      <c r="P223" s="110"/>
      <c r="Q223" s="110"/>
      <c r="R223" s="112"/>
      <c r="S223" s="111"/>
      <c r="T223" s="111"/>
      <c r="U223" s="111"/>
      <c r="V223" s="111"/>
      <c r="W223" s="111"/>
      <c r="X223" s="111"/>
      <c r="Y223" s="111"/>
      <c r="Z223" s="111"/>
      <c r="AA223" s="111"/>
      <c r="AB223" s="205"/>
      <c r="AC223" s="205"/>
      <c r="AD223" s="111"/>
      <c r="AE223" s="111"/>
      <c r="AF223" s="238"/>
      <c r="AG223" s="238"/>
      <c r="AH223" s="242"/>
    </row>
    <row r="224" spans="1:34" ht="18" customHeight="1" x14ac:dyDescent="0.35">
      <c r="A224" s="10"/>
      <c r="B224" s="268" t="s">
        <v>295</v>
      </c>
      <c r="C224" s="268"/>
      <c r="D224" s="268"/>
      <c r="E224" s="268"/>
      <c r="F224" s="268"/>
      <c r="G224" s="268"/>
      <c r="H224" s="268"/>
      <c r="I224" s="278"/>
      <c r="J224" s="20"/>
      <c r="K224" s="12"/>
      <c r="P224" s="110"/>
      <c r="Q224" s="110"/>
      <c r="R224" s="111"/>
      <c r="S224" s="111"/>
      <c r="T224" s="111"/>
      <c r="U224" s="111"/>
      <c r="V224" s="111"/>
      <c r="W224" s="111"/>
      <c r="X224" s="111"/>
      <c r="Y224" s="111"/>
      <c r="Z224" s="111"/>
      <c r="AA224" s="111"/>
      <c r="AB224" s="205"/>
      <c r="AC224" s="205"/>
      <c r="AD224" s="111"/>
      <c r="AE224" s="111"/>
      <c r="AF224" s="238"/>
      <c r="AG224" s="238"/>
      <c r="AH224" s="242"/>
    </row>
    <row r="225" spans="1:38" ht="10" customHeight="1" x14ac:dyDescent="0.35">
      <c r="A225" s="10"/>
      <c r="B225" s="229"/>
      <c r="C225" s="229"/>
      <c r="D225" s="229"/>
      <c r="E225" s="229"/>
      <c r="F225" s="229"/>
      <c r="G225" s="229"/>
      <c r="H225" s="229"/>
      <c r="I225" s="229"/>
      <c r="J225" s="24"/>
      <c r="K225" s="12"/>
      <c r="R225" s="242"/>
      <c r="S225" s="238"/>
      <c r="T225" s="238"/>
      <c r="U225" s="238"/>
      <c r="V225" s="238"/>
      <c r="W225" s="238"/>
      <c r="X225" s="238"/>
      <c r="Y225" s="242"/>
      <c r="Z225" s="242"/>
      <c r="AA225" s="242"/>
      <c r="AB225" s="201"/>
      <c r="AC225" s="201"/>
      <c r="AD225" s="238"/>
      <c r="AE225" s="238"/>
      <c r="AF225" s="238"/>
      <c r="AG225" s="238"/>
      <c r="AH225" s="242"/>
      <c r="AI225" s="238"/>
      <c r="AJ225" s="238"/>
      <c r="AK225" s="238"/>
      <c r="AL225" s="238"/>
    </row>
    <row r="226" spans="1:38" ht="18" customHeight="1" x14ac:dyDescent="0.35">
      <c r="A226" s="10"/>
      <c r="B226" s="268" t="s">
        <v>296</v>
      </c>
      <c r="C226" s="268"/>
      <c r="D226" s="268"/>
      <c r="E226" s="268"/>
      <c r="F226" s="268"/>
      <c r="G226" s="268"/>
      <c r="H226" s="268"/>
      <c r="I226" s="278"/>
      <c r="J226" s="20"/>
      <c r="K226" s="12"/>
      <c r="M226" s="323" t="s">
        <v>172</v>
      </c>
      <c r="N226" s="323"/>
      <c r="O226" s="323"/>
      <c r="P226" s="323"/>
      <c r="Q226" s="323"/>
      <c r="R226" s="323"/>
      <c r="S226" s="336" t="s">
        <v>297</v>
      </c>
      <c r="T226" s="336"/>
      <c r="U226" s="336"/>
      <c r="V226" s="336"/>
      <c r="W226" s="336"/>
      <c r="X226" s="336"/>
      <c r="Y226" s="299" t="s">
        <v>298</v>
      </c>
      <c r="Z226" s="300"/>
      <c r="AA226" s="300"/>
      <c r="AB226" s="300"/>
      <c r="AC226" s="300"/>
      <c r="AD226" s="301"/>
      <c r="AE226" s="116"/>
      <c r="AF226" s="323" t="s">
        <v>175</v>
      </c>
      <c r="AG226" s="323"/>
      <c r="AH226" s="323"/>
      <c r="AI226" s="242"/>
      <c r="AJ226" s="332" t="s">
        <v>177</v>
      </c>
      <c r="AK226" s="242"/>
      <c r="AL226" s="332" t="s">
        <v>178</v>
      </c>
    </row>
    <row r="227" spans="1:38" ht="18" customHeight="1" x14ac:dyDescent="0.35">
      <c r="A227" s="10"/>
      <c r="B227" s="268" t="s">
        <v>299</v>
      </c>
      <c r="C227" s="268"/>
      <c r="D227" s="268"/>
      <c r="E227" s="268"/>
      <c r="F227" s="268"/>
      <c r="G227" s="268"/>
      <c r="H227" s="268"/>
      <c r="I227" s="278"/>
      <c r="J227" s="20"/>
      <c r="K227" s="12"/>
      <c r="M227" s="337" t="s">
        <v>83</v>
      </c>
      <c r="N227" s="338"/>
      <c r="O227" s="337" t="s">
        <v>82</v>
      </c>
      <c r="P227" s="338"/>
      <c r="Q227" s="299" t="s">
        <v>81</v>
      </c>
      <c r="R227" s="301"/>
      <c r="S227" s="299" t="s">
        <v>83</v>
      </c>
      <c r="T227" s="301"/>
      <c r="U227" s="299" t="s">
        <v>82</v>
      </c>
      <c r="V227" s="301"/>
      <c r="W227" s="299" t="s">
        <v>81</v>
      </c>
      <c r="X227" s="301"/>
      <c r="Y227" s="299" t="s">
        <v>83</v>
      </c>
      <c r="Z227" s="301"/>
      <c r="AA227" s="339" t="s">
        <v>82</v>
      </c>
      <c r="AB227" s="340"/>
      <c r="AC227" s="299" t="s">
        <v>81</v>
      </c>
      <c r="AD227" s="301"/>
      <c r="AE227" s="116"/>
      <c r="AF227" s="234" t="s">
        <v>83</v>
      </c>
      <c r="AG227" s="234" t="s">
        <v>82</v>
      </c>
      <c r="AH227" s="234" t="s">
        <v>81</v>
      </c>
      <c r="AI227" s="242"/>
      <c r="AJ227" s="333"/>
      <c r="AK227" s="242"/>
      <c r="AL227" s="333"/>
    </row>
    <row r="228" spans="1:38" ht="10" customHeight="1" x14ac:dyDescent="0.35">
      <c r="A228" s="10"/>
      <c r="B228" s="11"/>
      <c r="C228" s="11"/>
      <c r="D228" s="11"/>
      <c r="E228" s="11"/>
      <c r="F228" s="11"/>
      <c r="G228" s="11"/>
      <c r="H228" s="11"/>
      <c r="I228" s="11"/>
      <c r="J228" s="11"/>
      <c r="K228" s="12"/>
      <c r="R228" s="242"/>
      <c r="S228" s="242"/>
      <c r="T228" s="242"/>
      <c r="U228" s="242"/>
      <c r="V228" s="242"/>
      <c r="W228" s="242"/>
      <c r="X228" s="242"/>
      <c r="Y228" s="242"/>
      <c r="Z228" s="242"/>
      <c r="AA228" s="242"/>
      <c r="AB228" s="206"/>
      <c r="AC228" s="206"/>
      <c r="AD228" s="242"/>
      <c r="AE228" s="242"/>
      <c r="AF228" s="238"/>
      <c r="AG228" s="238"/>
      <c r="AH228" s="242"/>
      <c r="AI228" s="242"/>
      <c r="AJ228" s="242"/>
      <c r="AK228" s="242"/>
      <c r="AL228" s="242"/>
    </row>
    <row r="229" spans="1:38" ht="18" customHeight="1" x14ac:dyDescent="0.35">
      <c r="A229" s="10"/>
      <c r="B229" s="218" t="s">
        <v>300</v>
      </c>
      <c r="C229" s="218"/>
      <c r="D229" s="329" t="s">
        <v>119</v>
      </c>
      <c r="E229" s="329"/>
      <c r="F229" s="329"/>
      <c r="G229" s="11"/>
      <c r="H229" s="19" t="s">
        <v>69</v>
      </c>
      <c r="I229" s="11"/>
      <c r="J229" s="17" t="s">
        <v>181</v>
      </c>
      <c r="K229" s="12"/>
      <c r="M229" s="341">
        <f>IF(F222&gt;=F223,F222,F223)</f>
        <v>0</v>
      </c>
      <c r="N229" s="372"/>
      <c r="O229" s="372"/>
      <c r="P229" s="372"/>
      <c r="Q229" s="372"/>
      <c r="R229" s="342"/>
      <c r="S229" s="115"/>
      <c r="T229" s="115"/>
      <c r="U229" s="115"/>
      <c r="V229" s="115"/>
      <c r="W229" s="115"/>
      <c r="X229" s="115"/>
      <c r="Y229" s="27"/>
      <c r="Z229" s="27"/>
      <c r="AA229" s="27"/>
      <c r="AB229" s="207"/>
      <c r="AC229" s="207"/>
      <c r="AD229" s="27"/>
      <c r="AE229" s="242"/>
      <c r="AF229" s="238"/>
      <c r="AG229" s="238"/>
      <c r="AH229" s="242"/>
      <c r="AI229" s="242"/>
      <c r="AJ229" s="242"/>
      <c r="AK229" s="242"/>
      <c r="AL229" s="242"/>
    </row>
    <row r="230" spans="1:38" ht="18" customHeight="1" x14ac:dyDescent="0.35">
      <c r="A230" s="10"/>
      <c r="B230" s="245"/>
      <c r="C230" s="229" t="s">
        <v>121</v>
      </c>
      <c r="D230" s="106"/>
      <c r="E230" s="235" t="s">
        <v>125</v>
      </c>
      <c r="F230" s="106"/>
      <c r="G230" s="235"/>
      <c r="H230" s="20"/>
      <c r="I230" s="222"/>
      <c r="J230" s="133" t="str">
        <f>IFERROR(ROUND(H230/((F230-D230)/30.4),0),"")</f>
        <v/>
      </c>
      <c r="K230" s="12"/>
      <c r="M230" s="114">
        <f>((($M229-$M$422)/($M$421-$M$422))*0.5+1)</f>
        <v>-0.25</v>
      </c>
      <c r="N230" s="118">
        <f>IF($M230&gt;1.5,1.5,IF($M230&lt;0.5,0,$M230))</f>
        <v>0</v>
      </c>
      <c r="O230" s="114">
        <f>((($M229-$O$422)/($O$421-$O$422))*0.5+1)</f>
        <v>-0.75</v>
      </c>
      <c r="P230" s="118">
        <f>IF($O230&gt;1.5,1.5,IF($O230&lt;0.5,0,$O230))</f>
        <v>0</v>
      </c>
      <c r="Q230" s="114">
        <f>((($M229-$Q$422)/($Q$421-$Q$422))*0.5+1)</f>
        <v>-0.5</v>
      </c>
      <c r="R230" s="118">
        <f>IF($Q230&gt;1.5,1.5,IF($Q230&lt;0.5,0,$Q230))</f>
        <v>0</v>
      </c>
      <c r="S230" s="114">
        <f>((($H230-$S$422)/($S$421-$S$422))*0.5+1)</f>
        <v>-1</v>
      </c>
      <c r="T230" s="118">
        <f>IF($S230&gt;1.5,1.5,IF($S230&lt;0.5,0,$S230))</f>
        <v>0</v>
      </c>
      <c r="U230" s="114">
        <f>((($H230-$U$422)/($U$421-$U$422))*0.5+1)</f>
        <v>-0.75</v>
      </c>
      <c r="V230" s="118">
        <f>IF($U230&gt;1.5,1.5,IF($U230&lt;0.5,0,$U230))</f>
        <v>0</v>
      </c>
      <c r="W230" s="114">
        <f>((($H230-$W$422)/($W$421-$W$422))*0.5+1)</f>
        <v>-1.4</v>
      </c>
      <c r="X230" s="118">
        <f>IF($W230&gt;1.5,1.5,IF($W230&lt;0.5,0,$W230))</f>
        <v>0</v>
      </c>
      <c r="Y230" s="114">
        <f>((($J224-$Y$422)/($Y$421-$Y$422))*0.5+1)</f>
        <v>-0.25</v>
      </c>
      <c r="Z230" s="118">
        <f>IF($Y230&gt;1.5,1.5,IF($Y230&lt;0.5,0,$Y230))</f>
        <v>0</v>
      </c>
      <c r="AA230" s="114">
        <f>((($J224-$AA$422)/($AA$421-$AA$422))*0.5+1)</f>
        <v>0</v>
      </c>
      <c r="AB230" s="118">
        <f>IF($AA230&gt;1.5,1.5,IF($AA230&lt;0.5,0,$AA230))</f>
        <v>0</v>
      </c>
      <c r="AC230" s="114">
        <f>((($J224-$AC$422)/($AC$421-$AC$422))*0.5+1)</f>
        <v>0</v>
      </c>
      <c r="AD230" s="118">
        <f>IF($AC230&gt;1.5,1.5,IF($AC230&lt;0.5,0,$AC230))</f>
        <v>0</v>
      </c>
      <c r="AE230" s="117"/>
      <c r="AF230" s="119">
        <f>IF(AND(B230&lt;&gt;"",PRODUCT(N230,T230,Z230)&gt;=1,$J234&gt;=$AG$422),1,0)</f>
        <v>0</v>
      </c>
      <c r="AG230" s="119">
        <f>IF(AND(B230&lt;&gt;"",PRODUCT(P230,V230,AB230)&gt;=1,$J234&gt;=$AG$421),1,0)</f>
        <v>0</v>
      </c>
      <c r="AH230" s="119">
        <f>IF(AND(B230&lt;&gt;"",PRODUCT(R230,X230,AD230)&gt;=1,$J234&gt;=$AG$420),1,0)</f>
        <v>0</v>
      </c>
      <c r="AI230" s="242"/>
      <c r="AJ230" s="234">
        <f>IF(AND(F223&gt;=M$427,H230&gt;=O$427,J224&gt;=Q$427,AL230&gt;=S$427,J234&gt;=U$427),1,0)</f>
        <v>0</v>
      </c>
      <c r="AK230" s="242"/>
      <c r="AL230" s="240">
        <f>IF(F230="",0,DATEDIF(D230,F230,"m")+1)</f>
        <v>0</v>
      </c>
    </row>
    <row r="231" spans="1:38" ht="18" customHeight="1" x14ac:dyDescent="0.35">
      <c r="A231" s="10"/>
      <c r="B231" s="245"/>
      <c r="C231" s="229" t="s">
        <v>121</v>
      </c>
      <c r="D231" s="106"/>
      <c r="E231" s="235" t="s">
        <v>125</v>
      </c>
      <c r="F231" s="106"/>
      <c r="G231" s="235"/>
      <c r="H231" s="20"/>
      <c r="I231" s="222"/>
      <c r="J231" s="133" t="str">
        <f t="shared" ref="J231:J232" si="50">IFERROR(ROUND(H231/((F231-D231)/30.4),0),"")</f>
        <v/>
      </c>
      <c r="K231" s="12"/>
      <c r="M231" s="114">
        <f>((($M229-$M$422)/($M$421-$M$422))*0.5+1)</f>
        <v>-0.25</v>
      </c>
      <c r="N231" s="118">
        <f t="shared" ref="N231:N232" si="51">IF($M231&gt;1.5,1.5,IF($M231&lt;0.5,0,$M231))</f>
        <v>0</v>
      </c>
      <c r="O231" s="114">
        <f>((($M229-$O$422)/($O$421-$O$422))*0.5+1)</f>
        <v>-0.75</v>
      </c>
      <c r="P231" s="118">
        <f t="shared" ref="P231:P232" si="52">IF($O231&gt;1.5,1.5,IF($O231&lt;0.5,0,$O231))</f>
        <v>0</v>
      </c>
      <c r="Q231" s="114">
        <f>((($M229-$Q$422)/($Q$421-$Q$422))*0.5+1)</f>
        <v>-0.5</v>
      </c>
      <c r="R231" s="118">
        <f t="shared" ref="R231:R232" si="53">IF($Q231&gt;1.5,1.5,IF($Q231&lt;0.5,0,$Q231))</f>
        <v>0</v>
      </c>
      <c r="S231" s="114">
        <f>((($H231-$S$422)/($S$421-$S$422))*0.5+1)</f>
        <v>-1</v>
      </c>
      <c r="T231" s="118">
        <f t="shared" ref="T231:T232" si="54">IF($S231&gt;1.5,1.5,IF($S231&lt;0.5,0,$S231))</f>
        <v>0</v>
      </c>
      <c r="U231" s="114">
        <f>((($H231-$U$422)/($U$421-$U$422))*0.5+1)</f>
        <v>-0.75</v>
      </c>
      <c r="V231" s="118">
        <f t="shared" ref="V231:V232" si="55">IF($U231&gt;1.5,1.5,IF($U231&lt;0.5,0,$U231))</f>
        <v>0</v>
      </c>
      <c r="W231" s="114">
        <f>((($H231-$W$422)/($W$421-$W$422))*0.5+1)</f>
        <v>-1.4</v>
      </c>
      <c r="X231" s="118">
        <f t="shared" ref="X231:X232" si="56">IF($W231&gt;1.5,1.5,IF($W231&lt;0.5,0,$W231))</f>
        <v>0</v>
      </c>
      <c r="Y231" s="114">
        <f>((($J224-$Y$422)/($Y$421-$Y$422))*0.5+1)</f>
        <v>-0.25</v>
      </c>
      <c r="Z231" s="118">
        <f t="shared" ref="Z231:Z232" si="57">IF($Y231&gt;1.5,1.5,IF($Y231&lt;0.5,0,$Y231))</f>
        <v>0</v>
      </c>
      <c r="AA231" s="114">
        <f>((($J224-$AA$422)/($AA$421-$AA$422))*0.5+1)</f>
        <v>0</v>
      </c>
      <c r="AB231" s="118">
        <f t="shared" ref="AB231:AB232" si="58">IF($AA231&gt;1.5,1.5,IF($AA231&lt;0.5,0,$AA231))</f>
        <v>0</v>
      </c>
      <c r="AC231" s="114">
        <f>((($J224-$AC$422)/($AC$421-$AC$422))*0.5+1)</f>
        <v>0</v>
      </c>
      <c r="AD231" s="118">
        <f t="shared" ref="AD231:AD232" si="59">IF($AC231&gt;1.5,1.5,IF($AC231&lt;0.5,0,$AC231))</f>
        <v>0</v>
      </c>
      <c r="AE231" s="117"/>
      <c r="AF231" s="119">
        <f>IF(AND(B231&lt;&gt;"",PRODUCT(N231,T231,Z231)&gt;=1,$J234&gt;=$AG$422),1,0)</f>
        <v>0</v>
      </c>
      <c r="AG231" s="119">
        <f>IF(AND(B231&lt;&gt;"",PRODUCT(P231,V231,AB231)&gt;=1,$J234&gt;=$AG$421),1,0)</f>
        <v>0</v>
      </c>
      <c r="AH231" s="119">
        <f>IF(AND(B231&lt;&gt;"",PRODUCT(R231,X231,AD231)&gt;=1,$J234&gt;=$AG$420),1,0)</f>
        <v>0</v>
      </c>
      <c r="AI231" s="242"/>
      <c r="AJ231" s="234">
        <f>IF(AND(F223&gt;=M$427,H231&gt;=O$427,J224&gt;=Q$427,AL231&gt;=S$427,J234&gt;=U$427),1,0)</f>
        <v>0</v>
      </c>
      <c r="AK231" s="242"/>
      <c r="AL231" s="240">
        <f>IF(F231="",0,DATEDIF(D231,F231,"m")+1)</f>
        <v>0</v>
      </c>
    </row>
    <row r="232" spans="1:38" ht="18" customHeight="1" x14ac:dyDescent="0.35">
      <c r="A232" s="10"/>
      <c r="B232" s="245"/>
      <c r="C232" s="229" t="s">
        <v>121</v>
      </c>
      <c r="D232" s="106"/>
      <c r="E232" s="235" t="s">
        <v>125</v>
      </c>
      <c r="F232" s="106"/>
      <c r="G232" s="235"/>
      <c r="H232" s="20"/>
      <c r="I232" s="222"/>
      <c r="J232" s="133" t="str">
        <f t="shared" si="50"/>
        <v/>
      </c>
      <c r="K232" s="12"/>
      <c r="M232" s="114">
        <f>((($M229-$M$422)/($M$421-$M$422))*0.5+1)</f>
        <v>-0.25</v>
      </c>
      <c r="N232" s="118">
        <f t="shared" si="51"/>
        <v>0</v>
      </c>
      <c r="O232" s="114">
        <f>((($M229-$O$422)/($O$421-$O$422))*0.5+1)</f>
        <v>-0.75</v>
      </c>
      <c r="P232" s="118">
        <f t="shared" si="52"/>
        <v>0</v>
      </c>
      <c r="Q232" s="114">
        <f>((($M229-$Q$422)/($Q$421-$Q$422))*0.5+1)</f>
        <v>-0.5</v>
      </c>
      <c r="R232" s="118">
        <f t="shared" si="53"/>
        <v>0</v>
      </c>
      <c r="S232" s="114">
        <f>((($H232-$S$422)/($S$421-$S$422))*0.5+1)</f>
        <v>-1</v>
      </c>
      <c r="T232" s="118">
        <f t="shared" si="54"/>
        <v>0</v>
      </c>
      <c r="U232" s="114">
        <f>((($H232-$U$422)/($U$421-$U$422))*0.5+1)</f>
        <v>-0.75</v>
      </c>
      <c r="V232" s="118">
        <f t="shared" si="55"/>
        <v>0</v>
      </c>
      <c r="W232" s="114">
        <f>((($H232-$W$422)/($W$421-$W$422))*0.5+1)</f>
        <v>-1.4</v>
      </c>
      <c r="X232" s="118">
        <f t="shared" si="56"/>
        <v>0</v>
      </c>
      <c r="Y232" s="114">
        <f>((($J224-$Y$422)/($Y$421-$Y$422))*0.5+1)</f>
        <v>-0.25</v>
      </c>
      <c r="Z232" s="118">
        <f t="shared" si="57"/>
        <v>0</v>
      </c>
      <c r="AA232" s="114">
        <f>((($J224-$AA$422)/($AA$421-$AA$422))*0.5+1)</f>
        <v>0</v>
      </c>
      <c r="AB232" s="118">
        <f t="shared" si="58"/>
        <v>0</v>
      </c>
      <c r="AC232" s="114">
        <f>((($J224-$AC$422)/($AC$421-$AC$422))*0.5+1)</f>
        <v>0</v>
      </c>
      <c r="AD232" s="118">
        <f t="shared" si="59"/>
        <v>0</v>
      </c>
      <c r="AE232" s="117"/>
      <c r="AF232" s="119">
        <f>IF(AND(B232&lt;&gt;"",PRODUCT(N232,T232,Z232)&gt;=1,$J234&gt;=$AG$422),1,0)</f>
        <v>0</v>
      </c>
      <c r="AG232" s="119">
        <f>IF(AND(B232&lt;&gt;"",PRODUCT(P232,V232,AB232)&gt;=1,$J234&gt;=$AG$421),1,0)</f>
        <v>0</v>
      </c>
      <c r="AH232" s="119">
        <f>IF(AND(B232&lt;&gt;"",PRODUCT(R232,X232,AD232)&gt;=1,$J234&gt;=$AG$420),1,0)</f>
        <v>0</v>
      </c>
      <c r="AI232" s="242"/>
      <c r="AJ232" s="234">
        <f>IF(AND(F223&gt;=M$427,H232&gt;=O$427,J224&gt;=Q$427,AL232&gt;=S$427,J234&gt;=U$427),1,0)</f>
        <v>0</v>
      </c>
      <c r="AK232" s="242"/>
      <c r="AL232" s="240">
        <f>IF(F232="",0,DATEDIF(D232,F232,"m")+1)</f>
        <v>0</v>
      </c>
    </row>
    <row r="233" spans="1:38" ht="10" customHeight="1" x14ac:dyDescent="0.35">
      <c r="A233" s="10"/>
      <c r="B233" s="217"/>
      <c r="C233" s="217"/>
      <c r="D233" s="132"/>
      <c r="E233" s="219"/>
      <c r="F233" s="219"/>
      <c r="G233" s="219"/>
      <c r="H233" s="219"/>
      <c r="I233" s="219"/>
      <c r="J233" s="219"/>
      <c r="K233" s="12"/>
      <c r="R233" s="242"/>
      <c r="S233" s="238"/>
      <c r="T233" s="238"/>
      <c r="U233" s="238"/>
      <c r="V233" s="238"/>
      <c r="W233" s="238"/>
      <c r="X233" s="238"/>
      <c r="Y233" s="242"/>
      <c r="Z233" s="242"/>
      <c r="AA233" s="242"/>
      <c r="AB233" s="201"/>
      <c r="AC233" s="201"/>
      <c r="AD233" s="238"/>
      <c r="AE233" s="238"/>
      <c r="AF233" s="238"/>
      <c r="AG233" s="238"/>
      <c r="AH233" s="242"/>
      <c r="AI233" s="238"/>
      <c r="AJ233" s="238"/>
      <c r="AK233" s="238"/>
      <c r="AL233" s="238"/>
    </row>
    <row r="234" spans="1:38" ht="18" customHeight="1" x14ac:dyDescent="0.35">
      <c r="A234" s="10"/>
      <c r="B234" s="270" t="s">
        <v>301</v>
      </c>
      <c r="C234" s="270"/>
      <c r="D234" s="270"/>
      <c r="E234" s="270"/>
      <c r="F234" s="270"/>
      <c r="G234" s="270"/>
      <c r="H234" s="270"/>
      <c r="I234" s="219"/>
      <c r="J234" s="133">
        <f>SUM(J235:J244)</f>
        <v>0</v>
      </c>
      <c r="K234" s="12"/>
      <c r="R234" s="242"/>
      <c r="S234" s="238"/>
      <c r="T234" s="238"/>
      <c r="U234" s="238"/>
      <c r="V234" s="238"/>
      <c r="W234" s="238"/>
      <c r="X234" s="238"/>
      <c r="Y234" s="242"/>
      <c r="Z234" s="242"/>
      <c r="AA234" s="242"/>
      <c r="AB234" s="201"/>
      <c r="AC234" s="201"/>
      <c r="AD234" s="238"/>
      <c r="AE234" s="238"/>
      <c r="AF234" s="238"/>
      <c r="AG234" s="238"/>
      <c r="AH234" s="242"/>
      <c r="AI234" s="238"/>
      <c r="AJ234" s="238"/>
      <c r="AK234" s="238"/>
      <c r="AL234" s="238"/>
    </row>
    <row r="235" spans="1:38" ht="18" customHeight="1" x14ac:dyDescent="0.35">
      <c r="A235" s="10"/>
      <c r="B235" s="268" t="s">
        <v>183</v>
      </c>
      <c r="C235" s="268"/>
      <c r="D235" s="268"/>
      <c r="E235" s="268"/>
      <c r="F235" s="268"/>
      <c r="G235" s="268"/>
      <c r="H235" s="268"/>
      <c r="I235" s="219"/>
      <c r="J235" s="20"/>
      <c r="K235" s="12"/>
      <c r="R235" s="242"/>
      <c r="S235" s="238"/>
      <c r="T235" s="238"/>
      <c r="U235" s="238"/>
      <c r="V235" s="238"/>
      <c r="W235" s="238"/>
      <c r="X235" s="238"/>
      <c r="Y235" s="242"/>
      <c r="Z235" s="242"/>
      <c r="AA235" s="242"/>
      <c r="AB235" s="201"/>
      <c r="AC235" s="201"/>
      <c r="AD235" s="238"/>
      <c r="AE235" s="238"/>
      <c r="AF235" s="238"/>
      <c r="AG235" s="238"/>
      <c r="AH235" s="242"/>
      <c r="AI235" s="238"/>
      <c r="AJ235" s="238"/>
      <c r="AK235" s="238"/>
      <c r="AL235" s="238"/>
    </row>
    <row r="236" spans="1:38" ht="18" customHeight="1" x14ac:dyDescent="0.35">
      <c r="A236" s="10"/>
      <c r="B236" s="268" t="s">
        <v>302</v>
      </c>
      <c r="C236" s="268"/>
      <c r="D236" s="268"/>
      <c r="E236" s="268"/>
      <c r="F236" s="268"/>
      <c r="G236" s="268"/>
      <c r="H236" s="268"/>
      <c r="I236" s="219"/>
      <c r="J236" s="20"/>
      <c r="K236" s="12"/>
      <c r="R236" s="242"/>
      <c r="S236" s="238"/>
      <c r="T236" s="238"/>
      <c r="U236" s="238"/>
      <c r="V236" s="238"/>
      <c r="W236" s="238"/>
      <c r="X236" s="238"/>
      <c r="Y236" s="242"/>
      <c r="Z236" s="242"/>
      <c r="AA236" s="242"/>
      <c r="AB236" s="201"/>
      <c r="AC236" s="201"/>
      <c r="AD236" s="238"/>
      <c r="AE236" s="238"/>
      <c r="AF236" s="238"/>
      <c r="AG236" s="238"/>
      <c r="AH236" s="242"/>
      <c r="AI236" s="238"/>
      <c r="AJ236" s="238"/>
      <c r="AK236" s="238"/>
      <c r="AL236" s="238"/>
    </row>
    <row r="237" spans="1:38" ht="18" customHeight="1" x14ac:dyDescent="0.35">
      <c r="A237" s="10"/>
      <c r="B237" s="268" t="s">
        <v>185</v>
      </c>
      <c r="C237" s="268"/>
      <c r="D237" s="268"/>
      <c r="E237" s="268"/>
      <c r="F237" s="268"/>
      <c r="G237" s="268"/>
      <c r="H237" s="268"/>
      <c r="I237" s="219"/>
      <c r="J237" s="20"/>
      <c r="K237" s="12"/>
      <c r="R237" s="242"/>
      <c r="S237" s="238"/>
      <c r="T237" s="238"/>
      <c r="U237" s="238"/>
      <c r="V237" s="238"/>
      <c r="W237" s="238"/>
      <c r="X237" s="238"/>
      <c r="Y237" s="242"/>
      <c r="Z237" s="242"/>
      <c r="AA237" s="242"/>
      <c r="AB237" s="201"/>
      <c r="AC237" s="201"/>
      <c r="AD237" s="238"/>
      <c r="AE237" s="238"/>
      <c r="AF237" s="238"/>
      <c r="AG237" s="238"/>
      <c r="AH237" s="242"/>
      <c r="AI237" s="238"/>
      <c r="AJ237" s="238"/>
      <c r="AK237" s="238"/>
      <c r="AL237" s="238"/>
    </row>
    <row r="238" spans="1:38" ht="18" customHeight="1" x14ac:dyDescent="0.35">
      <c r="A238" s="10"/>
      <c r="B238" s="268" t="s">
        <v>186</v>
      </c>
      <c r="C238" s="268"/>
      <c r="D238" s="268"/>
      <c r="E238" s="268"/>
      <c r="F238" s="268"/>
      <c r="G238" s="268"/>
      <c r="H238" s="268"/>
      <c r="I238" s="219"/>
      <c r="J238" s="20"/>
      <c r="K238" s="12"/>
      <c r="R238" s="242"/>
      <c r="S238" s="238"/>
      <c r="T238" s="238"/>
      <c r="U238" s="238"/>
      <c r="V238" s="238"/>
      <c r="W238" s="238"/>
      <c r="X238" s="238"/>
      <c r="Y238" s="242"/>
      <c r="Z238" s="242"/>
      <c r="AA238" s="242"/>
      <c r="AB238" s="201"/>
      <c r="AC238" s="201"/>
      <c r="AD238" s="238"/>
      <c r="AE238" s="238"/>
      <c r="AF238" s="238"/>
      <c r="AG238" s="238"/>
      <c r="AH238" s="242"/>
      <c r="AI238" s="238"/>
      <c r="AJ238" s="238"/>
      <c r="AK238" s="238"/>
      <c r="AL238" s="238"/>
    </row>
    <row r="239" spans="1:38" ht="18" customHeight="1" x14ac:dyDescent="0.35">
      <c r="A239" s="10"/>
      <c r="B239" s="268" t="s">
        <v>187</v>
      </c>
      <c r="C239" s="268"/>
      <c r="D239" s="268"/>
      <c r="E239" s="268"/>
      <c r="F239" s="268"/>
      <c r="G239" s="268"/>
      <c r="H239" s="268"/>
      <c r="I239" s="219"/>
      <c r="J239" s="20"/>
      <c r="K239" s="12"/>
      <c r="R239" s="242"/>
      <c r="S239" s="238"/>
      <c r="T239" s="238"/>
      <c r="U239" s="238"/>
      <c r="V239" s="238"/>
      <c r="W239" s="238"/>
      <c r="X239" s="238"/>
      <c r="Y239" s="242"/>
      <c r="Z239" s="242"/>
      <c r="AA239" s="242"/>
      <c r="AB239" s="201"/>
      <c r="AC239" s="201"/>
      <c r="AD239" s="238"/>
      <c r="AE239" s="238"/>
      <c r="AF239" s="238"/>
      <c r="AG239" s="238"/>
      <c r="AH239" s="242"/>
      <c r="AI239" s="238"/>
      <c r="AJ239" s="238"/>
      <c r="AK239" s="238"/>
      <c r="AL239" s="238"/>
    </row>
    <row r="240" spans="1:38" ht="18" customHeight="1" x14ac:dyDescent="0.35">
      <c r="A240" s="10"/>
      <c r="B240" s="268" t="s">
        <v>188</v>
      </c>
      <c r="C240" s="268"/>
      <c r="D240" s="268"/>
      <c r="E240" s="268"/>
      <c r="F240" s="268"/>
      <c r="G240" s="268"/>
      <c r="H240" s="268"/>
      <c r="I240" s="219"/>
      <c r="J240" s="20"/>
      <c r="K240" s="12"/>
      <c r="R240" s="242"/>
      <c r="S240" s="238"/>
      <c r="T240" s="238"/>
      <c r="U240" s="238"/>
      <c r="V240" s="238"/>
      <c r="W240" s="238"/>
      <c r="X240" s="238"/>
      <c r="Y240" s="242"/>
      <c r="Z240" s="242"/>
      <c r="AA240" s="242"/>
      <c r="AB240" s="201"/>
      <c r="AC240" s="201"/>
      <c r="AD240" s="238"/>
      <c r="AE240" s="238"/>
      <c r="AF240" s="238"/>
      <c r="AG240" s="238"/>
      <c r="AH240" s="242"/>
      <c r="AI240" s="238"/>
      <c r="AJ240" s="238"/>
      <c r="AK240" s="238"/>
      <c r="AL240" s="238"/>
    </row>
    <row r="241" spans="1:34" ht="18" customHeight="1" x14ac:dyDescent="0.35">
      <c r="A241" s="10"/>
      <c r="B241" s="268" t="s">
        <v>189</v>
      </c>
      <c r="C241" s="268"/>
      <c r="D241" s="268"/>
      <c r="E241" s="268"/>
      <c r="F241" s="268"/>
      <c r="G241" s="268"/>
      <c r="H241" s="268"/>
      <c r="I241" s="219"/>
      <c r="J241" s="20"/>
      <c r="K241" s="12"/>
      <c r="R241" s="242"/>
      <c r="S241" s="238"/>
      <c r="T241" s="238"/>
      <c r="U241" s="238"/>
      <c r="V241" s="238"/>
      <c r="W241" s="238"/>
      <c r="X241" s="238"/>
      <c r="Y241" s="242"/>
      <c r="Z241" s="242"/>
      <c r="AA241" s="242"/>
      <c r="AB241" s="201"/>
      <c r="AC241" s="201"/>
      <c r="AD241" s="238"/>
      <c r="AE241" s="238"/>
      <c r="AF241" s="238"/>
      <c r="AG241" s="238"/>
      <c r="AH241" s="242"/>
    </row>
    <row r="242" spans="1:34" ht="18" customHeight="1" x14ac:dyDescent="0.35">
      <c r="A242" s="10"/>
      <c r="B242" s="268" t="s">
        <v>190</v>
      </c>
      <c r="C242" s="268"/>
      <c r="D242" s="268"/>
      <c r="E242" s="268"/>
      <c r="F242" s="268"/>
      <c r="G242" s="268"/>
      <c r="H242" s="268"/>
      <c r="I242" s="219"/>
      <c r="J242" s="20"/>
      <c r="K242" s="12"/>
      <c r="R242" s="242"/>
      <c r="S242" s="238"/>
      <c r="T242" s="238"/>
      <c r="U242" s="238"/>
      <c r="V242" s="238"/>
      <c r="W242" s="238"/>
      <c r="X242" s="238"/>
      <c r="Y242" s="242"/>
      <c r="Z242" s="242"/>
      <c r="AA242" s="242"/>
      <c r="AB242" s="201"/>
      <c r="AC242" s="201"/>
      <c r="AD242" s="238"/>
      <c r="AE242" s="238"/>
      <c r="AF242" s="238"/>
      <c r="AG242" s="238"/>
      <c r="AH242" s="242"/>
    </row>
    <row r="243" spans="1:34" ht="18" customHeight="1" x14ac:dyDescent="0.35">
      <c r="A243" s="10"/>
      <c r="B243" s="268" t="s">
        <v>191</v>
      </c>
      <c r="C243" s="268"/>
      <c r="D243" s="268"/>
      <c r="E243" s="268"/>
      <c r="F243" s="268"/>
      <c r="G243" s="268"/>
      <c r="H243" s="268"/>
      <c r="I243" s="219"/>
      <c r="J243" s="20"/>
      <c r="K243" s="12"/>
      <c r="R243" s="242"/>
      <c r="S243" s="238"/>
      <c r="T243" s="238"/>
      <c r="U243" s="238"/>
      <c r="V243" s="238"/>
      <c r="W243" s="238"/>
      <c r="X243" s="238"/>
      <c r="Y243" s="242"/>
      <c r="Z243" s="242"/>
      <c r="AA243" s="242"/>
      <c r="AB243" s="201"/>
      <c r="AC243" s="201"/>
      <c r="AD243" s="238"/>
      <c r="AE243" s="238"/>
      <c r="AF243" s="238"/>
      <c r="AG243" s="238"/>
      <c r="AH243" s="242"/>
    </row>
    <row r="244" spans="1:34" ht="18" customHeight="1" x14ac:dyDescent="0.35">
      <c r="A244" s="10"/>
      <c r="B244" s="268" t="s">
        <v>192</v>
      </c>
      <c r="C244" s="268"/>
      <c r="D244" s="268"/>
      <c r="E244" s="268"/>
      <c r="F244" s="268"/>
      <c r="G244" s="268"/>
      <c r="H244" s="268"/>
      <c r="I244" s="219"/>
      <c r="J244" s="20"/>
      <c r="K244" s="12"/>
      <c r="R244" s="242"/>
      <c r="S244" s="238"/>
      <c r="T244" s="238"/>
      <c r="U244" s="238"/>
      <c r="V244" s="238"/>
      <c r="W244" s="238"/>
      <c r="X244" s="238"/>
      <c r="Y244" s="242"/>
      <c r="Z244" s="242"/>
      <c r="AA244" s="242"/>
      <c r="AB244" s="201"/>
      <c r="AC244" s="201"/>
      <c r="AD244" s="238"/>
      <c r="AE244" s="238"/>
      <c r="AF244" s="238"/>
      <c r="AG244" s="238"/>
      <c r="AH244" s="242"/>
    </row>
    <row r="245" spans="1:34" ht="10" customHeight="1" x14ac:dyDescent="0.35">
      <c r="A245" s="10"/>
      <c r="B245" s="217"/>
      <c r="C245" s="217"/>
      <c r="D245" s="219"/>
      <c r="E245" s="219"/>
      <c r="F245" s="219"/>
      <c r="G245" s="219"/>
      <c r="H245" s="219"/>
      <c r="I245" s="219"/>
      <c r="J245" s="219"/>
      <c r="K245" s="12"/>
      <c r="R245" s="242"/>
      <c r="S245" s="238"/>
      <c r="T245" s="238"/>
      <c r="U245" s="238"/>
      <c r="V245" s="238"/>
      <c r="W245" s="238"/>
      <c r="X245" s="238"/>
      <c r="Y245" s="242"/>
      <c r="Z245" s="242"/>
      <c r="AA245" s="242"/>
      <c r="AB245" s="201"/>
      <c r="AC245" s="201"/>
      <c r="AD245" s="238"/>
      <c r="AE245" s="238"/>
      <c r="AF245" s="238"/>
      <c r="AG245" s="238"/>
      <c r="AH245" s="242"/>
    </row>
    <row r="246" spans="1:34" ht="18" customHeight="1" x14ac:dyDescent="0.35">
      <c r="A246" s="10"/>
      <c r="B246" s="218" t="s">
        <v>193</v>
      </c>
      <c r="C246" s="218"/>
      <c r="D246" s="219"/>
      <c r="E246" s="219"/>
      <c r="F246" s="219"/>
      <c r="G246" s="219"/>
      <c r="H246" s="219"/>
      <c r="I246" s="219"/>
      <c r="J246" s="219"/>
      <c r="K246" s="12"/>
      <c r="R246" s="242"/>
      <c r="S246" s="238"/>
      <c r="T246" s="238"/>
      <c r="U246" s="238"/>
      <c r="V246" s="238"/>
      <c r="W246" s="238"/>
      <c r="X246" s="238"/>
      <c r="Y246" s="242"/>
      <c r="Z246" s="242"/>
      <c r="AA246" s="242"/>
      <c r="AB246" s="201"/>
      <c r="AC246" s="201"/>
      <c r="AD246" s="238"/>
      <c r="AE246" s="238"/>
      <c r="AF246" s="238"/>
      <c r="AG246" s="238"/>
      <c r="AH246" s="242"/>
    </row>
    <row r="247" spans="1:34" ht="18" customHeight="1" x14ac:dyDescent="0.35">
      <c r="A247" s="10"/>
      <c r="B247" s="217" t="s">
        <v>194</v>
      </c>
      <c r="C247" s="217"/>
      <c r="D247" s="260"/>
      <c r="E247" s="260"/>
      <c r="F247" s="260"/>
      <c r="G247" s="260"/>
      <c r="H247" s="260"/>
      <c r="I247" s="260"/>
      <c r="J247" s="260"/>
      <c r="K247" s="12"/>
      <c r="R247" s="242"/>
      <c r="S247" s="238"/>
      <c r="T247" s="238"/>
      <c r="U247" s="238"/>
      <c r="V247" s="238"/>
      <c r="W247" s="238"/>
      <c r="X247" s="238"/>
      <c r="Y247" s="242"/>
      <c r="Z247" s="242"/>
      <c r="AA247" s="242"/>
      <c r="AB247" s="201"/>
      <c r="AC247" s="201"/>
      <c r="AD247" s="238"/>
      <c r="AE247" s="238"/>
      <c r="AF247" s="238"/>
      <c r="AG247" s="238"/>
      <c r="AH247" s="242"/>
    </row>
    <row r="248" spans="1:34" ht="18" customHeight="1" x14ac:dyDescent="0.35">
      <c r="A248" s="10"/>
      <c r="B248" s="217" t="s">
        <v>303</v>
      </c>
      <c r="C248" s="217"/>
      <c r="D248" s="260"/>
      <c r="E248" s="260"/>
      <c r="F248" s="260"/>
      <c r="G248" s="260"/>
      <c r="H248" s="260"/>
      <c r="I248" s="260"/>
      <c r="J248" s="260"/>
      <c r="K248" s="12"/>
      <c r="R248" s="242"/>
      <c r="S248" s="238"/>
      <c r="T248" s="238"/>
      <c r="U248" s="238"/>
      <c r="V248" s="238"/>
      <c r="W248" s="238"/>
      <c r="X248" s="238"/>
      <c r="Y248" s="242"/>
      <c r="Z248" s="242"/>
      <c r="AA248" s="242"/>
      <c r="AB248" s="201"/>
      <c r="AC248" s="201"/>
      <c r="AD248" s="238"/>
      <c r="AE248" s="238"/>
      <c r="AF248" s="238"/>
      <c r="AG248" s="238"/>
      <c r="AH248" s="242"/>
    </row>
    <row r="249" spans="1:34" ht="18" customHeight="1" x14ac:dyDescent="0.35">
      <c r="A249" s="10"/>
      <c r="B249" s="217" t="s">
        <v>196</v>
      </c>
      <c r="C249" s="217"/>
      <c r="D249" s="260"/>
      <c r="E249" s="260"/>
      <c r="F249" s="260"/>
      <c r="G249" s="260"/>
      <c r="H249" s="260"/>
      <c r="I249" s="260"/>
      <c r="J249" s="260"/>
      <c r="K249" s="12"/>
      <c r="R249" s="242"/>
      <c r="S249" s="238"/>
      <c r="T249" s="238"/>
      <c r="U249" s="238"/>
      <c r="V249" s="238"/>
      <c r="W249" s="238"/>
      <c r="X249" s="238"/>
      <c r="Y249" s="242"/>
      <c r="Z249" s="242"/>
      <c r="AA249" s="242"/>
      <c r="AB249" s="201"/>
      <c r="AC249" s="201"/>
      <c r="AD249" s="238"/>
      <c r="AE249" s="238"/>
      <c r="AF249" s="238"/>
      <c r="AG249" s="238"/>
      <c r="AH249" s="242"/>
    </row>
    <row r="250" spans="1:34" ht="18" customHeight="1" x14ac:dyDescent="0.35">
      <c r="A250" s="10"/>
      <c r="B250" s="217" t="s">
        <v>48</v>
      </c>
      <c r="C250" s="217"/>
      <c r="D250" s="260"/>
      <c r="E250" s="260"/>
      <c r="F250" s="260"/>
      <c r="G250" s="260"/>
      <c r="H250" s="260"/>
      <c r="I250" s="260"/>
      <c r="J250" s="260"/>
      <c r="K250" s="12"/>
      <c r="R250" s="242"/>
      <c r="S250" s="238"/>
      <c r="T250" s="238"/>
      <c r="U250" s="238"/>
      <c r="V250" s="238"/>
      <c r="W250" s="238"/>
      <c r="X250" s="238"/>
      <c r="Y250" s="242"/>
      <c r="Z250" s="242"/>
      <c r="AA250" s="242"/>
      <c r="AB250" s="201"/>
      <c r="AC250" s="201"/>
      <c r="AD250" s="238"/>
      <c r="AE250" s="238"/>
      <c r="AF250" s="238"/>
      <c r="AG250" s="238"/>
      <c r="AH250" s="242"/>
    </row>
    <row r="251" spans="1:34" ht="10" customHeight="1" x14ac:dyDescent="0.35">
      <c r="A251" s="14"/>
      <c r="B251" s="15"/>
      <c r="C251" s="15"/>
      <c r="D251" s="15"/>
      <c r="E251" s="15"/>
      <c r="F251" s="15"/>
      <c r="G251" s="15"/>
      <c r="H251" s="15"/>
      <c r="I251" s="15"/>
      <c r="J251" s="15"/>
      <c r="K251" s="16"/>
      <c r="R251" s="242"/>
      <c r="S251" s="238"/>
      <c r="T251" s="238"/>
      <c r="U251" s="238"/>
      <c r="V251" s="238"/>
      <c r="W251" s="238"/>
      <c r="X251" s="238"/>
      <c r="Y251" s="242"/>
      <c r="Z251" s="242"/>
      <c r="AA251" s="242"/>
      <c r="AB251" s="201"/>
      <c r="AC251" s="201"/>
      <c r="AD251" s="238"/>
      <c r="AE251" s="238"/>
      <c r="AF251" s="238"/>
      <c r="AG251" s="238"/>
      <c r="AH251" s="242"/>
    </row>
    <row r="252" spans="1:34" ht="10" customHeight="1" x14ac:dyDescent="0.35">
      <c r="A252" s="238"/>
      <c r="B252" s="123"/>
      <c r="C252" s="123"/>
      <c r="D252" s="239"/>
      <c r="E252" s="239"/>
      <c r="F252" s="239"/>
      <c r="G252" s="239"/>
      <c r="H252" s="239"/>
      <c r="I252" s="239"/>
      <c r="J252" s="239"/>
      <c r="K252" s="242"/>
      <c r="R252" s="242"/>
      <c r="S252" s="238"/>
      <c r="T252" s="238"/>
      <c r="U252" s="238"/>
      <c r="V252" s="238"/>
      <c r="W252" s="238"/>
      <c r="X252" s="238"/>
      <c r="Y252" s="238"/>
      <c r="Z252" s="238"/>
      <c r="AA252" s="238"/>
      <c r="AB252" s="238"/>
      <c r="AC252" s="238"/>
      <c r="AD252" s="238"/>
      <c r="AE252" s="238"/>
      <c r="AF252" s="238"/>
      <c r="AG252" s="238"/>
      <c r="AH252" s="238"/>
    </row>
    <row r="253" spans="1:34" ht="10" customHeight="1" x14ac:dyDescent="0.35">
      <c r="A253" s="7"/>
      <c r="B253" s="8"/>
      <c r="C253" s="8"/>
      <c r="D253" s="8"/>
      <c r="E253" s="8"/>
      <c r="F253" s="8"/>
      <c r="G253" s="8"/>
      <c r="H253" s="8"/>
      <c r="I253" s="8"/>
      <c r="J253" s="8"/>
      <c r="K253" s="9"/>
      <c r="R253" s="242"/>
      <c r="S253" s="238"/>
      <c r="T253" s="238"/>
      <c r="U253" s="238"/>
      <c r="V253" s="238"/>
      <c r="W253" s="238"/>
      <c r="X253" s="238"/>
      <c r="Y253" s="238"/>
      <c r="Z253" s="238"/>
      <c r="AA253" s="238"/>
      <c r="AB253" s="238"/>
      <c r="AC253" s="238"/>
      <c r="AD253" s="238"/>
      <c r="AE253" s="238"/>
      <c r="AF253" s="238"/>
      <c r="AG253" s="238"/>
      <c r="AH253" s="242"/>
    </row>
    <row r="254" spans="1:34" ht="18" customHeight="1" x14ac:dyDescent="0.35">
      <c r="A254" s="10"/>
      <c r="B254" s="218" t="s">
        <v>202</v>
      </c>
      <c r="C254" s="218"/>
      <c r="D254" s="331"/>
      <c r="E254" s="331"/>
      <c r="F254" s="331"/>
      <c r="G254" s="331"/>
      <c r="H254" s="331"/>
      <c r="I254" s="331"/>
      <c r="J254" s="331"/>
      <c r="K254" s="12"/>
      <c r="R254" s="242"/>
      <c r="S254" s="238"/>
      <c r="T254" s="238"/>
      <c r="U254" s="238"/>
      <c r="V254" s="238"/>
      <c r="W254" s="238"/>
      <c r="X254" s="238"/>
      <c r="Y254" s="238"/>
      <c r="Z254" s="238"/>
      <c r="AA254" s="238"/>
      <c r="AB254" s="238"/>
      <c r="AC254" s="238"/>
      <c r="AD254" s="238"/>
      <c r="AE254" s="238"/>
      <c r="AF254" s="238"/>
      <c r="AG254" s="238"/>
      <c r="AH254" s="242"/>
    </row>
    <row r="255" spans="1:34" ht="18" customHeight="1" x14ac:dyDescent="0.35">
      <c r="A255" s="10"/>
      <c r="B255" s="217" t="s">
        <v>288</v>
      </c>
      <c r="C255" s="217"/>
      <c r="D255" s="319"/>
      <c r="E255" s="319"/>
      <c r="F255" s="319"/>
      <c r="G255" s="319"/>
      <c r="H255" s="319"/>
      <c r="I255" s="319"/>
      <c r="J255" s="319"/>
      <c r="K255" s="12"/>
      <c r="R255" s="242"/>
      <c r="S255" s="238"/>
      <c r="T255" s="238"/>
      <c r="U255" s="238"/>
      <c r="V255" s="238"/>
      <c r="W255" s="238"/>
      <c r="X255" s="238"/>
      <c r="Y255" s="238"/>
      <c r="Z255" s="238"/>
      <c r="AA255" s="238"/>
      <c r="AB255" s="238"/>
      <c r="AC255" s="238"/>
      <c r="AD255" s="238"/>
      <c r="AE255" s="238"/>
      <c r="AF255" s="238"/>
      <c r="AG255" s="238"/>
      <c r="AH255" s="242"/>
    </row>
    <row r="256" spans="1:34" ht="18" customHeight="1" x14ac:dyDescent="0.35">
      <c r="A256" s="10"/>
      <c r="B256" s="217" t="s">
        <v>289</v>
      </c>
      <c r="C256" s="217"/>
      <c r="D256" s="319"/>
      <c r="E256" s="319"/>
      <c r="F256" s="319"/>
      <c r="G256" s="319"/>
      <c r="H256" s="319"/>
      <c r="I256" s="319"/>
      <c r="J256" s="319"/>
      <c r="K256" s="12"/>
      <c r="R256" s="242"/>
      <c r="S256" s="238"/>
      <c r="T256" s="238"/>
      <c r="U256" s="238"/>
      <c r="V256" s="238"/>
      <c r="W256" s="238"/>
      <c r="X256" s="238"/>
      <c r="Y256" s="238"/>
      <c r="Z256" s="238"/>
      <c r="AA256" s="238"/>
      <c r="AB256" s="238"/>
      <c r="AC256" s="238"/>
      <c r="AD256" s="238"/>
      <c r="AE256" s="238"/>
      <c r="AF256" s="238"/>
      <c r="AG256" s="238"/>
      <c r="AH256" s="242"/>
    </row>
    <row r="257" spans="1:38" ht="18" customHeight="1" x14ac:dyDescent="0.35">
      <c r="A257" s="10"/>
      <c r="B257" s="217" t="s">
        <v>290</v>
      </c>
      <c r="C257" s="217"/>
      <c r="D257" s="320"/>
      <c r="E257" s="330"/>
      <c r="F257" s="330"/>
      <c r="G257" s="330"/>
      <c r="H257" s="330"/>
      <c r="I257" s="330"/>
      <c r="J257" s="321"/>
      <c r="K257" s="12"/>
      <c r="R257" s="242"/>
      <c r="S257" s="238"/>
      <c r="T257" s="238"/>
      <c r="U257" s="238"/>
      <c r="V257" s="238"/>
      <c r="W257" s="238"/>
      <c r="X257" s="238"/>
      <c r="Y257" s="238"/>
      <c r="Z257" s="238"/>
      <c r="AA257" s="238"/>
      <c r="AB257" s="238"/>
      <c r="AC257" s="238"/>
      <c r="AD257" s="238"/>
      <c r="AE257" s="238"/>
      <c r="AF257" s="238"/>
      <c r="AG257" s="238"/>
      <c r="AH257" s="242"/>
      <c r="AI257" s="238"/>
      <c r="AJ257" s="238"/>
      <c r="AK257" s="238"/>
      <c r="AL257" s="238"/>
    </row>
    <row r="258" spans="1:38" ht="60" customHeight="1" x14ac:dyDescent="0.35">
      <c r="A258" s="10"/>
      <c r="B258" s="217" t="s">
        <v>291</v>
      </c>
      <c r="C258" s="217"/>
      <c r="D258" s="319"/>
      <c r="E258" s="319"/>
      <c r="F258" s="319"/>
      <c r="G258" s="319"/>
      <c r="H258" s="319"/>
      <c r="I258" s="319"/>
      <c r="J258" s="319"/>
      <c r="K258" s="12"/>
      <c r="R258" s="242"/>
      <c r="S258" s="238"/>
      <c r="T258" s="238"/>
      <c r="U258" s="238"/>
      <c r="V258" s="238"/>
      <c r="W258" s="238"/>
      <c r="X258" s="238"/>
      <c r="Y258" s="238"/>
      <c r="Z258" s="238"/>
      <c r="AA258" s="238"/>
      <c r="AB258" s="238"/>
      <c r="AC258" s="238"/>
      <c r="AD258" s="238"/>
      <c r="AE258" s="238"/>
      <c r="AF258" s="238"/>
      <c r="AG258" s="238"/>
      <c r="AH258" s="242"/>
      <c r="AI258" s="238"/>
      <c r="AJ258" s="238"/>
      <c r="AK258" s="238"/>
      <c r="AL258" s="238"/>
    </row>
    <row r="259" spans="1:38" ht="10" customHeight="1" x14ac:dyDescent="0.35">
      <c r="A259" s="10"/>
      <c r="B259" s="217"/>
      <c r="C259" s="217"/>
      <c r="D259" s="219"/>
      <c r="E259" s="219"/>
      <c r="F259" s="219"/>
      <c r="G259" s="219"/>
      <c r="H259" s="219"/>
      <c r="I259" s="219"/>
      <c r="J259" s="219"/>
      <c r="K259" s="12"/>
      <c r="R259" s="242"/>
      <c r="S259" s="238"/>
      <c r="T259" s="238"/>
      <c r="U259" s="238"/>
      <c r="V259" s="238"/>
      <c r="W259" s="238"/>
      <c r="X259" s="238"/>
      <c r="Y259" s="238"/>
      <c r="Z259" s="238"/>
      <c r="AA259" s="238"/>
      <c r="AB259" s="238"/>
      <c r="AC259" s="238"/>
      <c r="AD259" s="238"/>
      <c r="AE259" s="238"/>
      <c r="AF259" s="238"/>
      <c r="AG259" s="238"/>
      <c r="AH259" s="242"/>
      <c r="AI259" s="238"/>
      <c r="AJ259" s="238"/>
      <c r="AK259" s="238"/>
      <c r="AL259" s="238"/>
    </row>
    <row r="260" spans="1:38" ht="18" customHeight="1" x14ac:dyDescent="0.35">
      <c r="A260" s="10"/>
      <c r="B260" s="218" t="s">
        <v>292</v>
      </c>
      <c r="C260" s="218"/>
      <c r="D260" s="329" t="s">
        <v>119</v>
      </c>
      <c r="E260" s="329"/>
      <c r="F260" s="329"/>
      <c r="G260" s="219"/>
      <c r="H260" s="246"/>
      <c r="I260" s="219"/>
      <c r="J260" s="246" t="s">
        <v>80</v>
      </c>
      <c r="K260" s="12"/>
      <c r="R260" s="242"/>
      <c r="S260" s="238"/>
      <c r="T260" s="238"/>
      <c r="U260" s="238"/>
      <c r="V260" s="238"/>
      <c r="W260" s="238"/>
      <c r="X260" s="238"/>
      <c r="Y260" s="242"/>
      <c r="Z260" s="242"/>
      <c r="AA260" s="242"/>
      <c r="AB260" s="201"/>
      <c r="AC260" s="201"/>
      <c r="AD260" s="238"/>
      <c r="AE260" s="238"/>
      <c r="AF260" s="238"/>
      <c r="AG260" s="238"/>
      <c r="AH260" s="242"/>
      <c r="AI260" s="238"/>
      <c r="AJ260" s="238"/>
      <c r="AK260" s="238"/>
      <c r="AL260" s="238"/>
    </row>
    <row r="261" spans="1:38" ht="18" customHeight="1" x14ac:dyDescent="0.35">
      <c r="A261" s="10"/>
      <c r="B261" s="217" t="s">
        <v>214</v>
      </c>
      <c r="C261" s="229" t="s">
        <v>121</v>
      </c>
      <c r="D261" s="106"/>
      <c r="E261" s="235" t="s">
        <v>125</v>
      </c>
      <c r="F261" s="106"/>
      <c r="G261" s="219"/>
      <c r="H261" s="18"/>
      <c r="I261" s="219"/>
      <c r="J261" s="133">
        <f>ROUND(((F261-D261)/30.4),0)</f>
        <v>0</v>
      </c>
      <c r="K261" s="12"/>
      <c r="P261" s="110"/>
      <c r="Q261" s="110"/>
      <c r="R261" s="111"/>
      <c r="S261" s="111"/>
      <c r="T261" s="111"/>
      <c r="U261" s="111"/>
      <c r="V261" s="111"/>
      <c r="W261" s="111"/>
      <c r="X261" s="111"/>
      <c r="Y261" s="111"/>
      <c r="Z261" s="111"/>
      <c r="AA261" s="111"/>
      <c r="AB261" s="205"/>
      <c r="AC261" s="205"/>
      <c r="AD261" s="111"/>
      <c r="AE261" s="111"/>
      <c r="AF261" s="238"/>
      <c r="AG261" s="238"/>
      <c r="AH261" s="242"/>
      <c r="AI261" s="238"/>
      <c r="AJ261" s="238"/>
      <c r="AK261" s="238"/>
      <c r="AL261" s="238"/>
    </row>
    <row r="262" spans="1:38" ht="10" customHeight="1" x14ac:dyDescent="0.35">
      <c r="A262" s="10"/>
      <c r="B262" s="217"/>
      <c r="C262" s="229"/>
      <c r="D262" s="82"/>
      <c r="E262" s="236"/>
      <c r="F262" s="82"/>
      <c r="G262" s="219"/>
      <c r="H262" s="18"/>
      <c r="I262" s="219"/>
      <c r="J262" s="219"/>
      <c r="K262" s="12"/>
      <c r="P262" s="110"/>
      <c r="Q262" s="110"/>
      <c r="R262" s="111"/>
      <c r="S262" s="111"/>
      <c r="T262" s="111"/>
      <c r="U262" s="111"/>
      <c r="V262" s="111"/>
      <c r="W262" s="111"/>
      <c r="X262" s="111"/>
      <c r="Y262" s="111"/>
      <c r="Z262" s="111"/>
      <c r="AA262" s="111"/>
      <c r="AB262" s="205"/>
      <c r="AC262" s="205"/>
      <c r="AD262" s="111"/>
      <c r="AE262" s="111"/>
      <c r="AF262" s="238"/>
      <c r="AG262" s="238"/>
      <c r="AH262" s="242"/>
      <c r="AI262" s="238"/>
      <c r="AJ262" s="238"/>
      <c r="AK262" s="238"/>
      <c r="AL262" s="238"/>
    </row>
    <row r="263" spans="1:38" ht="18" customHeight="1" x14ac:dyDescent="0.35">
      <c r="A263" s="10"/>
      <c r="B263" s="217" t="s">
        <v>293</v>
      </c>
      <c r="C263" s="229"/>
      <c r="D263" s="324" t="s">
        <v>167</v>
      </c>
      <c r="E263" s="325"/>
      <c r="F263" s="20"/>
      <c r="G263" s="219"/>
      <c r="H263" s="326" t="s">
        <v>168</v>
      </c>
      <c r="I263" s="327"/>
      <c r="J263" s="20"/>
      <c r="K263" s="12"/>
      <c r="P263" s="110"/>
      <c r="Q263" s="110"/>
      <c r="R263" s="113"/>
      <c r="S263" s="111"/>
      <c r="T263" s="111"/>
      <c r="U263" s="111"/>
      <c r="V263" s="111"/>
      <c r="W263" s="111"/>
      <c r="X263" s="111"/>
      <c r="Y263" s="111"/>
      <c r="Z263" s="111"/>
      <c r="AA263" s="111"/>
      <c r="AB263" s="205"/>
      <c r="AC263" s="205"/>
      <c r="AD263" s="111"/>
      <c r="AE263" s="111"/>
      <c r="AF263" s="238"/>
      <c r="AG263" s="238"/>
      <c r="AH263" s="242"/>
      <c r="AI263" s="238"/>
      <c r="AJ263" s="238"/>
      <c r="AK263" s="238"/>
      <c r="AL263" s="238"/>
    </row>
    <row r="264" spans="1:38" ht="18" customHeight="1" x14ac:dyDescent="0.35">
      <c r="A264" s="10"/>
      <c r="B264" s="217" t="s">
        <v>294</v>
      </c>
      <c r="C264" s="229"/>
      <c r="D264" s="324"/>
      <c r="E264" s="325"/>
      <c r="F264" s="20"/>
      <c r="G264" s="219"/>
      <c r="H264" s="328"/>
      <c r="I264" s="327"/>
      <c r="J264" s="20"/>
      <c r="K264" s="12"/>
      <c r="P264" s="110"/>
      <c r="Q264" s="110"/>
      <c r="R264" s="112"/>
      <c r="S264" s="111"/>
      <c r="T264" s="111"/>
      <c r="U264" s="111"/>
      <c r="V264" s="111"/>
      <c r="W264" s="111"/>
      <c r="X264" s="111"/>
      <c r="Y264" s="111"/>
      <c r="Z264" s="111"/>
      <c r="AA264" s="111"/>
      <c r="AB264" s="205"/>
      <c r="AC264" s="205"/>
      <c r="AD264" s="111"/>
      <c r="AE264" s="111"/>
      <c r="AF264" s="238"/>
      <c r="AG264" s="238"/>
      <c r="AH264" s="242"/>
      <c r="AI264" s="238"/>
      <c r="AJ264" s="238"/>
      <c r="AK264" s="238"/>
      <c r="AL264" s="238"/>
    </row>
    <row r="265" spans="1:38" ht="18" customHeight="1" x14ac:dyDescent="0.35">
      <c r="A265" s="10"/>
      <c r="B265" s="268" t="s">
        <v>295</v>
      </c>
      <c r="C265" s="268"/>
      <c r="D265" s="268"/>
      <c r="E265" s="268"/>
      <c r="F265" s="268"/>
      <c r="G265" s="268"/>
      <c r="H265" s="268"/>
      <c r="I265" s="278"/>
      <c r="J265" s="20"/>
      <c r="K265" s="12"/>
      <c r="P265" s="110"/>
      <c r="Q265" s="110"/>
      <c r="R265" s="111"/>
      <c r="S265" s="111"/>
      <c r="T265" s="111"/>
      <c r="U265" s="111"/>
      <c r="V265" s="111"/>
      <c r="W265" s="111"/>
      <c r="X265" s="111"/>
      <c r="Y265" s="111"/>
      <c r="Z265" s="111"/>
      <c r="AA265" s="111"/>
      <c r="AB265" s="205"/>
      <c r="AC265" s="205"/>
      <c r="AD265" s="111"/>
      <c r="AE265" s="111"/>
      <c r="AF265" s="238"/>
      <c r="AG265" s="238"/>
      <c r="AH265" s="242"/>
      <c r="AI265" s="238"/>
      <c r="AJ265" s="238"/>
      <c r="AK265" s="238"/>
      <c r="AL265" s="238"/>
    </row>
    <row r="266" spans="1:38" ht="10" customHeight="1" x14ac:dyDescent="0.35">
      <c r="A266" s="10"/>
      <c r="B266" s="229"/>
      <c r="C266" s="229"/>
      <c r="D266" s="229"/>
      <c r="E266" s="229"/>
      <c r="F266" s="229"/>
      <c r="G266" s="229"/>
      <c r="H266" s="229"/>
      <c r="I266" s="229"/>
      <c r="J266" s="24"/>
      <c r="K266" s="12"/>
      <c r="R266" s="242"/>
      <c r="S266" s="238"/>
      <c r="T266" s="238"/>
      <c r="U266" s="238"/>
      <c r="V266" s="238"/>
      <c r="W266" s="238"/>
      <c r="X266" s="238"/>
      <c r="Y266" s="242"/>
      <c r="Z266" s="242"/>
      <c r="AA266" s="242"/>
      <c r="AB266" s="201"/>
      <c r="AC266" s="201"/>
      <c r="AD266" s="238"/>
      <c r="AE266" s="238"/>
      <c r="AF266" s="238"/>
      <c r="AG266" s="238"/>
      <c r="AH266" s="242"/>
      <c r="AI266" s="238"/>
      <c r="AJ266" s="238"/>
      <c r="AK266" s="238"/>
      <c r="AL266" s="238"/>
    </row>
    <row r="267" spans="1:38" ht="18" customHeight="1" x14ac:dyDescent="0.35">
      <c r="A267" s="10"/>
      <c r="B267" s="268" t="s">
        <v>296</v>
      </c>
      <c r="C267" s="268"/>
      <c r="D267" s="268"/>
      <c r="E267" s="268"/>
      <c r="F267" s="268"/>
      <c r="G267" s="268"/>
      <c r="H267" s="268"/>
      <c r="I267" s="278"/>
      <c r="J267" s="20"/>
      <c r="K267" s="12"/>
      <c r="M267" s="323" t="s">
        <v>172</v>
      </c>
      <c r="N267" s="323"/>
      <c r="O267" s="323"/>
      <c r="P267" s="323"/>
      <c r="Q267" s="323"/>
      <c r="R267" s="323"/>
      <c r="S267" s="336" t="s">
        <v>297</v>
      </c>
      <c r="T267" s="336"/>
      <c r="U267" s="336"/>
      <c r="V267" s="336"/>
      <c r="W267" s="336"/>
      <c r="X267" s="336"/>
      <c r="Y267" s="299" t="s">
        <v>298</v>
      </c>
      <c r="Z267" s="300"/>
      <c r="AA267" s="300"/>
      <c r="AB267" s="300"/>
      <c r="AC267" s="300"/>
      <c r="AD267" s="301"/>
      <c r="AE267" s="116"/>
      <c r="AF267" s="323" t="s">
        <v>175</v>
      </c>
      <c r="AG267" s="323"/>
      <c r="AH267" s="323"/>
      <c r="AI267" s="242"/>
      <c r="AJ267" s="332" t="s">
        <v>177</v>
      </c>
      <c r="AK267" s="242"/>
      <c r="AL267" s="332" t="s">
        <v>178</v>
      </c>
    </row>
    <row r="268" spans="1:38" ht="18" customHeight="1" x14ac:dyDescent="0.35">
      <c r="A268" s="10"/>
      <c r="B268" s="268" t="s">
        <v>299</v>
      </c>
      <c r="C268" s="268"/>
      <c r="D268" s="268"/>
      <c r="E268" s="268"/>
      <c r="F268" s="268"/>
      <c r="G268" s="268"/>
      <c r="H268" s="268"/>
      <c r="I268" s="278"/>
      <c r="J268" s="20"/>
      <c r="K268" s="12"/>
      <c r="M268" s="337" t="s">
        <v>83</v>
      </c>
      <c r="N268" s="338"/>
      <c r="O268" s="337" t="s">
        <v>82</v>
      </c>
      <c r="P268" s="338"/>
      <c r="Q268" s="299" t="s">
        <v>81</v>
      </c>
      <c r="R268" s="301"/>
      <c r="S268" s="299" t="s">
        <v>83</v>
      </c>
      <c r="T268" s="301"/>
      <c r="U268" s="299" t="s">
        <v>82</v>
      </c>
      <c r="V268" s="301"/>
      <c r="W268" s="299" t="s">
        <v>81</v>
      </c>
      <c r="X268" s="301"/>
      <c r="Y268" s="299" t="s">
        <v>83</v>
      </c>
      <c r="Z268" s="301"/>
      <c r="AA268" s="339" t="s">
        <v>82</v>
      </c>
      <c r="AB268" s="340"/>
      <c r="AC268" s="299" t="s">
        <v>81</v>
      </c>
      <c r="AD268" s="301"/>
      <c r="AE268" s="116"/>
      <c r="AF268" s="234" t="s">
        <v>83</v>
      </c>
      <c r="AG268" s="234" t="s">
        <v>82</v>
      </c>
      <c r="AH268" s="234" t="s">
        <v>81</v>
      </c>
      <c r="AI268" s="242"/>
      <c r="AJ268" s="333"/>
      <c r="AK268" s="242"/>
      <c r="AL268" s="333"/>
    </row>
    <row r="269" spans="1:38" ht="10" customHeight="1" x14ac:dyDescent="0.35">
      <c r="A269" s="10"/>
      <c r="B269" s="11"/>
      <c r="C269" s="11"/>
      <c r="D269" s="11"/>
      <c r="E269" s="11"/>
      <c r="F269" s="11"/>
      <c r="G269" s="11"/>
      <c r="H269" s="11"/>
      <c r="I269" s="11"/>
      <c r="J269" s="11"/>
      <c r="K269" s="12"/>
      <c r="R269" s="242"/>
      <c r="S269" s="242"/>
      <c r="T269" s="242"/>
      <c r="U269" s="242"/>
      <c r="V269" s="242"/>
      <c r="W269" s="242"/>
      <c r="X269" s="242"/>
      <c r="Y269" s="242"/>
      <c r="Z269" s="242"/>
      <c r="AA269" s="242"/>
      <c r="AB269" s="206"/>
      <c r="AC269" s="206"/>
      <c r="AD269" s="242"/>
      <c r="AE269" s="242"/>
      <c r="AF269" s="238"/>
      <c r="AG269" s="238"/>
      <c r="AH269" s="242"/>
      <c r="AI269" s="242"/>
      <c r="AJ269" s="242"/>
      <c r="AK269" s="242"/>
      <c r="AL269" s="242"/>
    </row>
    <row r="270" spans="1:38" ht="18" customHeight="1" x14ac:dyDescent="0.35">
      <c r="A270" s="10"/>
      <c r="B270" s="218" t="s">
        <v>300</v>
      </c>
      <c r="C270" s="218"/>
      <c r="D270" s="329" t="s">
        <v>119</v>
      </c>
      <c r="E270" s="329"/>
      <c r="F270" s="329"/>
      <c r="G270" s="11"/>
      <c r="H270" s="19" t="s">
        <v>69</v>
      </c>
      <c r="I270" s="11"/>
      <c r="J270" s="17" t="s">
        <v>181</v>
      </c>
      <c r="K270" s="12"/>
      <c r="M270" s="341">
        <f>IF(F263&gt;=F264,F263,F264)</f>
        <v>0</v>
      </c>
      <c r="N270" s="372"/>
      <c r="O270" s="372"/>
      <c r="P270" s="372"/>
      <c r="Q270" s="372"/>
      <c r="R270" s="342"/>
      <c r="S270" s="115"/>
      <c r="T270" s="115"/>
      <c r="U270" s="115"/>
      <c r="V270" s="115"/>
      <c r="W270" s="115"/>
      <c r="X270" s="115"/>
      <c r="Y270" s="27"/>
      <c r="Z270" s="27"/>
      <c r="AA270" s="27"/>
      <c r="AB270" s="207"/>
      <c r="AC270" s="207"/>
      <c r="AD270" s="27"/>
      <c r="AE270" s="242"/>
      <c r="AF270" s="238"/>
      <c r="AG270" s="238"/>
      <c r="AH270" s="242"/>
      <c r="AI270" s="242"/>
      <c r="AJ270" s="242"/>
      <c r="AK270" s="242"/>
      <c r="AL270" s="242"/>
    </row>
    <row r="271" spans="1:38" ht="18" customHeight="1" x14ac:dyDescent="0.35">
      <c r="A271" s="10"/>
      <c r="B271" s="245"/>
      <c r="C271" s="229" t="s">
        <v>121</v>
      </c>
      <c r="D271" s="106"/>
      <c r="E271" s="235" t="s">
        <v>125</v>
      </c>
      <c r="F271" s="106"/>
      <c r="G271" s="235"/>
      <c r="H271" s="20"/>
      <c r="I271" s="222"/>
      <c r="J271" s="133" t="str">
        <f>IFERROR(ROUND(H271/((F271-D271)/30.4),0),"")</f>
        <v/>
      </c>
      <c r="K271" s="12"/>
      <c r="M271" s="114">
        <f>((($M270-$M$422)/($M$421-$M$422))*0.5+1)</f>
        <v>-0.25</v>
      </c>
      <c r="N271" s="118">
        <f>IF($M271&gt;1.5,1.5,IF($M271&lt;0.5,0,$M271))</f>
        <v>0</v>
      </c>
      <c r="O271" s="114">
        <f>((($M270-$O$422)/($O$421-$O$422))*0.5+1)</f>
        <v>-0.75</v>
      </c>
      <c r="P271" s="118">
        <f>IF($O271&gt;1.5,1.5,IF($O271&lt;0.5,0,$O271))</f>
        <v>0</v>
      </c>
      <c r="Q271" s="114">
        <f>((($M270-$Q$422)/($Q$421-$Q$422))*0.5+1)</f>
        <v>-0.5</v>
      </c>
      <c r="R271" s="118">
        <f>IF($Q271&gt;1.5,1.5,IF($Q271&lt;0.5,0,$Q271))</f>
        <v>0</v>
      </c>
      <c r="S271" s="114">
        <f>((($H271-$S$422)/($S$421-$S$422))*0.5+1)</f>
        <v>-1</v>
      </c>
      <c r="T271" s="118">
        <f>IF($S271&gt;1.5,1.5,IF($S271&lt;0.5,0,$S271))</f>
        <v>0</v>
      </c>
      <c r="U271" s="114">
        <f>((($H271-$U$422)/($U$421-$U$422))*0.5+1)</f>
        <v>-0.75</v>
      </c>
      <c r="V271" s="118">
        <f>IF($U271&gt;1.5,1.5,IF($U271&lt;0.5,0,$U271))</f>
        <v>0</v>
      </c>
      <c r="W271" s="114">
        <f>((($H271-$W$422)/($W$421-$W$422))*0.5+1)</f>
        <v>-1.4</v>
      </c>
      <c r="X271" s="118">
        <f>IF($W271&gt;1.5,1.5,IF($W271&lt;0.5,0,$W271))</f>
        <v>0</v>
      </c>
      <c r="Y271" s="114">
        <f>((($J265-$Y$422)/($Y$421-$Y$422))*0.5+1)</f>
        <v>-0.25</v>
      </c>
      <c r="Z271" s="118">
        <f>IF($Y271&gt;1.5,1.5,IF($Y271&lt;0.5,0,$Y271))</f>
        <v>0</v>
      </c>
      <c r="AA271" s="114">
        <f>((($J265-$AA$422)/($AA$421-$AA$422))*0.5+1)</f>
        <v>0</v>
      </c>
      <c r="AB271" s="118">
        <f>IF($AA271&gt;1.5,1.5,IF($AA271&lt;0.5,0,$AA271))</f>
        <v>0</v>
      </c>
      <c r="AC271" s="114">
        <f>((($J265-$AC$422)/($AC$421-$AC$422))*0.5+1)</f>
        <v>0</v>
      </c>
      <c r="AD271" s="118">
        <f>IF($AC271&gt;1.5,1.5,IF($AC271&lt;0.5,0,$AC271))</f>
        <v>0</v>
      </c>
      <c r="AE271" s="117"/>
      <c r="AF271" s="119">
        <f>IF(AND(B271&lt;&gt;"",PRODUCT(N271,T271,Z271)&gt;=1,$J275&gt;=$AG$422),1,0)</f>
        <v>0</v>
      </c>
      <c r="AG271" s="119">
        <f>IF(AND(B271&lt;&gt;"",PRODUCT(P271,V271,AB271)&gt;=1,$J275&gt;=$AG$421),1,0)</f>
        <v>0</v>
      </c>
      <c r="AH271" s="119">
        <f>IF(AND(B271&lt;&gt;"",PRODUCT(R271,X271,AD271)&gt;=1,$J275&gt;=$AG$420),1,0)</f>
        <v>0</v>
      </c>
      <c r="AI271" s="242"/>
      <c r="AJ271" s="234">
        <f>IF(AND(F264&gt;=M$427,H271&gt;=O$427,J265&gt;=Q$427,AL271&gt;=S$427,J275&gt;=U$427),1,0)</f>
        <v>0</v>
      </c>
      <c r="AK271" s="242"/>
      <c r="AL271" s="240">
        <f>IF(F271="",0,DATEDIF(D271,F271,"m")+1)</f>
        <v>0</v>
      </c>
    </row>
    <row r="272" spans="1:38" ht="18" customHeight="1" x14ac:dyDescent="0.35">
      <c r="A272" s="10"/>
      <c r="B272" s="245"/>
      <c r="C272" s="229" t="s">
        <v>121</v>
      </c>
      <c r="D272" s="106"/>
      <c r="E272" s="235" t="s">
        <v>125</v>
      </c>
      <c r="F272" s="106"/>
      <c r="G272" s="235"/>
      <c r="H272" s="20"/>
      <c r="I272" s="222"/>
      <c r="J272" s="133" t="str">
        <f t="shared" ref="J272:J273" si="60">IFERROR(ROUND(H272/((F272-D272)/30.4),0),"")</f>
        <v/>
      </c>
      <c r="K272" s="12"/>
      <c r="M272" s="114">
        <f>((($M270-$M$422)/($M$421-$M$422))*0.5+1)</f>
        <v>-0.25</v>
      </c>
      <c r="N272" s="118">
        <f t="shared" ref="N272:N273" si="61">IF($M272&gt;1.5,1.5,IF($M272&lt;0.5,0,$M272))</f>
        <v>0</v>
      </c>
      <c r="O272" s="114">
        <f>((($M270-$O$422)/($O$421-$O$422))*0.5+1)</f>
        <v>-0.75</v>
      </c>
      <c r="P272" s="118">
        <f t="shared" ref="P272:P273" si="62">IF($O272&gt;1.5,1.5,IF($O272&lt;0.5,0,$O272))</f>
        <v>0</v>
      </c>
      <c r="Q272" s="114">
        <f>((($M270-$Q$422)/($Q$421-$Q$422))*0.5+1)</f>
        <v>-0.5</v>
      </c>
      <c r="R272" s="118">
        <f t="shared" ref="R272:R273" si="63">IF($Q272&gt;1.5,1.5,IF($Q272&lt;0.5,0,$Q272))</f>
        <v>0</v>
      </c>
      <c r="S272" s="114">
        <f>((($H272-$S$422)/($S$421-$S$422))*0.5+1)</f>
        <v>-1</v>
      </c>
      <c r="T272" s="118">
        <f t="shared" ref="T272:T273" si="64">IF($S272&gt;1.5,1.5,IF($S272&lt;0.5,0,$S272))</f>
        <v>0</v>
      </c>
      <c r="U272" s="114">
        <f>((($H272-$U$422)/($U$421-$U$422))*0.5+1)</f>
        <v>-0.75</v>
      </c>
      <c r="V272" s="118">
        <f t="shared" ref="V272:V273" si="65">IF($U272&gt;1.5,1.5,IF($U272&lt;0.5,0,$U272))</f>
        <v>0</v>
      </c>
      <c r="W272" s="114">
        <f>((($H272-$W$422)/($W$421-$W$422))*0.5+1)</f>
        <v>-1.4</v>
      </c>
      <c r="X272" s="118">
        <f t="shared" ref="X272:X273" si="66">IF($W272&gt;1.5,1.5,IF($W272&lt;0.5,0,$W272))</f>
        <v>0</v>
      </c>
      <c r="Y272" s="114">
        <f>((($J265-$Y$422)/($Y$421-$Y$422))*0.5+1)</f>
        <v>-0.25</v>
      </c>
      <c r="Z272" s="118">
        <f t="shared" ref="Z272:Z273" si="67">IF($Y272&gt;1.5,1.5,IF($Y272&lt;0.5,0,$Y272))</f>
        <v>0</v>
      </c>
      <c r="AA272" s="114">
        <f>((($J265-$AA$422)/($AA$421-$AA$422))*0.5+1)</f>
        <v>0</v>
      </c>
      <c r="AB272" s="118">
        <f t="shared" ref="AB272:AB273" si="68">IF($AA272&gt;1.5,1.5,IF($AA272&lt;0.5,0,$AA272))</f>
        <v>0</v>
      </c>
      <c r="AC272" s="114">
        <f>((($J265-$AC$422)/($AC$421-$AC$422))*0.5+1)</f>
        <v>0</v>
      </c>
      <c r="AD272" s="118">
        <f t="shared" ref="AD272:AD273" si="69">IF($AC272&gt;1.5,1.5,IF($AC272&lt;0.5,0,$AC272))</f>
        <v>0</v>
      </c>
      <c r="AE272" s="117"/>
      <c r="AF272" s="119">
        <f>IF(AND(B272&lt;&gt;"",PRODUCT(N272,T272,Z272)&gt;=1,$J275&gt;=$AG$422),1,0)</f>
        <v>0</v>
      </c>
      <c r="AG272" s="119">
        <f>IF(AND(B272&lt;&gt;"",PRODUCT(P272,V272,AB272)&gt;=1,$J275&gt;=$AG$421),1,0)</f>
        <v>0</v>
      </c>
      <c r="AH272" s="119">
        <f>IF(AND(B272&lt;&gt;"",PRODUCT(R272,X272,AD272)&gt;=1,$J275&gt;=$AG$420),1,0)</f>
        <v>0</v>
      </c>
      <c r="AI272" s="242"/>
      <c r="AJ272" s="234">
        <f>IF(AND(F264&gt;=M$427,H272&gt;=O$427,J265&gt;=Q$427,AL272&gt;=S$427,J275&gt;=U$427),1,0)</f>
        <v>0</v>
      </c>
      <c r="AK272" s="242"/>
      <c r="AL272" s="240">
        <f>IF(F272="",0,DATEDIF(D272,F272,"m")+1)</f>
        <v>0</v>
      </c>
    </row>
    <row r="273" spans="1:38" ht="18" customHeight="1" x14ac:dyDescent="0.35">
      <c r="A273" s="10"/>
      <c r="B273" s="245"/>
      <c r="C273" s="229" t="s">
        <v>121</v>
      </c>
      <c r="D273" s="106"/>
      <c r="E273" s="235" t="s">
        <v>125</v>
      </c>
      <c r="F273" s="106"/>
      <c r="G273" s="235"/>
      <c r="H273" s="20"/>
      <c r="I273" s="222"/>
      <c r="J273" s="133" t="str">
        <f t="shared" si="60"/>
        <v/>
      </c>
      <c r="K273" s="12"/>
      <c r="M273" s="114">
        <f>((($M270-$M$422)/($M$421-$M$422))*0.5+1)</f>
        <v>-0.25</v>
      </c>
      <c r="N273" s="118">
        <f t="shared" si="61"/>
        <v>0</v>
      </c>
      <c r="O273" s="114">
        <f>((($M270-$O$422)/($O$421-$O$422))*0.5+1)</f>
        <v>-0.75</v>
      </c>
      <c r="P273" s="118">
        <f t="shared" si="62"/>
        <v>0</v>
      </c>
      <c r="Q273" s="114">
        <f>((($M270-$Q$422)/($Q$421-$Q$422))*0.5+1)</f>
        <v>-0.5</v>
      </c>
      <c r="R273" s="118">
        <f t="shared" si="63"/>
        <v>0</v>
      </c>
      <c r="S273" s="114">
        <f>((($H273-$S$422)/($S$421-$S$422))*0.5+1)</f>
        <v>-1</v>
      </c>
      <c r="T273" s="118">
        <f t="shared" si="64"/>
        <v>0</v>
      </c>
      <c r="U273" s="114">
        <f>((($H273-$U$422)/($U$421-$U$422))*0.5+1)</f>
        <v>-0.75</v>
      </c>
      <c r="V273" s="118">
        <f t="shared" si="65"/>
        <v>0</v>
      </c>
      <c r="W273" s="114">
        <f>((($H273-$W$422)/($W$421-$W$422))*0.5+1)</f>
        <v>-1.4</v>
      </c>
      <c r="X273" s="118">
        <f t="shared" si="66"/>
        <v>0</v>
      </c>
      <c r="Y273" s="114">
        <f>((($J265-$Y$422)/($Y$421-$Y$422))*0.5+1)</f>
        <v>-0.25</v>
      </c>
      <c r="Z273" s="118">
        <f t="shared" si="67"/>
        <v>0</v>
      </c>
      <c r="AA273" s="114">
        <f>((($J265-$AA$422)/($AA$421-$AA$422))*0.5+1)</f>
        <v>0</v>
      </c>
      <c r="AB273" s="118">
        <f t="shared" si="68"/>
        <v>0</v>
      </c>
      <c r="AC273" s="114">
        <f>((($J265-$AC$422)/($AC$421-$AC$422))*0.5+1)</f>
        <v>0</v>
      </c>
      <c r="AD273" s="118">
        <f t="shared" si="69"/>
        <v>0</v>
      </c>
      <c r="AE273" s="117"/>
      <c r="AF273" s="119">
        <f>IF(AND(B273&lt;&gt;"",PRODUCT(N273,T273,Z273)&gt;=1,$J275&gt;=$AG$422),1,0)</f>
        <v>0</v>
      </c>
      <c r="AG273" s="119">
        <f>IF(AND(B273&lt;&gt;"",PRODUCT(P273,V273,AB273)&gt;=1,$J275&gt;=$AG$421),1,0)</f>
        <v>0</v>
      </c>
      <c r="AH273" s="119">
        <f>IF(AND(B273&lt;&gt;"",PRODUCT(R273,X273,AD273)&gt;=1,$J275&gt;=$AG$420),1,0)</f>
        <v>0</v>
      </c>
      <c r="AI273" s="242"/>
      <c r="AJ273" s="234">
        <f>IF(AND(F264&gt;=M$427,H273&gt;=O$427,J265&gt;=Q$427,AL273&gt;=S$427,J275&gt;=U$427),1,0)</f>
        <v>0</v>
      </c>
      <c r="AK273" s="242"/>
      <c r="AL273" s="240">
        <f>IF(F273="",0,DATEDIF(D273,F273,"m")+1)</f>
        <v>0</v>
      </c>
    </row>
    <row r="274" spans="1:38" ht="10" customHeight="1" x14ac:dyDescent="0.35">
      <c r="A274" s="10"/>
      <c r="B274" s="217"/>
      <c r="C274" s="217"/>
      <c r="D274" s="132"/>
      <c r="E274" s="219"/>
      <c r="F274" s="219"/>
      <c r="G274" s="219"/>
      <c r="H274" s="219"/>
      <c r="I274" s="219"/>
      <c r="J274" s="219"/>
      <c r="K274" s="12"/>
      <c r="R274" s="242"/>
      <c r="S274" s="238"/>
      <c r="T274" s="238"/>
      <c r="U274" s="238"/>
      <c r="V274" s="238"/>
      <c r="W274" s="238"/>
      <c r="X274" s="238"/>
      <c r="Y274" s="242"/>
      <c r="Z274" s="242"/>
      <c r="AA274" s="242"/>
      <c r="AB274" s="201"/>
      <c r="AC274" s="201"/>
      <c r="AD274" s="238"/>
      <c r="AE274" s="238"/>
      <c r="AF274" s="238"/>
      <c r="AG274" s="238"/>
      <c r="AH274" s="242"/>
      <c r="AI274" s="238"/>
      <c r="AJ274" s="238"/>
      <c r="AK274" s="238"/>
      <c r="AL274" s="238"/>
    </row>
    <row r="275" spans="1:38" ht="18" customHeight="1" x14ac:dyDescent="0.35">
      <c r="A275" s="10"/>
      <c r="B275" s="270" t="s">
        <v>301</v>
      </c>
      <c r="C275" s="270"/>
      <c r="D275" s="270"/>
      <c r="E275" s="270"/>
      <c r="F275" s="270"/>
      <c r="G275" s="270"/>
      <c r="H275" s="270"/>
      <c r="I275" s="219"/>
      <c r="J275" s="133">
        <f>SUM(J276:J285)</f>
        <v>0</v>
      </c>
      <c r="K275" s="12"/>
      <c r="R275" s="242"/>
      <c r="S275" s="238"/>
      <c r="T275" s="238"/>
      <c r="U275" s="238"/>
      <c r="V275" s="238"/>
      <c r="W275" s="238"/>
      <c r="X275" s="238"/>
      <c r="Y275" s="242"/>
      <c r="Z275" s="242"/>
      <c r="AA275" s="242"/>
      <c r="AB275" s="201"/>
      <c r="AC275" s="201"/>
      <c r="AD275" s="238"/>
      <c r="AE275" s="238"/>
      <c r="AF275" s="238"/>
      <c r="AG275" s="238"/>
      <c r="AH275" s="242"/>
      <c r="AI275" s="238"/>
      <c r="AJ275" s="238"/>
      <c r="AK275" s="238"/>
      <c r="AL275" s="238"/>
    </row>
    <row r="276" spans="1:38" ht="18" customHeight="1" x14ac:dyDescent="0.35">
      <c r="A276" s="10"/>
      <c r="B276" s="268" t="s">
        <v>183</v>
      </c>
      <c r="C276" s="268"/>
      <c r="D276" s="268"/>
      <c r="E276" s="268"/>
      <c r="F276" s="268"/>
      <c r="G276" s="268"/>
      <c r="H276" s="268"/>
      <c r="I276" s="219"/>
      <c r="J276" s="20"/>
      <c r="K276" s="12"/>
      <c r="R276" s="242"/>
      <c r="S276" s="238"/>
      <c r="T276" s="238"/>
      <c r="U276" s="238"/>
      <c r="V276" s="238"/>
      <c r="W276" s="238"/>
      <c r="X276" s="238"/>
      <c r="Y276" s="242"/>
      <c r="Z276" s="242"/>
      <c r="AA276" s="242"/>
      <c r="AB276" s="201"/>
      <c r="AC276" s="201"/>
      <c r="AD276" s="238"/>
      <c r="AE276" s="238"/>
      <c r="AF276" s="238"/>
      <c r="AG276" s="238"/>
      <c r="AH276" s="242"/>
      <c r="AI276" s="238"/>
      <c r="AJ276" s="238"/>
      <c r="AK276" s="238"/>
      <c r="AL276" s="238"/>
    </row>
    <row r="277" spans="1:38" ht="18" customHeight="1" x14ac:dyDescent="0.35">
      <c r="A277" s="10"/>
      <c r="B277" s="268" t="s">
        <v>302</v>
      </c>
      <c r="C277" s="268"/>
      <c r="D277" s="268"/>
      <c r="E277" s="268"/>
      <c r="F277" s="268"/>
      <c r="G277" s="268"/>
      <c r="H277" s="268"/>
      <c r="I277" s="219"/>
      <c r="J277" s="20"/>
      <c r="K277" s="12"/>
      <c r="R277" s="242"/>
      <c r="S277" s="238"/>
      <c r="T277" s="238"/>
      <c r="U277" s="238"/>
      <c r="V277" s="238"/>
      <c r="W277" s="238"/>
      <c r="X277" s="238"/>
      <c r="Y277" s="242"/>
      <c r="Z277" s="242"/>
      <c r="AA277" s="242"/>
      <c r="AB277" s="201"/>
      <c r="AC277" s="201"/>
      <c r="AD277" s="238"/>
      <c r="AE277" s="238"/>
      <c r="AF277" s="238"/>
      <c r="AG277" s="238"/>
      <c r="AH277" s="242"/>
      <c r="AI277" s="238"/>
      <c r="AJ277" s="238"/>
      <c r="AK277" s="238"/>
      <c r="AL277" s="238"/>
    </row>
    <row r="278" spans="1:38" ht="18" customHeight="1" x14ac:dyDescent="0.35">
      <c r="A278" s="10"/>
      <c r="B278" s="268" t="s">
        <v>185</v>
      </c>
      <c r="C278" s="268"/>
      <c r="D278" s="268"/>
      <c r="E278" s="268"/>
      <c r="F278" s="268"/>
      <c r="G278" s="268"/>
      <c r="H278" s="268"/>
      <c r="I278" s="219"/>
      <c r="J278" s="20"/>
      <c r="K278" s="12"/>
      <c r="R278" s="242"/>
      <c r="S278" s="238"/>
      <c r="T278" s="238"/>
      <c r="U278" s="238"/>
      <c r="V278" s="238"/>
      <c r="W278" s="238"/>
      <c r="X278" s="238"/>
      <c r="Y278" s="242"/>
      <c r="Z278" s="242"/>
      <c r="AA278" s="242"/>
      <c r="AB278" s="201"/>
      <c r="AC278" s="201"/>
      <c r="AD278" s="238"/>
      <c r="AE278" s="238"/>
      <c r="AF278" s="238"/>
      <c r="AG278" s="238"/>
      <c r="AH278" s="242"/>
      <c r="AI278" s="238"/>
      <c r="AJ278" s="238"/>
      <c r="AK278" s="238"/>
      <c r="AL278" s="238"/>
    </row>
    <row r="279" spans="1:38" ht="18" customHeight="1" x14ac:dyDescent="0.35">
      <c r="A279" s="10"/>
      <c r="B279" s="268" t="s">
        <v>186</v>
      </c>
      <c r="C279" s="268"/>
      <c r="D279" s="268"/>
      <c r="E279" s="268"/>
      <c r="F279" s="268"/>
      <c r="G279" s="268"/>
      <c r="H279" s="268"/>
      <c r="I279" s="219"/>
      <c r="J279" s="20"/>
      <c r="K279" s="12"/>
      <c r="R279" s="242"/>
      <c r="S279" s="238"/>
      <c r="T279" s="238"/>
      <c r="U279" s="238"/>
      <c r="V279" s="238"/>
      <c r="W279" s="238"/>
      <c r="X279" s="238"/>
      <c r="Y279" s="242"/>
      <c r="Z279" s="242"/>
      <c r="AA279" s="242"/>
      <c r="AB279" s="201"/>
      <c r="AC279" s="201"/>
      <c r="AD279" s="238"/>
      <c r="AE279" s="238"/>
      <c r="AF279" s="238"/>
      <c r="AG279" s="238"/>
      <c r="AH279" s="242"/>
      <c r="AI279" s="238"/>
      <c r="AJ279" s="238"/>
      <c r="AK279" s="238"/>
      <c r="AL279" s="238"/>
    </row>
    <row r="280" spans="1:38" ht="18" customHeight="1" x14ac:dyDescent="0.35">
      <c r="A280" s="10"/>
      <c r="B280" s="268" t="s">
        <v>187</v>
      </c>
      <c r="C280" s="268"/>
      <c r="D280" s="268"/>
      <c r="E280" s="268"/>
      <c r="F280" s="268"/>
      <c r="G280" s="268"/>
      <c r="H280" s="268"/>
      <c r="I280" s="219"/>
      <c r="J280" s="20"/>
      <c r="K280" s="12"/>
      <c r="R280" s="242"/>
      <c r="S280" s="238"/>
      <c r="T280" s="238"/>
      <c r="U280" s="238"/>
      <c r="V280" s="238"/>
      <c r="W280" s="238"/>
      <c r="X280" s="238"/>
      <c r="Y280" s="242"/>
      <c r="Z280" s="242"/>
      <c r="AA280" s="242"/>
      <c r="AB280" s="201"/>
      <c r="AC280" s="201"/>
      <c r="AD280" s="238"/>
      <c r="AE280" s="238"/>
      <c r="AF280" s="238"/>
      <c r="AG280" s="238"/>
      <c r="AH280" s="242"/>
      <c r="AI280" s="238"/>
      <c r="AJ280" s="238"/>
      <c r="AK280" s="238"/>
      <c r="AL280" s="238"/>
    </row>
    <row r="281" spans="1:38" ht="18" customHeight="1" x14ac:dyDescent="0.35">
      <c r="A281" s="10"/>
      <c r="B281" s="268" t="s">
        <v>188</v>
      </c>
      <c r="C281" s="268"/>
      <c r="D281" s="268"/>
      <c r="E281" s="268"/>
      <c r="F281" s="268"/>
      <c r="G281" s="268"/>
      <c r="H281" s="268"/>
      <c r="I281" s="219"/>
      <c r="J281" s="20"/>
      <c r="K281" s="12"/>
      <c r="R281" s="242"/>
      <c r="S281" s="238"/>
      <c r="T281" s="238"/>
      <c r="U281" s="238"/>
      <c r="V281" s="238"/>
      <c r="W281" s="238"/>
      <c r="X281" s="238"/>
      <c r="Y281" s="242"/>
      <c r="Z281" s="242"/>
      <c r="AA281" s="242"/>
      <c r="AB281" s="201"/>
      <c r="AC281" s="201"/>
      <c r="AD281" s="238"/>
      <c r="AE281" s="238"/>
      <c r="AF281" s="238"/>
      <c r="AG281" s="238"/>
      <c r="AH281" s="242"/>
      <c r="AI281" s="238"/>
      <c r="AJ281" s="238"/>
      <c r="AK281" s="238"/>
      <c r="AL281" s="238"/>
    </row>
    <row r="282" spans="1:38" ht="18" customHeight="1" x14ac:dyDescent="0.35">
      <c r="A282" s="10"/>
      <c r="B282" s="268" t="s">
        <v>189</v>
      </c>
      <c r="C282" s="268"/>
      <c r="D282" s="268"/>
      <c r="E282" s="268"/>
      <c r="F282" s="268"/>
      <c r="G282" s="268"/>
      <c r="H282" s="268"/>
      <c r="I282" s="219"/>
      <c r="J282" s="20"/>
      <c r="K282" s="12"/>
      <c r="R282" s="242"/>
      <c r="S282" s="238"/>
      <c r="T282" s="238"/>
      <c r="U282" s="238"/>
      <c r="V282" s="238"/>
      <c r="W282" s="238"/>
      <c r="X282" s="238"/>
      <c r="Y282" s="242"/>
      <c r="Z282" s="242"/>
      <c r="AA282" s="242"/>
      <c r="AB282" s="201"/>
      <c r="AC282" s="201"/>
      <c r="AD282" s="238"/>
      <c r="AE282" s="238"/>
      <c r="AF282" s="238"/>
      <c r="AG282" s="238"/>
      <c r="AH282" s="242"/>
      <c r="AI282" s="238"/>
      <c r="AJ282" s="238"/>
      <c r="AK282" s="238"/>
      <c r="AL282" s="238"/>
    </row>
    <row r="283" spans="1:38" ht="18" customHeight="1" x14ac:dyDescent="0.35">
      <c r="A283" s="10"/>
      <c r="B283" s="268" t="s">
        <v>190</v>
      </c>
      <c r="C283" s="268"/>
      <c r="D283" s="268"/>
      <c r="E283" s="268"/>
      <c r="F283" s="268"/>
      <c r="G283" s="268"/>
      <c r="H283" s="268"/>
      <c r="I283" s="219"/>
      <c r="J283" s="20"/>
      <c r="K283" s="12"/>
      <c r="R283" s="242"/>
      <c r="S283" s="238"/>
      <c r="T283" s="238"/>
      <c r="U283" s="238"/>
      <c r="V283" s="238"/>
      <c r="W283" s="238"/>
      <c r="X283" s="238"/>
      <c r="Y283" s="242"/>
      <c r="Z283" s="242"/>
      <c r="AA283" s="242"/>
      <c r="AB283" s="201"/>
      <c r="AC283" s="201"/>
      <c r="AD283" s="238"/>
      <c r="AE283" s="238"/>
      <c r="AF283" s="238"/>
      <c r="AG283" s="238"/>
      <c r="AH283" s="242"/>
      <c r="AI283" s="238"/>
      <c r="AJ283" s="238"/>
      <c r="AK283" s="238"/>
      <c r="AL283" s="238"/>
    </row>
    <row r="284" spans="1:38" ht="18" customHeight="1" x14ac:dyDescent="0.35">
      <c r="A284" s="10"/>
      <c r="B284" s="268" t="s">
        <v>191</v>
      </c>
      <c r="C284" s="268"/>
      <c r="D284" s="268"/>
      <c r="E284" s="268"/>
      <c r="F284" s="268"/>
      <c r="G284" s="268"/>
      <c r="H284" s="268"/>
      <c r="I284" s="219"/>
      <c r="J284" s="20"/>
      <c r="K284" s="12"/>
      <c r="R284" s="242"/>
      <c r="S284" s="238"/>
      <c r="T284" s="238"/>
      <c r="U284" s="238"/>
      <c r="V284" s="238"/>
      <c r="W284" s="238"/>
      <c r="X284" s="238"/>
      <c r="Y284" s="242"/>
      <c r="Z284" s="242"/>
      <c r="AA284" s="242"/>
      <c r="AB284" s="201"/>
      <c r="AC284" s="201"/>
      <c r="AD284" s="238"/>
      <c r="AE284" s="238"/>
      <c r="AF284" s="238"/>
      <c r="AG284" s="238"/>
      <c r="AH284" s="242"/>
      <c r="AI284" s="238"/>
      <c r="AJ284" s="238"/>
      <c r="AK284" s="238"/>
      <c r="AL284" s="238"/>
    </row>
    <row r="285" spans="1:38" ht="18" customHeight="1" x14ac:dyDescent="0.35">
      <c r="A285" s="10"/>
      <c r="B285" s="268" t="s">
        <v>192</v>
      </c>
      <c r="C285" s="268"/>
      <c r="D285" s="268"/>
      <c r="E285" s="268"/>
      <c r="F285" s="268"/>
      <c r="G285" s="268"/>
      <c r="H285" s="268"/>
      <c r="I285" s="219"/>
      <c r="J285" s="20"/>
      <c r="K285" s="12"/>
      <c r="R285" s="242"/>
      <c r="S285" s="238"/>
      <c r="T285" s="238"/>
      <c r="U285" s="238"/>
      <c r="V285" s="238"/>
      <c r="W285" s="238"/>
      <c r="X285" s="238"/>
      <c r="Y285" s="242"/>
      <c r="Z285" s="242"/>
      <c r="AA285" s="242"/>
      <c r="AB285" s="201"/>
      <c r="AC285" s="201"/>
      <c r="AD285" s="238"/>
      <c r="AE285" s="238"/>
      <c r="AF285" s="238"/>
      <c r="AG285" s="238"/>
      <c r="AH285" s="242"/>
      <c r="AI285" s="238"/>
      <c r="AJ285" s="238"/>
      <c r="AK285" s="238"/>
      <c r="AL285" s="238"/>
    </row>
    <row r="286" spans="1:38" ht="10" customHeight="1" x14ac:dyDescent="0.35">
      <c r="A286" s="10"/>
      <c r="B286" s="217"/>
      <c r="C286" s="217"/>
      <c r="D286" s="219"/>
      <c r="E286" s="219"/>
      <c r="F286" s="219"/>
      <c r="G286" s="219"/>
      <c r="H286" s="219"/>
      <c r="I286" s="219"/>
      <c r="J286" s="219"/>
      <c r="K286" s="12"/>
      <c r="R286" s="242"/>
      <c r="S286" s="238"/>
      <c r="T286" s="238"/>
      <c r="U286" s="238"/>
      <c r="V286" s="238"/>
      <c r="W286" s="238"/>
      <c r="X286" s="238"/>
      <c r="Y286" s="242"/>
      <c r="Z286" s="242"/>
      <c r="AA286" s="242"/>
      <c r="AB286" s="201"/>
      <c r="AC286" s="201"/>
      <c r="AD286" s="238"/>
      <c r="AE286" s="238"/>
      <c r="AF286" s="238"/>
      <c r="AG286" s="238"/>
      <c r="AH286" s="242"/>
      <c r="AI286" s="238"/>
      <c r="AJ286" s="238"/>
      <c r="AK286" s="238"/>
      <c r="AL286" s="238"/>
    </row>
    <row r="287" spans="1:38" ht="18" customHeight="1" x14ac:dyDescent="0.35">
      <c r="A287" s="10"/>
      <c r="B287" s="218" t="s">
        <v>193</v>
      </c>
      <c r="C287" s="218"/>
      <c r="D287" s="219"/>
      <c r="E287" s="219"/>
      <c r="F287" s="219"/>
      <c r="G287" s="219"/>
      <c r="H287" s="219"/>
      <c r="I287" s="219"/>
      <c r="J287" s="219"/>
      <c r="K287" s="12"/>
      <c r="R287" s="242"/>
      <c r="S287" s="238"/>
      <c r="T287" s="238"/>
      <c r="U287" s="238"/>
      <c r="V287" s="238"/>
      <c r="W287" s="238"/>
      <c r="X287" s="238"/>
      <c r="Y287" s="242"/>
      <c r="Z287" s="242"/>
      <c r="AA287" s="242"/>
      <c r="AB287" s="201"/>
      <c r="AC287" s="201"/>
      <c r="AD287" s="238"/>
      <c r="AE287" s="238"/>
      <c r="AF287" s="238"/>
      <c r="AG287" s="238"/>
      <c r="AH287" s="242"/>
      <c r="AI287" s="238"/>
      <c r="AJ287" s="238"/>
      <c r="AK287" s="238"/>
      <c r="AL287" s="238"/>
    </row>
    <row r="288" spans="1:38" ht="18" customHeight="1" x14ac:dyDescent="0.35">
      <c r="A288" s="10"/>
      <c r="B288" s="217" t="s">
        <v>194</v>
      </c>
      <c r="C288" s="217"/>
      <c r="D288" s="260"/>
      <c r="E288" s="260"/>
      <c r="F288" s="260"/>
      <c r="G288" s="260"/>
      <c r="H288" s="260"/>
      <c r="I288" s="260"/>
      <c r="J288" s="260"/>
      <c r="K288" s="12"/>
      <c r="R288" s="242"/>
      <c r="S288" s="238"/>
      <c r="T288" s="238"/>
      <c r="U288" s="238"/>
      <c r="V288" s="238"/>
      <c r="W288" s="238"/>
      <c r="X288" s="238"/>
      <c r="Y288" s="242"/>
      <c r="Z288" s="242"/>
      <c r="AA288" s="242"/>
      <c r="AB288" s="201"/>
      <c r="AC288" s="201"/>
      <c r="AD288" s="238"/>
      <c r="AE288" s="238"/>
      <c r="AF288" s="238"/>
      <c r="AG288" s="238"/>
      <c r="AH288" s="242"/>
      <c r="AI288" s="238"/>
      <c r="AJ288" s="238"/>
      <c r="AK288" s="238"/>
      <c r="AL288" s="238"/>
    </row>
    <row r="289" spans="1:34" ht="18" customHeight="1" x14ac:dyDescent="0.35">
      <c r="A289" s="10"/>
      <c r="B289" s="217" t="s">
        <v>303</v>
      </c>
      <c r="C289" s="217"/>
      <c r="D289" s="260"/>
      <c r="E289" s="260"/>
      <c r="F289" s="260"/>
      <c r="G289" s="260"/>
      <c r="H289" s="260"/>
      <c r="I289" s="260"/>
      <c r="J289" s="260"/>
      <c r="K289" s="12"/>
      <c r="R289" s="242"/>
      <c r="S289" s="238"/>
      <c r="T289" s="238"/>
      <c r="U289" s="238"/>
      <c r="V289" s="238"/>
      <c r="W289" s="238"/>
      <c r="X289" s="238"/>
      <c r="Y289" s="242"/>
      <c r="Z289" s="242"/>
      <c r="AA289" s="242"/>
      <c r="AB289" s="201"/>
      <c r="AC289" s="201"/>
      <c r="AD289" s="238"/>
      <c r="AE289" s="238"/>
      <c r="AF289" s="238"/>
      <c r="AG289" s="238"/>
      <c r="AH289" s="242"/>
    </row>
    <row r="290" spans="1:34" ht="18" customHeight="1" x14ac:dyDescent="0.35">
      <c r="A290" s="10"/>
      <c r="B290" s="217" t="s">
        <v>196</v>
      </c>
      <c r="C290" s="217"/>
      <c r="D290" s="260"/>
      <c r="E290" s="260"/>
      <c r="F290" s="260"/>
      <c r="G290" s="260"/>
      <c r="H290" s="260"/>
      <c r="I290" s="260"/>
      <c r="J290" s="260"/>
      <c r="K290" s="12"/>
      <c r="R290" s="242"/>
      <c r="S290" s="238"/>
      <c r="T290" s="238"/>
      <c r="U290" s="238"/>
      <c r="V290" s="238"/>
      <c r="W290" s="238"/>
      <c r="X290" s="238"/>
      <c r="Y290" s="242"/>
      <c r="Z290" s="242"/>
      <c r="AA290" s="242"/>
      <c r="AB290" s="201"/>
      <c r="AC290" s="201"/>
      <c r="AD290" s="238"/>
      <c r="AE290" s="238"/>
      <c r="AF290" s="238"/>
      <c r="AG290" s="238"/>
      <c r="AH290" s="242"/>
    </row>
    <row r="291" spans="1:34" ht="18" customHeight="1" x14ac:dyDescent="0.35">
      <c r="A291" s="10"/>
      <c r="B291" s="217" t="s">
        <v>48</v>
      </c>
      <c r="C291" s="217"/>
      <c r="D291" s="260"/>
      <c r="E291" s="260"/>
      <c r="F291" s="260"/>
      <c r="G291" s="260"/>
      <c r="H291" s="260"/>
      <c r="I291" s="260"/>
      <c r="J291" s="260"/>
      <c r="K291" s="12"/>
      <c r="R291" s="242"/>
      <c r="S291" s="238"/>
      <c r="T291" s="238"/>
      <c r="U291" s="238"/>
      <c r="V291" s="238"/>
      <c r="W291" s="238"/>
      <c r="X291" s="238"/>
      <c r="Y291" s="242"/>
      <c r="Z291" s="242"/>
      <c r="AA291" s="242"/>
      <c r="AB291" s="201"/>
      <c r="AC291" s="201"/>
      <c r="AD291" s="238"/>
      <c r="AE291" s="238"/>
      <c r="AF291" s="238"/>
      <c r="AG291" s="238"/>
      <c r="AH291" s="242"/>
    </row>
    <row r="292" spans="1:34" ht="10" customHeight="1" x14ac:dyDescent="0.35">
      <c r="A292" s="14"/>
      <c r="B292" s="15"/>
      <c r="C292" s="15"/>
      <c r="D292" s="15"/>
      <c r="E292" s="15"/>
      <c r="F292" s="15"/>
      <c r="G292" s="15"/>
      <c r="H292" s="15"/>
      <c r="I292" s="15"/>
      <c r="J292" s="15"/>
      <c r="K292" s="16"/>
      <c r="R292" s="242"/>
      <c r="S292" s="238"/>
      <c r="T292" s="238"/>
      <c r="U292" s="238"/>
      <c r="V292" s="238"/>
      <c r="W292" s="238"/>
      <c r="X292" s="238"/>
      <c r="Y292" s="242"/>
      <c r="Z292" s="242"/>
      <c r="AA292" s="242"/>
      <c r="AB292" s="201"/>
      <c r="AC292" s="201"/>
      <c r="AD292" s="238"/>
      <c r="AE292" s="238"/>
      <c r="AF292" s="238"/>
      <c r="AG292" s="238"/>
      <c r="AH292" s="242"/>
    </row>
    <row r="293" spans="1:34" ht="10" customHeight="1" x14ac:dyDescent="0.35">
      <c r="A293" s="238"/>
      <c r="B293" s="250"/>
      <c r="C293" s="111"/>
      <c r="D293" s="109"/>
      <c r="E293" s="124"/>
      <c r="F293" s="109"/>
      <c r="G293" s="124"/>
      <c r="H293" s="86"/>
      <c r="I293" s="239"/>
      <c r="J293" s="27"/>
      <c r="K293" s="242"/>
      <c r="R293" s="23"/>
      <c r="S293" s="238"/>
      <c r="T293" s="238"/>
      <c r="U293" s="238"/>
      <c r="V293" s="238"/>
      <c r="W293" s="238"/>
      <c r="X293" s="238"/>
      <c r="Y293" s="238"/>
      <c r="Z293" s="238"/>
      <c r="AA293" s="238"/>
      <c r="AB293" s="238"/>
      <c r="AC293" s="238"/>
      <c r="AD293" s="238"/>
      <c r="AE293" s="238"/>
      <c r="AF293" s="238"/>
      <c r="AG293" s="238"/>
      <c r="AH293" s="238"/>
    </row>
    <row r="294" spans="1:34" ht="10" customHeight="1" x14ac:dyDescent="0.35">
      <c r="A294" s="7"/>
      <c r="B294" s="8"/>
      <c r="C294" s="8"/>
      <c r="D294" s="8"/>
      <c r="E294" s="8"/>
      <c r="F294" s="8"/>
      <c r="G294" s="8"/>
      <c r="H294" s="8"/>
      <c r="I294" s="8"/>
      <c r="J294" s="8"/>
      <c r="K294" s="9"/>
      <c r="R294" s="242"/>
      <c r="S294" s="238"/>
      <c r="T294" s="238"/>
      <c r="U294" s="238"/>
      <c r="V294" s="238"/>
      <c r="W294" s="238"/>
      <c r="X294" s="238"/>
      <c r="Y294" s="238"/>
      <c r="Z294" s="238"/>
      <c r="AA294" s="238"/>
      <c r="AB294" s="238"/>
      <c r="AC294" s="238"/>
      <c r="AD294" s="238"/>
      <c r="AE294" s="238"/>
      <c r="AF294" s="238"/>
      <c r="AG294" s="238"/>
      <c r="AH294" s="242"/>
    </row>
    <row r="295" spans="1:34" ht="18" customHeight="1" x14ac:dyDescent="0.35">
      <c r="A295" s="10"/>
      <c r="B295" s="218" t="s">
        <v>203</v>
      </c>
      <c r="C295" s="218"/>
      <c r="D295" s="331"/>
      <c r="E295" s="331"/>
      <c r="F295" s="331"/>
      <c r="G295" s="331"/>
      <c r="H295" s="331"/>
      <c r="I295" s="331"/>
      <c r="J295" s="331"/>
      <c r="K295" s="12"/>
      <c r="R295" s="242"/>
      <c r="S295" s="238"/>
      <c r="T295" s="238"/>
      <c r="U295" s="238"/>
      <c r="V295" s="238"/>
      <c r="W295" s="238"/>
      <c r="X295" s="238"/>
      <c r="Y295" s="238"/>
      <c r="Z295" s="238"/>
      <c r="AA295" s="238"/>
      <c r="AB295" s="238"/>
      <c r="AC295" s="238"/>
      <c r="AD295" s="238"/>
      <c r="AE295" s="238"/>
      <c r="AF295" s="238"/>
      <c r="AG295" s="238"/>
      <c r="AH295" s="242"/>
    </row>
    <row r="296" spans="1:34" ht="18" customHeight="1" x14ac:dyDescent="0.35">
      <c r="A296" s="10"/>
      <c r="B296" s="217" t="s">
        <v>288</v>
      </c>
      <c r="C296" s="217"/>
      <c r="D296" s="319"/>
      <c r="E296" s="319"/>
      <c r="F296" s="319"/>
      <c r="G296" s="319"/>
      <c r="H296" s="319"/>
      <c r="I296" s="319"/>
      <c r="J296" s="319"/>
      <c r="K296" s="12"/>
      <c r="R296" s="242"/>
      <c r="S296" s="238"/>
      <c r="T296" s="238"/>
      <c r="U296" s="238"/>
      <c r="V296" s="238"/>
      <c r="W296" s="238"/>
      <c r="X296" s="238"/>
      <c r="Y296" s="238"/>
      <c r="Z296" s="238"/>
      <c r="AA296" s="238"/>
      <c r="AB296" s="238"/>
      <c r="AC296" s="238"/>
      <c r="AD296" s="238"/>
      <c r="AE296" s="238"/>
      <c r="AF296" s="238"/>
      <c r="AG296" s="238"/>
      <c r="AH296" s="242"/>
    </row>
    <row r="297" spans="1:34" ht="18" customHeight="1" x14ac:dyDescent="0.35">
      <c r="A297" s="10"/>
      <c r="B297" s="217" t="s">
        <v>289</v>
      </c>
      <c r="C297" s="217"/>
      <c r="D297" s="319"/>
      <c r="E297" s="319"/>
      <c r="F297" s="319"/>
      <c r="G297" s="319"/>
      <c r="H297" s="319"/>
      <c r="I297" s="319"/>
      <c r="J297" s="319"/>
      <c r="K297" s="12"/>
      <c r="R297" s="242"/>
      <c r="S297" s="238"/>
      <c r="T297" s="238"/>
      <c r="U297" s="238"/>
      <c r="V297" s="238"/>
      <c r="W297" s="238"/>
      <c r="X297" s="238"/>
      <c r="Y297" s="238"/>
      <c r="Z297" s="238"/>
      <c r="AA297" s="238"/>
      <c r="AB297" s="238"/>
      <c r="AC297" s="238"/>
      <c r="AD297" s="238"/>
      <c r="AE297" s="238"/>
      <c r="AF297" s="238"/>
      <c r="AG297" s="238"/>
      <c r="AH297" s="242"/>
    </row>
    <row r="298" spans="1:34" ht="18" customHeight="1" x14ac:dyDescent="0.35">
      <c r="A298" s="10"/>
      <c r="B298" s="217" t="s">
        <v>290</v>
      </c>
      <c r="C298" s="217"/>
      <c r="D298" s="320"/>
      <c r="E298" s="330"/>
      <c r="F298" s="330"/>
      <c r="G298" s="330"/>
      <c r="H298" s="330"/>
      <c r="I298" s="330"/>
      <c r="J298" s="321"/>
      <c r="K298" s="12"/>
      <c r="R298" s="242"/>
      <c r="S298" s="238"/>
      <c r="T298" s="238"/>
      <c r="U298" s="238"/>
      <c r="V298" s="238"/>
      <c r="W298" s="238"/>
      <c r="X298" s="238"/>
      <c r="Y298" s="238"/>
      <c r="Z298" s="238"/>
      <c r="AA298" s="238"/>
      <c r="AB298" s="238"/>
      <c r="AC298" s="238"/>
      <c r="AD298" s="238"/>
      <c r="AE298" s="238"/>
      <c r="AF298" s="238"/>
      <c r="AG298" s="238"/>
      <c r="AH298" s="242"/>
    </row>
    <row r="299" spans="1:34" ht="60" customHeight="1" x14ac:dyDescent="0.35">
      <c r="A299" s="10"/>
      <c r="B299" s="217" t="s">
        <v>291</v>
      </c>
      <c r="C299" s="217"/>
      <c r="D299" s="319"/>
      <c r="E299" s="319"/>
      <c r="F299" s="319"/>
      <c r="G299" s="319"/>
      <c r="H299" s="319"/>
      <c r="I299" s="319"/>
      <c r="J299" s="319"/>
      <c r="K299" s="12"/>
      <c r="R299" s="242"/>
      <c r="S299" s="238"/>
      <c r="T299" s="238"/>
      <c r="U299" s="238"/>
      <c r="V299" s="238"/>
      <c r="W299" s="238"/>
      <c r="X299" s="238"/>
      <c r="Y299" s="238"/>
      <c r="Z299" s="238"/>
      <c r="AA299" s="238"/>
      <c r="AB299" s="238"/>
      <c r="AC299" s="238"/>
      <c r="AD299" s="238"/>
      <c r="AE299" s="238"/>
      <c r="AF299" s="238"/>
      <c r="AG299" s="238"/>
      <c r="AH299" s="242"/>
    </row>
    <row r="300" spans="1:34" ht="10" customHeight="1" x14ac:dyDescent="0.35">
      <c r="A300" s="10"/>
      <c r="B300" s="217"/>
      <c r="C300" s="217"/>
      <c r="D300" s="219"/>
      <c r="E300" s="219"/>
      <c r="F300" s="219"/>
      <c r="G300" s="219"/>
      <c r="H300" s="219"/>
      <c r="I300" s="219"/>
      <c r="J300" s="219"/>
      <c r="K300" s="12"/>
      <c r="R300" s="242"/>
      <c r="S300" s="238"/>
      <c r="T300" s="238"/>
      <c r="U300" s="238"/>
      <c r="V300" s="238"/>
      <c r="W300" s="238"/>
      <c r="X300" s="238"/>
      <c r="Y300" s="238"/>
      <c r="Z300" s="238"/>
      <c r="AA300" s="238"/>
      <c r="AB300" s="238"/>
      <c r="AC300" s="238"/>
      <c r="AD300" s="238"/>
      <c r="AE300" s="238"/>
      <c r="AF300" s="238"/>
      <c r="AG300" s="238"/>
      <c r="AH300" s="242"/>
    </row>
    <row r="301" spans="1:34" ht="18" customHeight="1" x14ac:dyDescent="0.35">
      <c r="A301" s="10"/>
      <c r="B301" s="218" t="s">
        <v>292</v>
      </c>
      <c r="C301" s="218"/>
      <c r="D301" s="329" t="s">
        <v>119</v>
      </c>
      <c r="E301" s="329"/>
      <c r="F301" s="329"/>
      <c r="G301" s="219"/>
      <c r="H301" s="246"/>
      <c r="I301" s="219"/>
      <c r="J301" s="246" t="s">
        <v>80</v>
      </c>
      <c r="K301" s="12"/>
      <c r="R301" s="242"/>
      <c r="S301" s="238"/>
      <c r="T301" s="238"/>
      <c r="U301" s="238"/>
      <c r="V301" s="238"/>
      <c r="W301" s="238"/>
      <c r="X301" s="238"/>
      <c r="Y301" s="242"/>
      <c r="Z301" s="242"/>
      <c r="AA301" s="242"/>
      <c r="AB301" s="201"/>
      <c r="AC301" s="201"/>
      <c r="AD301" s="238"/>
      <c r="AE301" s="238"/>
      <c r="AF301" s="238"/>
      <c r="AG301" s="238"/>
      <c r="AH301" s="242"/>
    </row>
    <row r="302" spans="1:34" ht="18" customHeight="1" x14ac:dyDescent="0.35">
      <c r="A302" s="10"/>
      <c r="B302" s="217" t="s">
        <v>214</v>
      </c>
      <c r="C302" s="229" t="s">
        <v>121</v>
      </c>
      <c r="D302" s="106"/>
      <c r="E302" s="235" t="s">
        <v>125</v>
      </c>
      <c r="F302" s="106"/>
      <c r="G302" s="219"/>
      <c r="H302" s="18"/>
      <c r="I302" s="219"/>
      <c r="J302" s="133">
        <f>ROUND(((F302-D302)/30.4),0)</f>
        <v>0</v>
      </c>
      <c r="K302" s="12"/>
      <c r="P302" s="110"/>
      <c r="Q302" s="110"/>
      <c r="R302" s="111"/>
      <c r="S302" s="111"/>
      <c r="T302" s="111"/>
      <c r="U302" s="111"/>
      <c r="V302" s="111"/>
      <c r="W302" s="111"/>
      <c r="X302" s="111"/>
      <c r="Y302" s="111"/>
      <c r="Z302" s="111"/>
      <c r="AA302" s="111"/>
      <c r="AB302" s="205"/>
      <c r="AC302" s="205"/>
      <c r="AD302" s="111"/>
      <c r="AE302" s="111"/>
      <c r="AF302" s="238"/>
      <c r="AG302" s="238"/>
      <c r="AH302" s="242"/>
    </row>
    <row r="303" spans="1:34" ht="10" customHeight="1" x14ac:dyDescent="0.35">
      <c r="A303" s="10"/>
      <c r="B303" s="217"/>
      <c r="C303" s="229"/>
      <c r="D303" s="82"/>
      <c r="E303" s="236"/>
      <c r="F303" s="82"/>
      <c r="G303" s="219"/>
      <c r="H303" s="18"/>
      <c r="I303" s="219"/>
      <c r="J303" s="219"/>
      <c r="K303" s="12"/>
      <c r="P303" s="110"/>
      <c r="Q303" s="110"/>
      <c r="R303" s="111"/>
      <c r="S303" s="111"/>
      <c r="T303" s="111"/>
      <c r="U303" s="111"/>
      <c r="V303" s="111"/>
      <c r="W303" s="111"/>
      <c r="X303" s="111"/>
      <c r="Y303" s="111"/>
      <c r="Z303" s="111"/>
      <c r="AA303" s="111"/>
      <c r="AB303" s="205"/>
      <c r="AC303" s="205"/>
      <c r="AD303" s="111"/>
      <c r="AE303" s="111"/>
      <c r="AF303" s="238"/>
      <c r="AG303" s="238"/>
      <c r="AH303" s="242"/>
    </row>
    <row r="304" spans="1:34" ht="18" customHeight="1" x14ac:dyDescent="0.35">
      <c r="A304" s="10"/>
      <c r="B304" s="217" t="s">
        <v>293</v>
      </c>
      <c r="C304" s="229"/>
      <c r="D304" s="324" t="s">
        <v>167</v>
      </c>
      <c r="E304" s="325"/>
      <c r="F304" s="20"/>
      <c r="G304" s="219"/>
      <c r="H304" s="326" t="s">
        <v>168</v>
      </c>
      <c r="I304" s="327"/>
      <c r="J304" s="20"/>
      <c r="K304" s="12"/>
      <c r="P304" s="110"/>
      <c r="Q304" s="110"/>
      <c r="R304" s="113"/>
      <c r="S304" s="111"/>
      <c r="T304" s="111"/>
      <c r="U304" s="111"/>
      <c r="V304" s="111"/>
      <c r="W304" s="111"/>
      <c r="X304" s="111"/>
      <c r="Y304" s="111"/>
      <c r="Z304" s="111"/>
      <c r="AA304" s="111"/>
      <c r="AB304" s="205"/>
      <c r="AC304" s="205"/>
      <c r="AD304" s="111"/>
      <c r="AE304" s="111"/>
      <c r="AF304" s="238"/>
      <c r="AG304" s="238"/>
      <c r="AH304" s="242"/>
    </row>
    <row r="305" spans="1:38" ht="18" customHeight="1" x14ac:dyDescent="0.35">
      <c r="A305" s="10"/>
      <c r="B305" s="217" t="s">
        <v>294</v>
      </c>
      <c r="C305" s="229"/>
      <c r="D305" s="324"/>
      <c r="E305" s="325"/>
      <c r="F305" s="20"/>
      <c r="G305" s="219"/>
      <c r="H305" s="328"/>
      <c r="I305" s="327"/>
      <c r="J305" s="20"/>
      <c r="K305" s="12"/>
      <c r="P305" s="110"/>
      <c r="Q305" s="110"/>
      <c r="R305" s="112"/>
      <c r="S305" s="111"/>
      <c r="T305" s="111"/>
      <c r="U305" s="111"/>
      <c r="V305" s="111"/>
      <c r="W305" s="111"/>
      <c r="X305" s="111"/>
      <c r="Y305" s="111"/>
      <c r="Z305" s="111"/>
      <c r="AA305" s="111"/>
      <c r="AB305" s="205"/>
      <c r="AC305" s="205"/>
      <c r="AD305" s="111"/>
      <c r="AE305" s="111"/>
      <c r="AF305" s="238"/>
      <c r="AG305" s="238"/>
      <c r="AH305" s="242"/>
      <c r="AI305" s="238"/>
      <c r="AJ305" s="238"/>
      <c r="AK305" s="238"/>
      <c r="AL305" s="238"/>
    </row>
    <row r="306" spans="1:38" ht="18" customHeight="1" x14ac:dyDescent="0.35">
      <c r="A306" s="10"/>
      <c r="B306" s="268" t="s">
        <v>295</v>
      </c>
      <c r="C306" s="268"/>
      <c r="D306" s="268"/>
      <c r="E306" s="268"/>
      <c r="F306" s="268"/>
      <c r="G306" s="268"/>
      <c r="H306" s="268"/>
      <c r="I306" s="278"/>
      <c r="J306" s="20"/>
      <c r="K306" s="12"/>
      <c r="P306" s="110"/>
      <c r="Q306" s="110"/>
      <c r="R306" s="111"/>
      <c r="S306" s="111"/>
      <c r="T306" s="111"/>
      <c r="U306" s="111"/>
      <c r="V306" s="111"/>
      <c r="W306" s="111"/>
      <c r="X306" s="111"/>
      <c r="Y306" s="111"/>
      <c r="Z306" s="111"/>
      <c r="AA306" s="111"/>
      <c r="AB306" s="205"/>
      <c r="AC306" s="205"/>
      <c r="AD306" s="111"/>
      <c r="AE306" s="111"/>
      <c r="AF306" s="238"/>
      <c r="AG306" s="238"/>
      <c r="AH306" s="242"/>
      <c r="AI306" s="238"/>
      <c r="AJ306" s="238"/>
      <c r="AK306" s="238"/>
      <c r="AL306" s="238"/>
    </row>
    <row r="307" spans="1:38" ht="10" customHeight="1" x14ac:dyDescent="0.35">
      <c r="A307" s="10"/>
      <c r="B307" s="229"/>
      <c r="C307" s="229"/>
      <c r="D307" s="229"/>
      <c r="E307" s="229"/>
      <c r="F307" s="229"/>
      <c r="G307" s="229"/>
      <c r="H307" s="229"/>
      <c r="I307" s="229"/>
      <c r="J307" s="24"/>
      <c r="K307" s="12"/>
      <c r="R307" s="242"/>
      <c r="S307" s="238"/>
      <c r="T307" s="238"/>
      <c r="U307" s="238"/>
      <c r="V307" s="238"/>
      <c r="W307" s="238"/>
      <c r="X307" s="238"/>
      <c r="Y307" s="242"/>
      <c r="Z307" s="242"/>
      <c r="AA307" s="242"/>
      <c r="AB307" s="201"/>
      <c r="AC307" s="201"/>
      <c r="AD307" s="238"/>
      <c r="AE307" s="238"/>
      <c r="AF307" s="238"/>
      <c r="AG307" s="238"/>
      <c r="AH307" s="242"/>
      <c r="AI307" s="238"/>
      <c r="AJ307" s="238"/>
      <c r="AK307" s="238"/>
      <c r="AL307" s="238"/>
    </row>
    <row r="308" spans="1:38" ht="18" customHeight="1" x14ac:dyDescent="0.35">
      <c r="A308" s="10"/>
      <c r="B308" s="268" t="s">
        <v>296</v>
      </c>
      <c r="C308" s="268"/>
      <c r="D308" s="268"/>
      <c r="E308" s="268"/>
      <c r="F308" s="268"/>
      <c r="G308" s="268"/>
      <c r="H308" s="268"/>
      <c r="I308" s="278"/>
      <c r="J308" s="20"/>
      <c r="K308" s="12"/>
      <c r="M308" s="323" t="s">
        <v>172</v>
      </c>
      <c r="N308" s="323"/>
      <c r="O308" s="323"/>
      <c r="P308" s="323"/>
      <c r="Q308" s="323"/>
      <c r="R308" s="323"/>
      <c r="S308" s="336" t="s">
        <v>297</v>
      </c>
      <c r="T308" s="336"/>
      <c r="U308" s="336"/>
      <c r="V308" s="336"/>
      <c r="W308" s="336"/>
      <c r="X308" s="336"/>
      <c r="Y308" s="299" t="s">
        <v>298</v>
      </c>
      <c r="Z308" s="300"/>
      <c r="AA308" s="300"/>
      <c r="AB308" s="300"/>
      <c r="AC308" s="300"/>
      <c r="AD308" s="301"/>
      <c r="AE308" s="116"/>
      <c r="AF308" s="323" t="s">
        <v>175</v>
      </c>
      <c r="AG308" s="323"/>
      <c r="AH308" s="323"/>
      <c r="AI308" s="242"/>
      <c r="AJ308" s="332" t="s">
        <v>177</v>
      </c>
      <c r="AK308" s="242"/>
      <c r="AL308" s="332" t="s">
        <v>178</v>
      </c>
    </row>
    <row r="309" spans="1:38" ht="18" customHeight="1" x14ac:dyDescent="0.35">
      <c r="A309" s="10"/>
      <c r="B309" s="268" t="s">
        <v>299</v>
      </c>
      <c r="C309" s="268"/>
      <c r="D309" s="268"/>
      <c r="E309" s="268"/>
      <c r="F309" s="268"/>
      <c r="G309" s="268"/>
      <c r="H309" s="268"/>
      <c r="I309" s="278"/>
      <c r="J309" s="20"/>
      <c r="K309" s="12"/>
      <c r="M309" s="337" t="s">
        <v>83</v>
      </c>
      <c r="N309" s="338"/>
      <c r="O309" s="337" t="s">
        <v>82</v>
      </c>
      <c r="P309" s="338"/>
      <c r="Q309" s="299" t="s">
        <v>81</v>
      </c>
      <c r="R309" s="301"/>
      <c r="S309" s="299" t="s">
        <v>83</v>
      </c>
      <c r="T309" s="301"/>
      <c r="U309" s="299" t="s">
        <v>82</v>
      </c>
      <c r="V309" s="301"/>
      <c r="W309" s="299" t="s">
        <v>81</v>
      </c>
      <c r="X309" s="301"/>
      <c r="Y309" s="299" t="s">
        <v>83</v>
      </c>
      <c r="Z309" s="301"/>
      <c r="AA309" s="339" t="s">
        <v>82</v>
      </c>
      <c r="AB309" s="340"/>
      <c r="AC309" s="299" t="s">
        <v>81</v>
      </c>
      <c r="AD309" s="301"/>
      <c r="AE309" s="116"/>
      <c r="AF309" s="234" t="s">
        <v>83</v>
      </c>
      <c r="AG309" s="234" t="s">
        <v>82</v>
      </c>
      <c r="AH309" s="234" t="s">
        <v>81</v>
      </c>
      <c r="AI309" s="242"/>
      <c r="AJ309" s="333"/>
      <c r="AK309" s="242"/>
      <c r="AL309" s="333"/>
    </row>
    <row r="310" spans="1:38" ht="10" customHeight="1" x14ac:dyDescent="0.35">
      <c r="A310" s="10"/>
      <c r="B310" s="11"/>
      <c r="C310" s="11"/>
      <c r="D310" s="11"/>
      <c r="E310" s="11"/>
      <c r="F310" s="11"/>
      <c r="G310" s="11"/>
      <c r="H310" s="11"/>
      <c r="I310" s="11"/>
      <c r="J310" s="11"/>
      <c r="K310" s="12"/>
      <c r="R310" s="242"/>
      <c r="S310" s="242"/>
      <c r="T310" s="242"/>
      <c r="U310" s="242"/>
      <c r="V310" s="242"/>
      <c r="W310" s="242"/>
      <c r="X310" s="242"/>
      <c r="Y310" s="242"/>
      <c r="Z310" s="242"/>
      <c r="AA310" s="242"/>
      <c r="AB310" s="206"/>
      <c r="AC310" s="206"/>
      <c r="AD310" s="242"/>
      <c r="AE310" s="242"/>
      <c r="AF310" s="238"/>
      <c r="AG310" s="238"/>
      <c r="AH310" s="242"/>
      <c r="AI310" s="242"/>
      <c r="AJ310" s="242"/>
      <c r="AK310" s="242"/>
      <c r="AL310" s="242"/>
    </row>
    <row r="311" spans="1:38" ht="18" customHeight="1" x14ac:dyDescent="0.35">
      <c r="A311" s="10"/>
      <c r="B311" s="218" t="s">
        <v>300</v>
      </c>
      <c r="C311" s="218"/>
      <c r="D311" s="329" t="s">
        <v>119</v>
      </c>
      <c r="E311" s="329"/>
      <c r="F311" s="329"/>
      <c r="G311" s="11"/>
      <c r="H311" s="19" t="s">
        <v>69</v>
      </c>
      <c r="I311" s="11"/>
      <c r="J311" s="17" t="s">
        <v>181</v>
      </c>
      <c r="K311" s="12"/>
      <c r="M311" s="341">
        <f>IF(F304&gt;=F305,F304,F305)</f>
        <v>0</v>
      </c>
      <c r="N311" s="372"/>
      <c r="O311" s="372"/>
      <c r="P311" s="372"/>
      <c r="Q311" s="372"/>
      <c r="R311" s="342"/>
      <c r="S311" s="115"/>
      <c r="T311" s="115"/>
      <c r="U311" s="115"/>
      <c r="V311" s="115"/>
      <c r="W311" s="115"/>
      <c r="X311" s="115"/>
      <c r="Y311" s="27"/>
      <c r="Z311" s="27"/>
      <c r="AA311" s="27"/>
      <c r="AB311" s="207"/>
      <c r="AC311" s="207"/>
      <c r="AD311" s="27"/>
      <c r="AE311" s="242"/>
      <c r="AF311" s="238"/>
      <c r="AG311" s="238"/>
      <c r="AH311" s="242"/>
      <c r="AI311" s="242"/>
      <c r="AJ311" s="242"/>
      <c r="AK311" s="242"/>
      <c r="AL311" s="242"/>
    </row>
    <row r="312" spans="1:38" ht="18" customHeight="1" x14ac:dyDescent="0.35">
      <c r="A312" s="10"/>
      <c r="B312" s="245"/>
      <c r="C312" s="229" t="s">
        <v>121</v>
      </c>
      <c r="D312" s="106"/>
      <c r="E312" s="235" t="s">
        <v>125</v>
      </c>
      <c r="F312" s="106"/>
      <c r="G312" s="235"/>
      <c r="H312" s="20"/>
      <c r="I312" s="222"/>
      <c r="J312" s="133" t="str">
        <f>IFERROR(ROUND(H312/((F312-D312)/30.4),0),"")</f>
        <v/>
      </c>
      <c r="K312" s="12"/>
      <c r="M312" s="114">
        <f>((($M311-$M$422)/($M$421-$M$422))*0.5+1)</f>
        <v>-0.25</v>
      </c>
      <c r="N312" s="118">
        <f>IF($M312&gt;1.5,1.5,IF($M312&lt;0.5,0,$M312))</f>
        <v>0</v>
      </c>
      <c r="O312" s="114">
        <f>((($M311-$O$422)/($O$421-$O$422))*0.5+1)</f>
        <v>-0.75</v>
      </c>
      <c r="P312" s="118">
        <f>IF($O312&gt;1.5,1.5,IF($O312&lt;0.5,0,$O312))</f>
        <v>0</v>
      </c>
      <c r="Q312" s="114">
        <f>((($M311-$Q$422)/($Q$421-$Q$422))*0.5+1)</f>
        <v>-0.5</v>
      </c>
      <c r="R312" s="118">
        <f>IF($Q312&gt;1.5,1.5,IF($Q312&lt;0.5,0,$Q312))</f>
        <v>0</v>
      </c>
      <c r="S312" s="114">
        <f>((($H312-$S$422)/($S$421-$S$422))*0.5+1)</f>
        <v>-1</v>
      </c>
      <c r="T312" s="118">
        <f>IF($S312&gt;1.5,1.5,IF($S312&lt;0.5,0,$S312))</f>
        <v>0</v>
      </c>
      <c r="U312" s="114">
        <f>((($H312-$U$422)/($U$421-$U$422))*0.5+1)</f>
        <v>-0.75</v>
      </c>
      <c r="V312" s="118">
        <f>IF($U312&gt;1.5,1.5,IF($U312&lt;0.5,0,$U312))</f>
        <v>0</v>
      </c>
      <c r="W312" s="114">
        <f>((($H312-$W$422)/($W$421-$W$422))*0.5+1)</f>
        <v>-1.4</v>
      </c>
      <c r="X312" s="118">
        <f>IF($W312&gt;1.5,1.5,IF($W312&lt;0.5,0,$W312))</f>
        <v>0</v>
      </c>
      <c r="Y312" s="114">
        <f>((($J306-$Y$422)/($Y$421-$Y$422))*0.5+1)</f>
        <v>-0.25</v>
      </c>
      <c r="Z312" s="118">
        <f>IF($Y312&gt;1.5,1.5,IF($Y312&lt;0.5,0,$Y312))</f>
        <v>0</v>
      </c>
      <c r="AA312" s="114">
        <f>((($J306-$AA$422)/($AA$421-$AA$422))*0.5+1)</f>
        <v>0</v>
      </c>
      <c r="AB312" s="118">
        <f>IF($AA312&gt;1.5,1.5,IF($AA312&lt;0.5,0,$AA312))</f>
        <v>0</v>
      </c>
      <c r="AC312" s="114">
        <f>((($J306-$AC$422)/($AC$421-$AC$422))*0.5+1)</f>
        <v>0</v>
      </c>
      <c r="AD312" s="118">
        <f>IF($AC312&gt;1.5,1.5,IF($AC312&lt;0.5,0,$AC312))</f>
        <v>0</v>
      </c>
      <c r="AE312" s="117"/>
      <c r="AF312" s="119">
        <f>IF(AND(B312&lt;&gt;"",PRODUCT(N312,T312,Z312)&gt;=1,$J316&gt;=$AG$422),1,0)</f>
        <v>0</v>
      </c>
      <c r="AG312" s="119">
        <f>IF(AND(B312&lt;&gt;"",PRODUCT(P312,V312,AB312)&gt;=1,$J316&gt;=$AG$421),1,0)</f>
        <v>0</v>
      </c>
      <c r="AH312" s="119">
        <f>IF(AND(B312&lt;&gt;"",PRODUCT(R312,X312,AD312)&gt;=1,$J316&gt;=$AG$420),1,0)</f>
        <v>0</v>
      </c>
      <c r="AI312" s="242"/>
      <c r="AJ312" s="234">
        <f>IF(AND(F305&gt;=M$427,H312&gt;=O$427,J306&gt;=Q$427,AL312&gt;=S$427,J316&gt;=U$427),1,0)</f>
        <v>0</v>
      </c>
      <c r="AK312" s="242"/>
      <c r="AL312" s="240">
        <f>IF(F312="",0,DATEDIF(D312,F312,"m")+1)</f>
        <v>0</v>
      </c>
    </row>
    <row r="313" spans="1:38" ht="18" customHeight="1" x14ac:dyDescent="0.35">
      <c r="A313" s="10"/>
      <c r="B313" s="245"/>
      <c r="C313" s="229" t="s">
        <v>121</v>
      </c>
      <c r="D313" s="106"/>
      <c r="E313" s="235" t="s">
        <v>125</v>
      </c>
      <c r="F313" s="106"/>
      <c r="G313" s="235"/>
      <c r="H313" s="20"/>
      <c r="I313" s="222"/>
      <c r="J313" s="133" t="str">
        <f t="shared" ref="J313:J314" si="70">IFERROR(ROUND(H313/((F313-D313)/30.4),0),"")</f>
        <v/>
      </c>
      <c r="K313" s="12"/>
      <c r="M313" s="114">
        <f>((($M311-$M$422)/($M$421-$M$422))*0.5+1)</f>
        <v>-0.25</v>
      </c>
      <c r="N313" s="118">
        <f t="shared" ref="N313:N314" si="71">IF($M313&gt;1.5,1.5,IF($M313&lt;0.5,0,$M313))</f>
        <v>0</v>
      </c>
      <c r="O313" s="114">
        <f>((($M311-$O$422)/($O$421-$O$422))*0.5+1)</f>
        <v>-0.75</v>
      </c>
      <c r="P313" s="118">
        <f t="shared" ref="P313:P314" si="72">IF($O313&gt;1.5,1.5,IF($O313&lt;0.5,0,$O313))</f>
        <v>0</v>
      </c>
      <c r="Q313" s="114">
        <f>((($M311-$Q$422)/($Q$421-$Q$422))*0.5+1)</f>
        <v>-0.5</v>
      </c>
      <c r="R313" s="118">
        <f t="shared" ref="R313:R314" si="73">IF($Q313&gt;1.5,1.5,IF($Q313&lt;0.5,0,$Q313))</f>
        <v>0</v>
      </c>
      <c r="S313" s="114">
        <f>((($H313-$S$422)/($S$421-$S$422))*0.5+1)</f>
        <v>-1</v>
      </c>
      <c r="T313" s="118">
        <f t="shared" ref="T313:T314" si="74">IF($S313&gt;1.5,1.5,IF($S313&lt;0.5,0,$S313))</f>
        <v>0</v>
      </c>
      <c r="U313" s="114">
        <f>((($H313-$U$422)/($U$421-$U$422))*0.5+1)</f>
        <v>-0.75</v>
      </c>
      <c r="V313" s="118">
        <f t="shared" ref="V313:V314" si="75">IF($U313&gt;1.5,1.5,IF($U313&lt;0.5,0,$U313))</f>
        <v>0</v>
      </c>
      <c r="W313" s="114">
        <f>((($H313-$W$422)/($W$421-$W$422))*0.5+1)</f>
        <v>-1.4</v>
      </c>
      <c r="X313" s="118">
        <f t="shared" ref="X313:X314" si="76">IF($W313&gt;1.5,1.5,IF($W313&lt;0.5,0,$W313))</f>
        <v>0</v>
      </c>
      <c r="Y313" s="114">
        <f>((($J306-$Y$422)/($Y$421-$Y$422))*0.5+1)</f>
        <v>-0.25</v>
      </c>
      <c r="Z313" s="118">
        <f t="shared" ref="Z313:Z314" si="77">IF($Y313&gt;1.5,1.5,IF($Y313&lt;0.5,0,$Y313))</f>
        <v>0</v>
      </c>
      <c r="AA313" s="114">
        <f>((($J306-$AA$422)/($AA$421-$AA$422))*0.5+1)</f>
        <v>0</v>
      </c>
      <c r="AB313" s="118">
        <f t="shared" ref="AB313:AB314" si="78">IF($AA313&gt;1.5,1.5,IF($AA313&lt;0.5,0,$AA313))</f>
        <v>0</v>
      </c>
      <c r="AC313" s="114">
        <f>((($J306-$AC$422)/($AC$421-$AC$422))*0.5+1)</f>
        <v>0</v>
      </c>
      <c r="AD313" s="118">
        <f t="shared" ref="AD313:AD314" si="79">IF($AC313&gt;1.5,1.5,IF($AC313&lt;0.5,0,$AC313))</f>
        <v>0</v>
      </c>
      <c r="AE313" s="117"/>
      <c r="AF313" s="119">
        <f>IF(AND(B313&lt;&gt;"",PRODUCT(N313,T313,Z313)&gt;=1,$J316&gt;=$AG$422),1,0)</f>
        <v>0</v>
      </c>
      <c r="AG313" s="119">
        <f>IF(AND(B313&lt;&gt;"",PRODUCT(P313,V313,AB313)&gt;=1,$J316&gt;=$AG$421),1,0)</f>
        <v>0</v>
      </c>
      <c r="AH313" s="119">
        <f>IF(AND(B313&lt;&gt;"",PRODUCT(R313,X313,AD313)&gt;=1,$J316&gt;=$AG$420),1,0)</f>
        <v>0</v>
      </c>
      <c r="AI313" s="242"/>
      <c r="AJ313" s="234">
        <f>IF(AND(F305&gt;=M$427,H313&gt;=O$427,J306&gt;=Q$427,AL313&gt;=S$427,J316&gt;=U$427),1,0)</f>
        <v>0</v>
      </c>
      <c r="AK313" s="242"/>
      <c r="AL313" s="240">
        <f>IF(F313="",0,DATEDIF(D313,F313,"m")+1)</f>
        <v>0</v>
      </c>
    </row>
    <row r="314" spans="1:38" ht="18" customHeight="1" x14ac:dyDescent="0.35">
      <c r="A314" s="10"/>
      <c r="B314" s="245"/>
      <c r="C314" s="229" t="s">
        <v>121</v>
      </c>
      <c r="D314" s="106"/>
      <c r="E314" s="235" t="s">
        <v>125</v>
      </c>
      <c r="F314" s="106"/>
      <c r="G314" s="235"/>
      <c r="H314" s="20"/>
      <c r="I314" s="222"/>
      <c r="J314" s="133" t="str">
        <f t="shared" si="70"/>
        <v/>
      </c>
      <c r="K314" s="12"/>
      <c r="M314" s="114">
        <f>((($M311-$M$422)/($M$421-$M$422))*0.5+1)</f>
        <v>-0.25</v>
      </c>
      <c r="N314" s="118">
        <f t="shared" si="71"/>
        <v>0</v>
      </c>
      <c r="O314" s="114">
        <f>((($M311-$O$422)/($O$421-$O$422))*0.5+1)</f>
        <v>-0.75</v>
      </c>
      <c r="P314" s="118">
        <f t="shared" si="72"/>
        <v>0</v>
      </c>
      <c r="Q314" s="114">
        <f>((($M311-$Q$422)/($Q$421-$Q$422))*0.5+1)</f>
        <v>-0.5</v>
      </c>
      <c r="R314" s="118">
        <f t="shared" si="73"/>
        <v>0</v>
      </c>
      <c r="S314" s="114">
        <f>((($H314-$S$422)/($S$421-$S$422))*0.5+1)</f>
        <v>-1</v>
      </c>
      <c r="T314" s="118">
        <f t="shared" si="74"/>
        <v>0</v>
      </c>
      <c r="U314" s="114">
        <f>((($H314-$U$422)/($U$421-$U$422))*0.5+1)</f>
        <v>-0.75</v>
      </c>
      <c r="V314" s="118">
        <f t="shared" si="75"/>
        <v>0</v>
      </c>
      <c r="W314" s="114">
        <f>((($H314-$W$422)/($W$421-$W$422))*0.5+1)</f>
        <v>-1.4</v>
      </c>
      <c r="X314" s="118">
        <f t="shared" si="76"/>
        <v>0</v>
      </c>
      <c r="Y314" s="114">
        <f>((($J306-$Y$422)/($Y$421-$Y$422))*0.5+1)</f>
        <v>-0.25</v>
      </c>
      <c r="Z314" s="118">
        <f t="shared" si="77"/>
        <v>0</v>
      </c>
      <c r="AA314" s="114">
        <f>((($J306-$AA$422)/($AA$421-$AA$422))*0.5+1)</f>
        <v>0</v>
      </c>
      <c r="AB314" s="118">
        <f t="shared" si="78"/>
        <v>0</v>
      </c>
      <c r="AC314" s="114">
        <f>((($J306-$AC$422)/($AC$421-$AC$422))*0.5+1)</f>
        <v>0</v>
      </c>
      <c r="AD314" s="118">
        <f t="shared" si="79"/>
        <v>0</v>
      </c>
      <c r="AE314" s="117"/>
      <c r="AF314" s="119">
        <f>IF(AND(B314&lt;&gt;"",PRODUCT(N314,T314,Z314)&gt;=1,$J316&gt;=$AG$422),1,0)</f>
        <v>0</v>
      </c>
      <c r="AG314" s="119">
        <f>IF(AND(B314&lt;&gt;"",PRODUCT(P314,V314,AB314)&gt;=1,$J316&gt;=$AG$421),1,0)</f>
        <v>0</v>
      </c>
      <c r="AH314" s="119">
        <f>IF(AND(B314&lt;&gt;"",PRODUCT(R314,X314,AD314)&gt;=1,$J316&gt;=$AG$420),1,0)</f>
        <v>0</v>
      </c>
      <c r="AI314" s="242"/>
      <c r="AJ314" s="234">
        <f>IF(AND(F305&gt;=M$427,H314&gt;=O$427,J306&gt;=Q$427,AL314&gt;=S$427,J316&gt;=U$427),1,0)</f>
        <v>0</v>
      </c>
      <c r="AK314" s="242"/>
      <c r="AL314" s="240">
        <f>IF(F314="",0,DATEDIF(D314,F314,"m")+1)</f>
        <v>0</v>
      </c>
    </row>
    <row r="315" spans="1:38" ht="10" customHeight="1" x14ac:dyDescent="0.35">
      <c r="A315" s="10"/>
      <c r="B315" s="217"/>
      <c r="C315" s="217"/>
      <c r="D315" s="132"/>
      <c r="E315" s="219"/>
      <c r="F315" s="101"/>
      <c r="G315" s="219"/>
      <c r="H315" s="219"/>
      <c r="I315" s="219"/>
      <c r="J315" s="219"/>
      <c r="K315" s="12"/>
      <c r="R315" s="242"/>
      <c r="S315" s="238"/>
      <c r="T315" s="238"/>
      <c r="U315" s="238"/>
      <c r="V315" s="238"/>
      <c r="W315" s="238"/>
      <c r="X315" s="238"/>
      <c r="Y315" s="242"/>
      <c r="Z315" s="242"/>
      <c r="AA315" s="242"/>
      <c r="AB315" s="201"/>
      <c r="AC315" s="201"/>
      <c r="AD315" s="238"/>
      <c r="AE315" s="238"/>
      <c r="AF315" s="238"/>
      <c r="AG315" s="238"/>
      <c r="AH315" s="242"/>
      <c r="AI315" s="238"/>
      <c r="AJ315" s="238"/>
      <c r="AK315" s="238"/>
      <c r="AL315" s="238"/>
    </row>
    <row r="316" spans="1:38" ht="18" customHeight="1" x14ac:dyDescent="0.35">
      <c r="A316" s="10"/>
      <c r="B316" s="270" t="s">
        <v>301</v>
      </c>
      <c r="C316" s="270"/>
      <c r="D316" s="270"/>
      <c r="E316" s="270"/>
      <c r="F316" s="270"/>
      <c r="G316" s="270"/>
      <c r="H316" s="270"/>
      <c r="I316" s="219"/>
      <c r="J316" s="133">
        <f>SUM(J317:J326)</f>
        <v>0</v>
      </c>
      <c r="K316" s="12"/>
      <c r="R316" s="242"/>
      <c r="S316" s="238"/>
      <c r="T316" s="238"/>
      <c r="U316" s="238"/>
      <c r="V316" s="238"/>
      <c r="W316" s="238"/>
      <c r="X316" s="238"/>
      <c r="Y316" s="242"/>
      <c r="Z316" s="242"/>
      <c r="AA316" s="242"/>
      <c r="AB316" s="201"/>
      <c r="AC316" s="201"/>
      <c r="AD316" s="238"/>
      <c r="AE316" s="238"/>
      <c r="AF316" s="238"/>
      <c r="AG316" s="238"/>
      <c r="AH316" s="242"/>
      <c r="AI316" s="238"/>
      <c r="AJ316" s="238"/>
      <c r="AK316" s="238"/>
      <c r="AL316" s="238"/>
    </row>
    <row r="317" spans="1:38" ht="18" customHeight="1" x14ac:dyDescent="0.35">
      <c r="A317" s="10"/>
      <c r="B317" s="268" t="s">
        <v>183</v>
      </c>
      <c r="C317" s="268"/>
      <c r="D317" s="268"/>
      <c r="E317" s="268"/>
      <c r="F317" s="268"/>
      <c r="G317" s="268"/>
      <c r="H317" s="268"/>
      <c r="I317" s="219"/>
      <c r="J317" s="20"/>
      <c r="K317" s="12"/>
      <c r="R317" s="242"/>
      <c r="S317" s="238"/>
      <c r="T317" s="238"/>
      <c r="U317" s="238"/>
      <c r="V317" s="238"/>
      <c r="W317" s="238"/>
      <c r="X317" s="238"/>
      <c r="Y317" s="242"/>
      <c r="Z317" s="242"/>
      <c r="AA317" s="242"/>
      <c r="AB317" s="201"/>
      <c r="AC317" s="201"/>
      <c r="AD317" s="238"/>
      <c r="AE317" s="238"/>
      <c r="AF317" s="238"/>
      <c r="AG317" s="238"/>
      <c r="AH317" s="242"/>
      <c r="AI317" s="238"/>
      <c r="AJ317" s="238"/>
      <c r="AK317" s="238"/>
      <c r="AL317" s="238"/>
    </row>
    <row r="318" spans="1:38" ht="18" customHeight="1" x14ac:dyDescent="0.35">
      <c r="A318" s="10"/>
      <c r="B318" s="268" t="s">
        <v>302</v>
      </c>
      <c r="C318" s="268"/>
      <c r="D318" s="268"/>
      <c r="E318" s="268"/>
      <c r="F318" s="268"/>
      <c r="G318" s="268"/>
      <c r="H318" s="268"/>
      <c r="I318" s="219"/>
      <c r="J318" s="20"/>
      <c r="K318" s="12"/>
      <c r="R318" s="242"/>
      <c r="S318" s="238"/>
      <c r="T318" s="238"/>
      <c r="U318" s="238"/>
      <c r="V318" s="238"/>
      <c r="W318" s="238"/>
      <c r="X318" s="238"/>
      <c r="Y318" s="242"/>
      <c r="Z318" s="242"/>
      <c r="AA318" s="242"/>
      <c r="AB318" s="201"/>
      <c r="AC318" s="201"/>
      <c r="AD318" s="238"/>
      <c r="AE318" s="238"/>
      <c r="AF318" s="238"/>
      <c r="AG318" s="238"/>
      <c r="AH318" s="242"/>
      <c r="AI318" s="238"/>
      <c r="AJ318" s="238"/>
      <c r="AK318" s="238"/>
      <c r="AL318" s="238"/>
    </row>
    <row r="319" spans="1:38" ht="18" customHeight="1" x14ac:dyDescent="0.35">
      <c r="A319" s="10"/>
      <c r="B319" s="268" t="s">
        <v>185</v>
      </c>
      <c r="C319" s="268"/>
      <c r="D319" s="268"/>
      <c r="E319" s="268"/>
      <c r="F319" s="268"/>
      <c r="G319" s="268"/>
      <c r="H319" s="268"/>
      <c r="I319" s="219"/>
      <c r="J319" s="20"/>
      <c r="K319" s="12"/>
      <c r="R319" s="242"/>
      <c r="S319" s="238"/>
      <c r="T319" s="238"/>
      <c r="U319" s="238"/>
      <c r="V319" s="238"/>
      <c r="W319" s="238"/>
      <c r="X319" s="238"/>
      <c r="Y319" s="242"/>
      <c r="Z319" s="242"/>
      <c r="AA319" s="242"/>
      <c r="AB319" s="201"/>
      <c r="AC319" s="201"/>
      <c r="AD319" s="238"/>
      <c r="AE319" s="238"/>
      <c r="AF319" s="238"/>
      <c r="AG319" s="238"/>
      <c r="AH319" s="242"/>
      <c r="AI319" s="238"/>
      <c r="AJ319" s="238"/>
      <c r="AK319" s="238"/>
      <c r="AL319" s="238"/>
    </row>
    <row r="320" spans="1:38" ht="18" customHeight="1" x14ac:dyDescent="0.35">
      <c r="A320" s="10"/>
      <c r="B320" s="268" t="s">
        <v>186</v>
      </c>
      <c r="C320" s="268"/>
      <c r="D320" s="268"/>
      <c r="E320" s="268"/>
      <c r="F320" s="268"/>
      <c r="G320" s="268"/>
      <c r="H320" s="268"/>
      <c r="I320" s="219"/>
      <c r="J320" s="20"/>
      <c r="K320" s="12"/>
      <c r="R320" s="242"/>
      <c r="S320" s="238"/>
      <c r="T320" s="238"/>
      <c r="U320" s="238"/>
      <c r="V320" s="238"/>
      <c r="W320" s="238"/>
      <c r="X320" s="238"/>
      <c r="Y320" s="242"/>
      <c r="Z320" s="242"/>
      <c r="AA320" s="242"/>
      <c r="AB320" s="201"/>
      <c r="AC320" s="201"/>
      <c r="AD320" s="238"/>
      <c r="AE320" s="238"/>
      <c r="AF320" s="238"/>
      <c r="AG320" s="238"/>
      <c r="AH320" s="242"/>
      <c r="AI320" s="238"/>
      <c r="AJ320" s="238"/>
      <c r="AK320" s="238"/>
      <c r="AL320" s="238"/>
    </row>
    <row r="321" spans="1:34" ht="18" customHeight="1" x14ac:dyDescent="0.35">
      <c r="A321" s="10"/>
      <c r="B321" s="268" t="s">
        <v>187</v>
      </c>
      <c r="C321" s="268"/>
      <c r="D321" s="268"/>
      <c r="E321" s="268"/>
      <c r="F321" s="268"/>
      <c r="G321" s="268"/>
      <c r="H321" s="268"/>
      <c r="I321" s="219"/>
      <c r="J321" s="20"/>
      <c r="K321" s="12"/>
      <c r="R321" s="242"/>
      <c r="S321" s="238"/>
      <c r="T321" s="238"/>
      <c r="U321" s="238"/>
      <c r="V321" s="238"/>
      <c r="W321" s="238"/>
      <c r="X321" s="238"/>
      <c r="Y321" s="242"/>
      <c r="Z321" s="242"/>
      <c r="AA321" s="242"/>
      <c r="AB321" s="201"/>
      <c r="AC321" s="201"/>
      <c r="AD321" s="238"/>
      <c r="AE321" s="238"/>
      <c r="AF321" s="238"/>
      <c r="AG321" s="238"/>
      <c r="AH321" s="242"/>
    </row>
    <row r="322" spans="1:34" ht="18" customHeight="1" x14ac:dyDescent="0.35">
      <c r="A322" s="10"/>
      <c r="B322" s="268" t="s">
        <v>188</v>
      </c>
      <c r="C322" s="268"/>
      <c r="D322" s="268"/>
      <c r="E322" s="268"/>
      <c r="F322" s="268"/>
      <c r="G322" s="268"/>
      <c r="H322" s="268"/>
      <c r="I322" s="219"/>
      <c r="J322" s="20"/>
      <c r="K322" s="12"/>
      <c r="R322" s="242"/>
      <c r="S322" s="238"/>
      <c r="T322" s="238"/>
      <c r="U322" s="238"/>
      <c r="V322" s="238"/>
      <c r="W322" s="238"/>
      <c r="X322" s="238"/>
      <c r="Y322" s="242"/>
      <c r="Z322" s="242"/>
      <c r="AA322" s="242"/>
      <c r="AB322" s="201"/>
      <c r="AC322" s="201"/>
      <c r="AD322" s="238"/>
      <c r="AE322" s="238"/>
      <c r="AF322" s="238"/>
      <c r="AG322" s="238"/>
      <c r="AH322" s="242"/>
    </row>
    <row r="323" spans="1:34" ht="18" customHeight="1" x14ac:dyDescent="0.35">
      <c r="A323" s="10"/>
      <c r="B323" s="268" t="s">
        <v>189</v>
      </c>
      <c r="C323" s="268"/>
      <c r="D323" s="268"/>
      <c r="E323" s="268"/>
      <c r="F323" s="268"/>
      <c r="G323" s="268"/>
      <c r="H323" s="268"/>
      <c r="I323" s="219"/>
      <c r="J323" s="20"/>
      <c r="K323" s="12"/>
      <c r="R323" s="242"/>
      <c r="S323" s="238"/>
      <c r="T323" s="238"/>
      <c r="U323" s="238"/>
      <c r="V323" s="238"/>
      <c r="W323" s="238"/>
      <c r="X323" s="238"/>
      <c r="Y323" s="242"/>
      <c r="Z323" s="242"/>
      <c r="AA323" s="242"/>
      <c r="AB323" s="201"/>
      <c r="AC323" s="201"/>
      <c r="AD323" s="238"/>
      <c r="AE323" s="238"/>
      <c r="AF323" s="238"/>
      <c r="AG323" s="238"/>
      <c r="AH323" s="242"/>
    </row>
    <row r="324" spans="1:34" ht="18" customHeight="1" x14ac:dyDescent="0.35">
      <c r="A324" s="10"/>
      <c r="B324" s="268" t="s">
        <v>190</v>
      </c>
      <c r="C324" s="268"/>
      <c r="D324" s="268"/>
      <c r="E324" s="268"/>
      <c r="F324" s="268"/>
      <c r="G324" s="268"/>
      <c r="H324" s="268"/>
      <c r="I324" s="219"/>
      <c r="J324" s="20"/>
      <c r="K324" s="12"/>
      <c r="R324" s="242"/>
      <c r="S324" s="238"/>
      <c r="T324" s="238"/>
      <c r="U324" s="238"/>
      <c r="V324" s="238"/>
      <c r="W324" s="238"/>
      <c r="X324" s="238"/>
      <c r="Y324" s="242"/>
      <c r="Z324" s="242"/>
      <c r="AA324" s="242"/>
      <c r="AB324" s="201"/>
      <c r="AC324" s="201"/>
      <c r="AD324" s="238"/>
      <c r="AE324" s="238"/>
      <c r="AF324" s="238"/>
      <c r="AG324" s="238"/>
      <c r="AH324" s="242"/>
    </row>
    <row r="325" spans="1:34" ht="18" customHeight="1" x14ac:dyDescent="0.35">
      <c r="A325" s="10"/>
      <c r="B325" s="268" t="s">
        <v>191</v>
      </c>
      <c r="C325" s="268"/>
      <c r="D325" s="268"/>
      <c r="E325" s="268"/>
      <c r="F325" s="268"/>
      <c r="G325" s="268"/>
      <c r="H325" s="268"/>
      <c r="I325" s="219"/>
      <c r="J325" s="20"/>
      <c r="K325" s="12"/>
      <c r="R325" s="242"/>
      <c r="S325" s="238"/>
      <c r="T325" s="238"/>
      <c r="U325" s="238"/>
      <c r="V325" s="238"/>
      <c r="W325" s="238"/>
      <c r="X325" s="238"/>
      <c r="Y325" s="242"/>
      <c r="Z325" s="242"/>
      <c r="AA325" s="242"/>
      <c r="AB325" s="201"/>
      <c r="AC325" s="201"/>
      <c r="AD325" s="238"/>
      <c r="AE325" s="238"/>
      <c r="AF325" s="238"/>
      <c r="AG325" s="238"/>
      <c r="AH325" s="242"/>
    </row>
    <row r="326" spans="1:34" ht="18" customHeight="1" x14ac:dyDescent="0.35">
      <c r="A326" s="10"/>
      <c r="B326" s="268" t="s">
        <v>192</v>
      </c>
      <c r="C326" s="268"/>
      <c r="D326" s="268"/>
      <c r="E326" s="268"/>
      <c r="F326" s="268"/>
      <c r="G326" s="268"/>
      <c r="H326" s="268"/>
      <c r="I326" s="219"/>
      <c r="J326" s="20"/>
      <c r="K326" s="12"/>
      <c r="R326" s="242"/>
      <c r="S326" s="238"/>
      <c r="T326" s="238"/>
      <c r="U326" s="238"/>
      <c r="V326" s="238"/>
      <c r="W326" s="238"/>
      <c r="X326" s="238"/>
      <c r="Y326" s="242"/>
      <c r="Z326" s="242"/>
      <c r="AA326" s="242"/>
      <c r="AB326" s="201"/>
      <c r="AC326" s="201"/>
      <c r="AD326" s="238"/>
      <c r="AE326" s="238"/>
      <c r="AF326" s="238"/>
      <c r="AG326" s="238"/>
      <c r="AH326" s="242"/>
    </row>
    <row r="327" spans="1:34" ht="10" customHeight="1" x14ac:dyDescent="0.35">
      <c r="A327" s="10"/>
      <c r="B327" s="217"/>
      <c r="C327" s="217"/>
      <c r="D327" s="219"/>
      <c r="E327" s="219"/>
      <c r="F327" s="219"/>
      <c r="G327" s="219"/>
      <c r="H327" s="219"/>
      <c r="I327" s="219"/>
      <c r="J327" s="219"/>
      <c r="K327" s="12"/>
      <c r="R327" s="242"/>
      <c r="S327" s="238"/>
      <c r="T327" s="238"/>
      <c r="U327" s="238"/>
      <c r="V327" s="238"/>
      <c r="W327" s="238"/>
      <c r="X327" s="238"/>
      <c r="Y327" s="242"/>
      <c r="Z327" s="242"/>
      <c r="AA327" s="242"/>
      <c r="AB327" s="201"/>
      <c r="AC327" s="201"/>
      <c r="AD327" s="238"/>
      <c r="AE327" s="238"/>
      <c r="AF327" s="238"/>
      <c r="AG327" s="238"/>
      <c r="AH327" s="242"/>
    </row>
    <row r="328" spans="1:34" ht="18" customHeight="1" x14ac:dyDescent="0.35">
      <c r="A328" s="10"/>
      <c r="B328" s="218" t="s">
        <v>193</v>
      </c>
      <c r="C328" s="218"/>
      <c r="D328" s="219"/>
      <c r="E328" s="219"/>
      <c r="F328" s="219"/>
      <c r="G328" s="219"/>
      <c r="H328" s="219"/>
      <c r="I328" s="219"/>
      <c r="J328" s="219"/>
      <c r="K328" s="12"/>
      <c r="R328" s="242"/>
      <c r="S328" s="238"/>
      <c r="T328" s="238"/>
      <c r="U328" s="238"/>
      <c r="V328" s="238"/>
      <c r="W328" s="238"/>
      <c r="X328" s="238"/>
      <c r="Y328" s="242"/>
      <c r="Z328" s="242"/>
      <c r="AA328" s="242"/>
      <c r="AB328" s="201"/>
      <c r="AC328" s="201"/>
      <c r="AD328" s="238"/>
      <c r="AE328" s="238"/>
      <c r="AF328" s="238"/>
      <c r="AG328" s="238"/>
      <c r="AH328" s="242"/>
    </row>
    <row r="329" spans="1:34" ht="18" customHeight="1" x14ac:dyDescent="0.35">
      <c r="A329" s="10"/>
      <c r="B329" s="217" t="s">
        <v>194</v>
      </c>
      <c r="C329" s="217"/>
      <c r="D329" s="260"/>
      <c r="E329" s="260"/>
      <c r="F329" s="260"/>
      <c r="G329" s="260"/>
      <c r="H329" s="260"/>
      <c r="I329" s="260"/>
      <c r="J329" s="260"/>
      <c r="K329" s="12"/>
      <c r="R329" s="242"/>
      <c r="S329" s="238"/>
      <c r="T329" s="238"/>
      <c r="U329" s="238"/>
      <c r="V329" s="238"/>
      <c r="W329" s="238"/>
      <c r="X329" s="238"/>
      <c r="Y329" s="242"/>
      <c r="Z329" s="242"/>
      <c r="AA329" s="242"/>
      <c r="AB329" s="201"/>
      <c r="AC329" s="201"/>
      <c r="AD329" s="238"/>
      <c r="AE329" s="238"/>
      <c r="AF329" s="238"/>
      <c r="AG329" s="238"/>
      <c r="AH329" s="242"/>
    </row>
    <row r="330" spans="1:34" ht="18" customHeight="1" x14ac:dyDescent="0.35">
      <c r="A330" s="10"/>
      <c r="B330" s="217" t="s">
        <v>303</v>
      </c>
      <c r="C330" s="217"/>
      <c r="D330" s="260"/>
      <c r="E330" s="260"/>
      <c r="F330" s="260"/>
      <c r="G330" s="260"/>
      <c r="H330" s="260"/>
      <c r="I330" s="260"/>
      <c r="J330" s="260"/>
      <c r="K330" s="12"/>
      <c r="R330" s="242"/>
      <c r="S330" s="238"/>
      <c r="T330" s="238"/>
      <c r="U330" s="238"/>
      <c r="V330" s="238"/>
      <c r="W330" s="238"/>
      <c r="X330" s="238"/>
      <c r="Y330" s="242"/>
      <c r="Z330" s="242"/>
      <c r="AA330" s="242"/>
      <c r="AB330" s="201"/>
      <c r="AC330" s="201"/>
      <c r="AD330" s="238"/>
      <c r="AE330" s="238"/>
      <c r="AF330" s="238"/>
      <c r="AG330" s="238"/>
      <c r="AH330" s="242"/>
    </row>
    <row r="331" spans="1:34" ht="18" customHeight="1" x14ac:dyDescent="0.35">
      <c r="A331" s="10"/>
      <c r="B331" s="217" t="s">
        <v>196</v>
      </c>
      <c r="C331" s="217"/>
      <c r="D331" s="260"/>
      <c r="E331" s="260"/>
      <c r="F331" s="260"/>
      <c r="G331" s="260"/>
      <c r="H331" s="260"/>
      <c r="I331" s="260"/>
      <c r="J331" s="260"/>
      <c r="K331" s="12"/>
      <c r="R331" s="242"/>
      <c r="S331" s="238"/>
      <c r="T331" s="238"/>
      <c r="U331" s="238"/>
      <c r="V331" s="238"/>
      <c r="W331" s="238"/>
      <c r="X331" s="238"/>
      <c r="Y331" s="242"/>
      <c r="Z331" s="242"/>
      <c r="AA331" s="242"/>
      <c r="AB331" s="201"/>
      <c r="AC331" s="201"/>
      <c r="AD331" s="238"/>
      <c r="AE331" s="238"/>
      <c r="AF331" s="238"/>
      <c r="AG331" s="238"/>
      <c r="AH331" s="242"/>
    </row>
    <row r="332" spans="1:34" ht="18" customHeight="1" x14ac:dyDescent="0.35">
      <c r="A332" s="10"/>
      <c r="B332" s="217" t="s">
        <v>48</v>
      </c>
      <c r="C332" s="217"/>
      <c r="D332" s="260"/>
      <c r="E332" s="260"/>
      <c r="F332" s="260"/>
      <c r="G332" s="260"/>
      <c r="H332" s="260"/>
      <c r="I332" s="260"/>
      <c r="J332" s="260"/>
      <c r="K332" s="12"/>
      <c r="R332" s="242"/>
      <c r="S332" s="238"/>
      <c r="T332" s="238"/>
      <c r="U332" s="238"/>
      <c r="V332" s="238"/>
      <c r="W332" s="238"/>
      <c r="X332" s="238"/>
      <c r="Y332" s="242"/>
      <c r="Z332" s="242"/>
      <c r="AA332" s="242"/>
      <c r="AB332" s="201"/>
      <c r="AC332" s="201"/>
      <c r="AD332" s="238"/>
      <c r="AE332" s="238"/>
      <c r="AF332" s="238"/>
      <c r="AG332" s="238"/>
      <c r="AH332" s="242"/>
    </row>
    <row r="333" spans="1:34" ht="10" customHeight="1" x14ac:dyDescent="0.35">
      <c r="A333" s="14"/>
      <c r="B333" s="15"/>
      <c r="C333" s="15"/>
      <c r="D333" s="15"/>
      <c r="E333" s="15"/>
      <c r="F333" s="15"/>
      <c r="G333" s="15"/>
      <c r="H333" s="15"/>
      <c r="I333" s="15"/>
      <c r="J333" s="15"/>
      <c r="K333" s="16"/>
      <c r="R333" s="242"/>
      <c r="S333" s="238"/>
      <c r="T333" s="238"/>
      <c r="U333" s="238"/>
      <c r="V333" s="238"/>
      <c r="W333" s="238"/>
      <c r="X333" s="238"/>
      <c r="Y333" s="242"/>
      <c r="Z333" s="242"/>
      <c r="AA333" s="242"/>
      <c r="AB333" s="201"/>
      <c r="AC333" s="201"/>
      <c r="AD333" s="238"/>
      <c r="AE333" s="238"/>
      <c r="AF333" s="238"/>
      <c r="AG333" s="238"/>
      <c r="AH333" s="242"/>
    </row>
    <row r="334" spans="1:34" ht="10" customHeight="1" x14ac:dyDescent="0.35">
      <c r="A334" s="238"/>
      <c r="B334" s="250"/>
      <c r="C334" s="111"/>
      <c r="D334" s="109"/>
      <c r="E334" s="124"/>
      <c r="F334" s="109"/>
      <c r="G334" s="239"/>
      <c r="H334" s="27"/>
      <c r="I334" s="239"/>
      <c r="J334" s="27"/>
      <c r="K334" s="242"/>
      <c r="R334" s="242"/>
      <c r="S334" s="238"/>
      <c r="T334" s="238"/>
      <c r="U334" s="238"/>
      <c r="V334" s="238"/>
      <c r="W334" s="238"/>
      <c r="X334" s="238"/>
      <c r="Y334" s="238"/>
      <c r="Z334" s="238"/>
      <c r="AA334" s="238"/>
      <c r="AB334" s="238"/>
      <c r="AC334" s="238"/>
      <c r="AD334" s="238"/>
      <c r="AE334" s="238"/>
      <c r="AF334" s="238"/>
      <c r="AG334" s="238"/>
      <c r="AH334" s="238"/>
    </row>
    <row r="335" spans="1:34" ht="10" customHeight="1" x14ac:dyDescent="0.35">
      <c r="A335" s="7"/>
      <c r="B335" s="8"/>
      <c r="C335" s="8"/>
      <c r="D335" s="8"/>
      <c r="E335" s="8"/>
      <c r="F335" s="8"/>
      <c r="G335" s="8"/>
      <c r="H335" s="8"/>
      <c r="I335" s="8"/>
      <c r="J335" s="8"/>
      <c r="K335" s="9"/>
      <c r="R335" s="242"/>
      <c r="S335" s="238"/>
      <c r="T335" s="238"/>
      <c r="U335" s="238"/>
      <c r="V335" s="238"/>
      <c r="W335" s="238"/>
      <c r="X335" s="238"/>
      <c r="Y335" s="238"/>
      <c r="Z335" s="238"/>
      <c r="AA335" s="238"/>
      <c r="AB335" s="238"/>
      <c r="AC335" s="238"/>
      <c r="AD335" s="238"/>
      <c r="AE335" s="238"/>
      <c r="AF335" s="238"/>
      <c r="AG335" s="238"/>
      <c r="AH335" s="242"/>
    </row>
    <row r="336" spans="1:34" ht="18" customHeight="1" x14ac:dyDescent="0.35">
      <c r="A336" s="10"/>
      <c r="B336" s="218" t="s">
        <v>204</v>
      </c>
      <c r="C336" s="218"/>
      <c r="D336" s="331"/>
      <c r="E336" s="331"/>
      <c r="F336" s="331"/>
      <c r="G336" s="331"/>
      <c r="H336" s="331"/>
      <c r="I336" s="331"/>
      <c r="J336" s="331"/>
      <c r="K336" s="12"/>
      <c r="R336" s="242"/>
      <c r="S336" s="238"/>
      <c r="T336" s="238"/>
      <c r="U336" s="238"/>
      <c r="V336" s="238"/>
      <c r="W336" s="238"/>
      <c r="X336" s="238"/>
      <c r="Y336" s="238"/>
      <c r="Z336" s="238"/>
      <c r="AA336" s="238"/>
      <c r="AB336" s="238"/>
      <c r="AC336" s="238"/>
      <c r="AD336" s="238"/>
      <c r="AE336" s="238"/>
      <c r="AF336" s="238"/>
      <c r="AG336" s="238"/>
      <c r="AH336" s="242"/>
    </row>
    <row r="337" spans="1:38" ht="18" customHeight="1" x14ac:dyDescent="0.35">
      <c r="A337" s="10"/>
      <c r="B337" s="217" t="s">
        <v>288</v>
      </c>
      <c r="C337" s="217"/>
      <c r="D337" s="319"/>
      <c r="E337" s="319"/>
      <c r="F337" s="319"/>
      <c r="G337" s="319"/>
      <c r="H337" s="319"/>
      <c r="I337" s="319"/>
      <c r="J337" s="319"/>
      <c r="K337" s="12"/>
      <c r="R337" s="242"/>
      <c r="S337" s="238"/>
      <c r="T337" s="238"/>
      <c r="U337" s="238"/>
      <c r="V337" s="238"/>
      <c r="W337" s="238"/>
      <c r="X337" s="238"/>
      <c r="Y337" s="238"/>
      <c r="Z337" s="238"/>
      <c r="AA337" s="238"/>
      <c r="AB337" s="238"/>
      <c r="AC337" s="238"/>
      <c r="AD337" s="238"/>
      <c r="AE337" s="238"/>
      <c r="AF337" s="238"/>
      <c r="AG337" s="238"/>
      <c r="AH337" s="242"/>
      <c r="AI337" s="238"/>
      <c r="AJ337" s="238"/>
      <c r="AK337" s="238"/>
      <c r="AL337" s="238"/>
    </row>
    <row r="338" spans="1:38" ht="18" customHeight="1" x14ac:dyDescent="0.35">
      <c r="A338" s="10"/>
      <c r="B338" s="217" t="s">
        <v>289</v>
      </c>
      <c r="C338" s="217"/>
      <c r="D338" s="319"/>
      <c r="E338" s="319"/>
      <c r="F338" s="319"/>
      <c r="G338" s="319"/>
      <c r="H338" s="319"/>
      <c r="I338" s="319"/>
      <c r="J338" s="319"/>
      <c r="K338" s="12"/>
      <c r="R338" s="242"/>
      <c r="S338" s="238"/>
      <c r="T338" s="238"/>
      <c r="U338" s="238"/>
      <c r="V338" s="238"/>
      <c r="W338" s="238"/>
      <c r="X338" s="238"/>
      <c r="Y338" s="238"/>
      <c r="Z338" s="238"/>
      <c r="AA338" s="238"/>
      <c r="AB338" s="238"/>
      <c r="AC338" s="238"/>
      <c r="AD338" s="238"/>
      <c r="AE338" s="238"/>
      <c r="AF338" s="238"/>
      <c r="AG338" s="238"/>
      <c r="AH338" s="242"/>
      <c r="AI338" s="238"/>
      <c r="AJ338" s="238"/>
      <c r="AK338" s="238"/>
      <c r="AL338" s="238"/>
    </row>
    <row r="339" spans="1:38" ht="18" customHeight="1" x14ac:dyDescent="0.35">
      <c r="A339" s="10"/>
      <c r="B339" s="217" t="s">
        <v>290</v>
      </c>
      <c r="C339" s="217"/>
      <c r="D339" s="320"/>
      <c r="E339" s="330"/>
      <c r="F339" s="330"/>
      <c r="G339" s="330"/>
      <c r="H339" s="330"/>
      <c r="I339" s="330"/>
      <c r="J339" s="321"/>
      <c r="K339" s="12"/>
      <c r="R339" s="242"/>
      <c r="S339" s="238"/>
      <c r="T339" s="238"/>
      <c r="U339" s="238"/>
      <c r="V339" s="238"/>
      <c r="W339" s="238"/>
      <c r="X339" s="238"/>
      <c r="Y339" s="238"/>
      <c r="Z339" s="238"/>
      <c r="AA339" s="238"/>
      <c r="AB339" s="238"/>
      <c r="AC339" s="238"/>
      <c r="AD339" s="238"/>
      <c r="AE339" s="238"/>
      <c r="AF339" s="238"/>
      <c r="AG339" s="238"/>
      <c r="AH339" s="242"/>
      <c r="AI339" s="238"/>
      <c r="AJ339" s="238"/>
      <c r="AK339" s="238"/>
      <c r="AL339" s="238"/>
    </row>
    <row r="340" spans="1:38" ht="60" customHeight="1" x14ac:dyDescent="0.35">
      <c r="A340" s="10"/>
      <c r="B340" s="217" t="s">
        <v>291</v>
      </c>
      <c r="C340" s="217"/>
      <c r="D340" s="319"/>
      <c r="E340" s="319"/>
      <c r="F340" s="319"/>
      <c r="G340" s="319"/>
      <c r="H340" s="319"/>
      <c r="I340" s="319"/>
      <c r="J340" s="319"/>
      <c r="K340" s="12"/>
      <c r="R340" s="242"/>
      <c r="S340" s="238"/>
      <c r="T340" s="238"/>
      <c r="U340" s="238"/>
      <c r="V340" s="238"/>
      <c r="W340" s="238"/>
      <c r="X340" s="238"/>
      <c r="Y340" s="238"/>
      <c r="Z340" s="238"/>
      <c r="AA340" s="238"/>
      <c r="AB340" s="238"/>
      <c r="AC340" s="238"/>
      <c r="AD340" s="238"/>
      <c r="AE340" s="238"/>
      <c r="AF340" s="238"/>
      <c r="AG340" s="238"/>
      <c r="AH340" s="242"/>
      <c r="AI340" s="238"/>
      <c r="AJ340" s="238"/>
      <c r="AK340" s="238"/>
      <c r="AL340" s="238"/>
    </row>
    <row r="341" spans="1:38" ht="10" customHeight="1" x14ac:dyDescent="0.35">
      <c r="A341" s="10"/>
      <c r="B341" s="217"/>
      <c r="C341" s="217"/>
      <c r="D341" s="219"/>
      <c r="E341" s="219"/>
      <c r="F341" s="219"/>
      <c r="G341" s="219"/>
      <c r="H341" s="219"/>
      <c r="I341" s="219"/>
      <c r="J341" s="219"/>
      <c r="K341" s="12"/>
      <c r="R341" s="242"/>
      <c r="S341" s="238"/>
      <c r="T341" s="238"/>
      <c r="U341" s="238"/>
      <c r="V341" s="238"/>
      <c r="W341" s="238"/>
      <c r="X341" s="238"/>
      <c r="Y341" s="238"/>
      <c r="Z341" s="238"/>
      <c r="AA341" s="238"/>
      <c r="AB341" s="238"/>
      <c r="AC341" s="238"/>
      <c r="AD341" s="238"/>
      <c r="AE341" s="238"/>
      <c r="AF341" s="238"/>
      <c r="AG341" s="238"/>
      <c r="AH341" s="242"/>
      <c r="AI341" s="238"/>
      <c r="AJ341" s="238"/>
      <c r="AK341" s="238"/>
      <c r="AL341" s="238"/>
    </row>
    <row r="342" spans="1:38" ht="18" customHeight="1" x14ac:dyDescent="0.35">
      <c r="A342" s="10"/>
      <c r="B342" s="218" t="s">
        <v>292</v>
      </c>
      <c r="C342" s="218"/>
      <c r="D342" s="329" t="s">
        <v>119</v>
      </c>
      <c r="E342" s="329"/>
      <c r="F342" s="329"/>
      <c r="G342" s="219"/>
      <c r="H342" s="246"/>
      <c r="I342" s="219"/>
      <c r="J342" s="246" t="s">
        <v>80</v>
      </c>
      <c r="K342" s="12"/>
      <c r="R342" s="242"/>
      <c r="S342" s="238"/>
      <c r="T342" s="238"/>
      <c r="U342" s="238"/>
      <c r="V342" s="238"/>
      <c r="W342" s="238"/>
      <c r="X342" s="238"/>
      <c r="Y342" s="242"/>
      <c r="Z342" s="242"/>
      <c r="AA342" s="242"/>
      <c r="AB342" s="201"/>
      <c r="AC342" s="201"/>
      <c r="AD342" s="238"/>
      <c r="AE342" s="238"/>
      <c r="AF342" s="238"/>
      <c r="AG342" s="238"/>
      <c r="AH342" s="242"/>
      <c r="AI342" s="238"/>
      <c r="AJ342" s="238"/>
      <c r="AK342" s="238"/>
      <c r="AL342" s="238"/>
    </row>
    <row r="343" spans="1:38" ht="18" customHeight="1" x14ac:dyDescent="0.35">
      <c r="A343" s="10"/>
      <c r="B343" s="217" t="s">
        <v>214</v>
      </c>
      <c r="C343" s="229" t="s">
        <v>121</v>
      </c>
      <c r="D343" s="106"/>
      <c r="E343" s="235" t="s">
        <v>125</v>
      </c>
      <c r="F343" s="106"/>
      <c r="G343" s="219"/>
      <c r="H343" s="18"/>
      <c r="I343" s="219"/>
      <c r="J343" s="133">
        <f>ROUND(((F343-D343)/30.4),0)</f>
        <v>0</v>
      </c>
      <c r="K343" s="12"/>
      <c r="P343" s="110"/>
      <c r="Q343" s="110"/>
      <c r="R343" s="111"/>
      <c r="S343" s="111"/>
      <c r="T343" s="111"/>
      <c r="U343" s="111"/>
      <c r="V343" s="111"/>
      <c r="W343" s="111"/>
      <c r="X343" s="111"/>
      <c r="Y343" s="111"/>
      <c r="Z343" s="111"/>
      <c r="AA343" s="111"/>
      <c r="AB343" s="205"/>
      <c r="AC343" s="205"/>
      <c r="AD343" s="111"/>
      <c r="AE343" s="111"/>
      <c r="AF343" s="238"/>
      <c r="AG343" s="238"/>
      <c r="AH343" s="242"/>
      <c r="AI343" s="238"/>
      <c r="AJ343" s="238"/>
      <c r="AK343" s="238"/>
      <c r="AL343" s="238"/>
    </row>
    <row r="344" spans="1:38" ht="10" customHeight="1" x14ac:dyDescent="0.35">
      <c r="A344" s="10"/>
      <c r="B344" s="217"/>
      <c r="C344" s="229"/>
      <c r="D344" s="82"/>
      <c r="E344" s="236"/>
      <c r="F344" s="82"/>
      <c r="G344" s="219"/>
      <c r="H344" s="18"/>
      <c r="I344" s="219"/>
      <c r="J344" s="219"/>
      <c r="K344" s="12"/>
      <c r="P344" s="110"/>
      <c r="Q344" s="110"/>
      <c r="R344" s="111"/>
      <c r="S344" s="111"/>
      <c r="T344" s="111"/>
      <c r="U344" s="111"/>
      <c r="V344" s="111"/>
      <c r="W344" s="111"/>
      <c r="X344" s="111"/>
      <c r="Y344" s="111"/>
      <c r="Z344" s="111"/>
      <c r="AA344" s="111"/>
      <c r="AB344" s="205"/>
      <c r="AC344" s="205"/>
      <c r="AD344" s="111"/>
      <c r="AE344" s="111"/>
      <c r="AF344" s="238"/>
      <c r="AG344" s="238"/>
      <c r="AH344" s="242"/>
      <c r="AI344" s="238"/>
      <c r="AJ344" s="238"/>
      <c r="AK344" s="238"/>
      <c r="AL344" s="238"/>
    </row>
    <row r="345" spans="1:38" ht="18" customHeight="1" x14ac:dyDescent="0.35">
      <c r="A345" s="10"/>
      <c r="B345" s="217" t="s">
        <v>293</v>
      </c>
      <c r="C345" s="229"/>
      <c r="D345" s="324" t="s">
        <v>167</v>
      </c>
      <c r="E345" s="325"/>
      <c r="F345" s="20"/>
      <c r="G345" s="219"/>
      <c r="H345" s="326" t="s">
        <v>168</v>
      </c>
      <c r="I345" s="327"/>
      <c r="J345" s="20"/>
      <c r="K345" s="12"/>
      <c r="P345" s="110"/>
      <c r="Q345" s="110"/>
      <c r="R345" s="113"/>
      <c r="S345" s="111"/>
      <c r="T345" s="111"/>
      <c r="U345" s="111"/>
      <c r="V345" s="111"/>
      <c r="W345" s="111"/>
      <c r="X345" s="111"/>
      <c r="Y345" s="111"/>
      <c r="Z345" s="111"/>
      <c r="AA345" s="111"/>
      <c r="AB345" s="205"/>
      <c r="AC345" s="205"/>
      <c r="AD345" s="111"/>
      <c r="AE345" s="111"/>
      <c r="AF345" s="238"/>
      <c r="AG345" s="238"/>
      <c r="AH345" s="242"/>
      <c r="AI345" s="238"/>
      <c r="AJ345" s="238"/>
      <c r="AK345" s="238"/>
      <c r="AL345" s="238"/>
    </row>
    <row r="346" spans="1:38" ht="18" customHeight="1" x14ac:dyDescent="0.35">
      <c r="A346" s="10"/>
      <c r="B346" s="217" t="s">
        <v>294</v>
      </c>
      <c r="C346" s="229"/>
      <c r="D346" s="324"/>
      <c r="E346" s="325"/>
      <c r="F346" s="20"/>
      <c r="G346" s="219"/>
      <c r="H346" s="328"/>
      <c r="I346" s="327"/>
      <c r="J346" s="20"/>
      <c r="K346" s="12"/>
      <c r="P346" s="110"/>
      <c r="Q346" s="110"/>
      <c r="R346" s="112"/>
      <c r="S346" s="111"/>
      <c r="T346" s="111"/>
      <c r="U346" s="111"/>
      <c r="V346" s="111"/>
      <c r="W346" s="111"/>
      <c r="X346" s="111"/>
      <c r="Y346" s="111"/>
      <c r="Z346" s="111"/>
      <c r="AA346" s="111"/>
      <c r="AB346" s="205"/>
      <c r="AC346" s="205"/>
      <c r="AD346" s="111"/>
      <c r="AE346" s="111"/>
      <c r="AF346" s="238"/>
      <c r="AG346" s="238"/>
      <c r="AH346" s="242"/>
      <c r="AI346" s="238"/>
      <c r="AJ346" s="238"/>
      <c r="AK346" s="238"/>
      <c r="AL346" s="238"/>
    </row>
    <row r="347" spans="1:38" ht="18" customHeight="1" x14ac:dyDescent="0.35">
      <c r="A347" s="10"/>
      <c r="B347" s="268" t="s">
        <v>295</v>
      </c>
      <c r="C347" s="268"/>
      <c r="D347" s="268"/>
      <c r="E347" s="268"/>
      <c r="F347" s="268"/>
      <c r="G347" s="268"/>
      <c r="H347" s="268"/>
      <c r="I347" s="278"/>
      <c r="J347" s="20"/>
      <c r="K347" s="12"/>
      <c r="P347" s="110"/>
      <c r="Q347" s="110"/>
      <c r="R347" s="111"/>
      <c r="S347" s="111"/>
      <c r="T347" s="111"/>
      <c r="U347" s="111"/>
      <c r="V347" s="111"/>
      <c r="W347" s="111"/>
      <c r="X347" s="111"/>
      <c r="Y347" s="111"/>
      <c r="Z347" s="111"/>
      <c r="AA347" s="111"/>
      <c r="AB347" s="205"/>
      <c r="AC347" s="205"/>
      <c r="AD347" s="111"/>
      <c r="AE347" s="111"/>
      <c r="AF347" s="238"/>
      <c r="AG347" s="238"/>
      <c r="AH347" s="242"/>
      <c r="AI347" s="238"/>
      <c r="AJ347" s="238"/>
      <c r="AK347" s="238"/>
      <c r="AL347" s="238"/>
    </row>
    <row r="348" spans="1:38" ht="10" customHeight="1" x14ac:dyDescent="0.35">
      <c r="A348" s="10"/>
      <c r="B348" s="229"/>
      <c r="C348" s="229"/>
      <c r="D348" s="229"/>
      <c r="E348" s="229"/>
      <c r="F348" s="229"/>
      <c r="G348" s="229"/>
      <c r="H348" s="229"/>
      <c r="I348" s="229"/>
      <c r="J348" s="24"/>
      <c r="K348" s="12"/>
      <c r="R348" s="242"/>
      <c r="S348" s="238"/>
      <c r="T348" s="238"/>
      <c r="U348" s="238"/>
      <c r="V348" s="238"/>
      <c r="W348" s="238"/>
      <c r="X348" s="238"/>
      <c r="Y348" s="242"/>
      <c r="Z348" s="242"/>
      <c r="AA348" s="242"/>
      <c r="AB348" s="201"/>
      <c r="AC348" s="201"/>
      <c r="AD348" s="238"/>
      <c r="AE348" s="238"/>
      <c r="AF348" s="238"/>
      <c r="AG348" s="238"/>
      <c r="AH348" s="242"/>
      <c r="AI348" s="238"/>
      <c r="AJ348" s="238"/>
      <c r="AK348" s="238"/>
      <c r="AL348" s="238"/>
    </row>
    <row r="349" spans="1:38" ht="18" customHeight="1" x14ac:dyDescent="0.35">
      <c r="A349" s="10"/>
      <c r="B349" s="268" t="s">
        <v>296</v>
      </c>
      <c r="C349" s="268"/>
      <c r="D349" s="268"/>
      <c r="E349" s="268"/>
      <c r="F349" s="268"/>
      <c r="G349" s="268"/>
      <c r="H349" s="268"/>
      <c r="I349" s="278"/>
      <c r="J349" s="20"/>
      <c r="K349" s="12"/>
      <c r="M349" s="323" t="s">
        <v>172</v>
      </c>
      <c r="N349" s="323"/>
      <c r="O349" s="323"/>
      <c r="P349" s="323"/>
      <c r="Q349" s="323"/>
      <c r="R349" s="323"/>
      <c r="S349" s="336" t="s">
        <v>297</v>
      </c>
      <c r="T349" s="336"/>
      <c r="U349" s="336"/>
      <c r="V349" s="336"/>
      <c r="W349" s="336"/>
      <c r="X349" s="336"/>
      <c r="Y349" s="299" t="s">
        <v>298</v>
      </c>
      <c r="Z349" s="300"/>
      <c r="AA349" s="300"/>
      <c r="AB349" s="300"/>
      <c r="AC349" s="300"/>
      <c r="AD349" s="301"/>
      <c r="AE349" s="116"/>
      <c r="AF349" s="323" t="s">
        <v>175</v>
      </c>
      <c r="AG349" s="323"/>
      <c r="AH349" s="323"/>
      <c r="AI349" s="242"/>
      <c r="AJ349" s="332" t="s">
        <v>177</v>
      </c>
      <c r="AK349" s="242"/>
      <c r="AL349" s="332" t="s">
        <v>178</v>
      </c>
    </row>
    <row r="350" spans="1:38" ht="18" customHeight="1" x14ac:dyDescent="0.35">
      <c r="A350" s="10"/>
      <c r="B350" s="268" t="s">
        <v>299</v>
      </c>
      <c r="C350" s="268"/>
      <c r="D350" s="268"/>
      <c r="E350" s="268"/>
      <c r="F350" s="268"/>
      <c r="G350" s="268"/>
      <c r="H350" s="268"/>
      <c r="I350" s="278"/>
      <c r="J350" s="20"/>
      <c r="K350" s="12"/>
      <c r="M350" s="337" t="s">
        <v>83</v>
      </c>
      <c r="N350" s="338"/>
      <c r="O350" s="337" t="s">
        <v>82</v>
      </c>
      <c r="P350" s="338"/>
      <c r="Q350" s="299" t="s">
        <v>81</v>
      </c>
      <c r="R350" s="301"/>
      <c r="S350" s="299" t="s">
        <v>83</v>
      </c>
      <c r="T350" s="301"/>
      <c r="U350" s="299" t="s">
        <v>82</v>
      </c>
      <c r="V350" s="301"/>
      <c r="W350" s="299" t="s">
        <v>81</v>
      </c>
      <c r="X350" s="301"/>
      <c r="Y350" s="299" t="s">
        <v>83</v>
      </c>
      <c r="Z350" s="301"/>
      <c r="AA350" s="339" t="s">
        <v>82</v>
      </c>
      <c r="AB350" s="340"/>
      <c r="AC350" s="299" t="s">
        <v>81</v>
      </c>
      <c r="AD350" s="301"/>
      <c r="AE350" s="116"/>
      <c r="AF350" s="234" t="s">
        <v>83</v>
      </c>
      <c r="AG350" s="234" t="s">
        <v>82</v>
      </c>
      <c r="AH350" s="234" t="s">
        <v>81</v>
      </c>
      <c r="AI350" s="242"/>
      <c r="AJ350" s="333"/>
      <c r="AK350" s="242"/>
      <c r="AL350" s="333"/>
    </row>
    <row r="351" spans="1:38" ht="10" customHeight="1" x14ac:dyDescent="0.35">
      <c r="A351" s="10"/>
      <c r="B351" s="11"/>
      <c r="C351" s="11"/>
      <c r="D351" s="11"/>
      <c r="E351" s="11"/>
      <c r="F351" s="11"/>
      <c r="G351" s="11"/>
      <c r="H351" s="11"/>
      <c r="I351" s="11"/>
      <c r="J351" s="11"/>
      <c r="K351" s="12"/>
      <c r="R351" s="242"/>
      <c r="S351" s="242"/>
      <c r="T351" s="242"/>
      <c r="U351" s="242"/>
      <c r="V351" s="242"/>
      <c r="W351" s="242"/>
      <c r="X351" s="242"/>
      <c r="Y351" s="242"/>
      <c r="Z351" s="242"/>
      <c r="AA351" s="242"/>
      <c r="AB351" s="206"/>
      <c r="AC351" s="206"/>
      <c r="AD351" s="242"/>
      <c r="AE351" s="242"/>
      <c r="AF351" s="238"/>
      <c r="AG351" s="238"/>
      <c r="AH351" s="242"/>
      <c r="AI351" s="242"/>
      <c r="AJ351" s="242"/>
      <c r="AK351" s="242"/>
      <c r="AL351" s="242"/>
    </row>
    <row r="352" spans="1:38" ht="18" customHeight="1" x14ac:dyDescent="0.35">
      <c r="A352" s="10"/>
      <c r="B352" s="218" t="s">
        <v>300</v>
      </c>
      <c r="C352" s="218"/>
      <c r="D352" s="329" t="s">
        <v>119</v>
      </c>
      <c r="E352" s="329"/>
      <c r="F352" s="329"/>
      <c r="G352" s="11"/>
      <c r="H352" s="19" t="s">
        <v>69</v>
      </c>
      <c r="I352" s="11"/>
      <c r="J352" s="17" t="s">
        <v>181</v>
      </c>
      <c r="K352" s="12"/>
      <c r="M352" s="341">
        <f>IF(F345&gt;=F346,F345,F346)</f>
        <v>0</v>
      </c>
      <c r="N352" s="372"/>
      <c r="O352" s="372"/>
      <c r="P352" s="372"/>
      <c r="Q352" s="372"/>
      <c r="R352" s="342"/>
      <c r="S352" s="115"/>
      <c r="T352" s="115"/>
      <c r="U352" s="115"/>
      <c r="V352" s="115"/>
      <c r="W352" s="115"/>
      <c r="X352" s="115"/>
      <c r="Y352" s="27"/>
      <c r="Z352" s="27"/>
      <c r="AA352" s="27"/>
      <c r="AB352" s="207"/>
      <c r="AC352" s="207"/>
      <c r="AD352" s="27"/>
      <c r="AE352" s="242"/>
      <c r="AF352" s="238"/>
      <c r="AG352" s="238"/>
      <c r="AH352" s="242"/>
      <c r="AI352" s="242"/>
      <c r="AJ352" s="242"/>
      <c r="AK352" s="242"/>
      <c r="AL352" s="242"/>
    </row>
    <row r="353" spans="1:38" ht="18" customHeight="1" x14ac:dyDescent="0.35">
      <c r="A353" s="10"/>
      <c r="B353" s="245"/>
      <c r="C353" s="229" t="s">
        <v>121</v>
      </c>
      <c r="D353" s="106"/>
      <c r="E353" s="235" t="s">
        <v>125</v>
      </c>
      <c r="F353" s="106"/>
      <c r="G353" s="235"/>
      <c r="H353" s="20"/>
      <c r="I353" s="222"/>
      <c r="J353" s="133" t="str">
        <f>IFERROR(ROUND(H353/((F353-D353)/30.4),0),"")</f>
        <v/>
      </c>
      <c r="K353" s="12"/>
      <c r="M353" s="114">
        <f>((($M352-$M$422)/($M$421-$M$422))*0.5+1)</f>
        <v>-0.25</v>
      </c>
      <c r="N353" s="118">
        <f>IF($M353&gt;1.5,1.5,IF($M353&lt;0.5,0,$M353))</f>
        <v>0</v>
      </c>
      <c r="O353" s="114">
        <f>((($M352-$O$422)/($O$421-$O$422))*0.5+1)</f>
        <v>-0.75</v>
      </c>
      <c r="P353" s="118">
        <f>IF($O353&gt;1.5,1.5,IF($O353&lt;0.5,0,$O353))</f>
        <v>0</v>
      </c>
      <c r="Q353" s="114">
        <f>((($M352-$Q$422)/($Q$421-$Q$422))*0.5+1)</f>
        <v>-0.5</v>
      </c>
      <c r="R353" s="118">
        <f>IF($Q353&gt;1.5,1.5,IF($Q353&lt;0.5,0,$Q353))</f>
        <v>0</v>
      </c>
      <c r="S353" s="114">
        <f>((($H353-$S$422)/($S$421-$S$422))*0.5+1)</f>
        <v>-1</v>
      </c>
      <c r="T353" s="118">
        <f>IF($S353&gt;1.5,1.5,IF($S353&lt;0.5,0,$S353))</f>
        <v>0</v>
      </c>
      <c r="U353" s="114">
        <f>((($H353-$U$422)/($U$421-$U$422))*0.5+1)</f>
        <v>-0.75</v>
      </c>
      <c r="V353" s="118">
        <f>IF($U353&gt;1.5,1.5,IF($U353&lt;0.5,0,$U353))</f>
        <v>0</v>
      </c>
      <c r="W353" s="114">
        <f>((($H353-$W$422)/($W$421-$W$422))*0.5+1)</f>
        <v>-1.4</v>
      </c>
      <c r="X353" s="118">
        <f>IF($W353&gt;1.5,1.5,IF($W353&lt;0.5,0,$W353))</f>
        <v>0</v>
      </c>
      <c r="Y353" s="114">
        <f>((($J347-$Y$422)/($Y$421-$Y$422))*0.5+1)</f>
        <v>-0.25</v>
      </c>
      <c r="Z353" s="118">
        <f>IF($Y353&gt;1.5,1.5,IF($Y353&lt;0.5,0,$Y353))</f>
        <v>0</v>
      </c>
      <c r="AA353" s="114">
        <f>((($J347-$AA$422)/($AA$421-$AA$422))*0.5+1)</f>
        <v>0</v>
      </c>
      <c r="AB353" s="118">
        <f>IF($AA353&gt;1.5,1.5,IF($AA353&lt;0.5,0,$AA353))</f>
        <v>0</v>
      </c>
      <c r="AC353" s="114">
        <f>((($J347-$AC$422)/($AC$421-$AC$422))*0.5+1)</f>
        <v>0</v>
      </c>
      <c r="AD353" s="118">
        <f>IF($AC353&gt;1.5,1.5,IF($AC353&lt;0.5,0,$AC353))</f>
        <v>0</v>
      </c>
      <c r="AE353" s="117"/>
      <c r="AF353" s="119">
        <f>IF(AND(B353&lt;&gt;"",PRODUCT(N353,T353,Z353)&gt;=1,$J357&gt;=$AG$422),1,0)</f>
        <v>0</v>
      </c>
      <c r="AG353" s="119">
        <f>IF(AND(B353&lt;&gt;"",PRODUCT(P353,V353,AB353)&gt;=1,$J357&gt;=$AG$421),1,0)</f>
        <v>0</v>
      </c>
      <c r="AH353" s="119">
        <f>IF(AND(B353&lt;&gt;"",PRODUCT(R353,X353,AD353)&gt;=1,$J357&gt;=$AG$420),1,0)</f>
        <v>0</v>
      </c>
      <c r="AI353" s="242"/>
      <c r="AJ353" s="234">
        <f>IF(AND(F346&gt;=M$427,H353&gt;=O$427,J347&gt;=Q$427,AL353&gt;=S$427,J357&gt;=U$427),1,0)</f>
        <v>0</v>
      </c>
      <c r="AK353" s="242"/>
      <c r="AL353" s="240">
        <f>IF(F353="",0,DATEDIF(D353,F353,"m")+1)</f>
        <v>0</v>
      </c>
    </row>
    <row r="354" spans="1:38" ht="18" customHeight="1" x14ac:dyDescent="0.35">
      <c r="A354" s="10"/>
      <c r="B354" s="245"/>
      <c r="C354" s="229" t="s">
        <v>121</v>
      </c>
      <c r="D354" s="106"/>
      <c r="E354" s="235" t="s">
        <v>125</v>
      </c>
      <c r="F354" s="106"/>
      <c r="G354" s="235"/>
      <c r="H354" s="20"/>
      <c r="I354" s="222"/>
      <c r="J354" s="133" t="str">
        <f t="shared" ref="J354:J355" si="80">IFERROR(ROUND(H354/((F354-D354)/30.4),0),"")</f>
        <v/>
      </c>
      <c r="K354" s="12"/>
      <c r="M354" s="114">
        <f>((($M352-$M$422)/($M$421-$M$422))*0.5+1)</f>
        <v>-0.25</v>
      </c>
      <c r="N354" s="118">
        <f t="shared" ref="N354:N355" si="81">IF($M354&gt;1.5,1.5,IF($M354&lt;0.5,0,$M354))</f>
        <v>0</v>
      </c>
      <c r="O354" s="114">
        <f>((($M352-$O$422)/($O$421-$O$422))*0.5+1)</f>
        <v>-0.75</v>
      </c>
      <c r="P354" s="118">
        <f t="shared" ref="P354:P355" si="82">IF($O354&gt;1.5,1.5,IF($O354&lt;0.5,0,$O354))</f>
        <v>0</v>
      </c>
      <c r="Q354" s="114">
        <f>((($M352-$Q$422)/($Q$421-$Q$422))*0.5+1)</f>
        <v>-0.5</v>
      </c>
      <c r="R354" s="118">
        <f t="shared" ref="R354:R355" si="83">IF($Q354&gt;1.5,1.5,IF($Q354&lt;0.5,0,$Q354))</f>
        <v>0</v>
      </c>
      <c r="S354" s="114">
        <f>((($H354-$S$422)/($S$421-$S$422))*0.5+1)</f>
        <v>-1</v>
      </c>
      <c r="T354" s="118">
        <f t="shared" ref="T354:T355" si="84">IF($S354&gt;1.5,1.5,IF($S354&lt;0.5,0,$S354))</f>
        <v>0</v>
      </c>
      <c r="U354" s="114">
        <f>((($H354-$U$422)/($U$421-$U$422))*0.5+1)</f>
        <v>-0.75</v>
      </c>
      <c r="V354" s="118">
        <f t="shared" ref="V354:V355" si="85">IF($U354&gt;1.5,1.5,IF($U354&lt;0.5,0,$U354))</f>
        <v>0</v>
      </c>
      <c r="W354" s="114">
        <f>((($H354-$W$422)/($W$421-$W$422))*0.5+1)</f>
        <v>-1.4</v>
      </c>
      <c r="X354" s="118">
        <f t="shared" ref="X354:X355" si="86">IF($W354&gt;1.5,1.5,IF($W354&lt;0.5,0,$W354))</f>
        <v>0</v>
      </c>
      <c r="Y354" s="114">
        <f>((($J347-$Y$422)/($Y$421-$Y$422))*0.5+1)</f>
        <v>-0.25</v>
      </c>
      <c r="Z354" s="118">
        <f t="shared" ref="Z354:Z355" si="87">IF($Y354&gt;1.5,1.5,IF($Y354&lt;0.5,0,$Y354))</f>
        <v>0</v>
      </c>
      <c r="AA354" s="114">
        <f>((($J347-$AA$422)/($AA$421-$AA$422))*0.5+1)</f>
        <v>0</v>
      </c>
      <c r="AB354" s="118">
        <f t="shared" ref="AB354:AB355" si="88">IF($AA354&gt;1.5,1.5,IF($AA354&lt;0.5,0,$AA354))</f>
        <v>0</v>
      </c>
      <c r="AC354" s="114">
        <f>((($J347-$AC$422)/($AC$421-$AC$422))*0.5+1)</f>
        <v>0</v>
      </c>
      <c r="AD354" s="118">
        <f t="shared" ref="AD354:AD355" si="89">IF($AC354&gt;1.5,1.5,IF($AC354&lt;0.5,0,$AC354))</f>
        <v>0</v>
      </c>
      <c r="AE354" s="117"/>
      <c r="AF354" s="119">
        <f>IF(AND(B354&lt;&gt;"",PRODUCT(N354,T354,Z354)&gt;=1,$J357&gt;=$AG$422),1,0)</f>
        <v>0</v>
      </c>
      <c r="AG354" s="119">
        <f>IF(AND(B354&lt;&gt;"",PRODUCT(P354,V354,AB354)&gt;=1,$J357&gt;=$AG$421),1,0)</f>
        <v>0</v>
      </c>
      <c r="AH354" s="119">
        <f>IF(AND(B354&lt;&gt;"",PRODUCT(R354,X354,AD354)&gt;=1,$J357&gt;=$AG$420),1,0)</f>
        <v>0</v>
      </c>
      <c r="AI354" s="242"/>
      <c r="AJ354" s="234">
        <f>IF(AND(F346&gt;=M$427,H354&gt;=O$427,J347&gt;=Q$427,AL354&gt;=S$427,J357&gt;=U$427),1,0)</f>
        <v>0</v>
      </c>
      <c r="AK354" s="242"/>
      <c r="AL354" s="240">
        <f>IF(F354="",0,DATEDIF(D354,F354,"m")+1)</f>
        <v>0</v>
      </c>
    </row>
    <row r="355" spans="1:38" ht="18" customHeight="1" x14ac:dyDescent="0.35">
      <c r="A355" s="10"/>
      <c r="B355" s="245"/>
      <c r="C355" s="229" t="s">
        <v>121</v>
      </c>
      <c r="D355" s="106"/>
      <c r="E355" s="235" t="s">
        <v>125</v>
      </c>
      <c r="F355" s="106"/>
      <c r="G355" s="235"/>
      <c r="H355" s="20"/>
      <c r="I355" s="222"/>
      <c r="J355" s="133" t="str">
        <f t="shared" si="80"/>
        <v/>
      </c>
      <c r="K355" s="12"/>
      <c r="M355" s="114">
        <f>((($M352-$M$422)/($M$421-$M$422))*0.5+1)</f>
        <v>-0.25</v>
      </c>
      <c r="N355" s="118">
        <f t="shared" si="81"/>
        <v>0</v>
      </c>
      <c r="O355" s="114">
        <f>((($M352-$O$422)/($O$421-$O$422))*0.5+1)</f>
        <v>-0.75</v>
      </c>
      <c r="P355" s="118">
        <f t="shared" si="82"/>
        <v>0</v>
      </c>
      <c r="Q355" s="114">
        <f>((($M352-$Q$422)/($Q$421-$Q$422))*0.5+1)</f>
        <v>-0.5</v>
      </c>
      <c r="R355" s="118">
        <f t="shared" si="83"/>
        <v>0</v>
      </c>
      <c r="S355" s="114">
        <f>((($H355-$S$422)/($S$421-$S$422))*0.5+1)</f>
        <v>-1</v>
      </c>
      <c r="T355" s="118">
        <f t="shared" si="84"/>
        <v>0</v>
      </c>
      <c r="U355" s="114">
        <f>((($H355-$U$422)/($U$421-$U$422))*0.5+1)</f>
        <v>-0.75</v>
      </c>
      <c r="V355" s="118">
        <f t="shared" si="85"/>
        <v>0</v>
      </c>
      <c r="W355" s="114">
        <f>((($H355-$W$422)/($W$421-$W$422))*0.5+1)</f>
        <v>-1.4</v>
      </c>
      <c r="X355" s="118">
        <f t="shared" si="86"/>
        <v>0</v>
      </c>
      <c r="Y355" s="114">
        <f>((($J347-$Y$422)/($Y$421-$Y$422))*0.5+1)</f>
        <v>-0.25</v>
      </c>
      <c r="Z355" s="118">
        <f t="shared" si="87"/>
        <v>0</v>
      </c>
      <c r="AA355" s="114">
        <f>((($J347-$AA$422)/($AA$421-$AA$422))*0.5+1)</f>
        <v>0</v>
      </c>
      <c r="AB355" s="118">
        <f t="shared" si="88"/>
        <v>0</v>
      </c>
      <c r="AC355" s="114">
        <f>((($J347-$AC$422)/($AC$421-$AC$422))*0.5+1)</f>
        <v>0</v>
      </c>
      <c r="AD355" s="118">
        <f t="shared" si="89"/>
        <v>0</v>
      </c>
      <c r="AE355" s="117"/>
      <c r="AF355" s="119">
        <f>IF(AND(B355&lt;&gt;"",PRODUCT(N355,T355,Z355)&gt;=1,$J357&gt;=$AG$422),1,0)</f>
        <v>0</v>
      </c>
      <c r="AG355" s="119">
        <f>IF(AND(B355&lt;&gt;"",PRODUCT(P355,V355,AB355)&gt;=1,$J357&gt;=$AG$421),1,0)</f>
        <v>0</v>
      </c>
      <c r="AH355" s="119">
        <f>IF(AND(B355&lt;&gt;"",PRODUCT(R355,X355,AD355)&gt;=1,$J357&gt;=$AG$420),1,0)</f>
        <v>0</v>
      </c>
      <c r="AI355" s="242"/>
      <c r="AJ355" s="234">
        <f>IF(AND(F346&gt;=M$427,H355&gt;=O$427,J347&gt;=Q$427,AL355&gt;=S$427,J357&gt;=U$427),1,0)</f>
        <v>0</v>
      </c>
      <c r="AK355" s="242"/>
      <c r="AL355" s="240">
        <f>IF(F355="",0,DATEDIF(D355,F355,"m")+1)</f>
        <v>0</v>
      </c>
    </row>
    <row r="356" spans="1:38" ht="10" customHeight="1" x14ac:dyDescent="0.35">
      <c r="A356" s="10"/>
      <c r="B356" s="217"/>
      <c r="C356" s="217"/>
      <c r="D356" s="132"/>
      <c r="E356" s="219"/>
      <c r="F356" s="219"/>
      <c r="G356" s="219"/>
      <c r="H356" s="219"/>
      <c r="I356" s="219"/>
      <c r="J356" s="219"/>
      <c r="K356" s="12"/>
      <c r="R356" s="242"/>
      <c r="S356" s="238"/>
      <c r="T356" s="238"/>
      <c r="U356" s="238"/>
      <c r="V356" s="238"/>
      <c r="W356" s="238"/>
      <c r="X356" s="238"/>
      <c r="Y356" s="242"/>
      <c r="Z356" s="242"/>
      <c r="AA356" s="242"/>
      <c r="AB356" s="201"/>
      <c r="AC356" s="201"/>
      <c r="AD356" s="238"/>
      <c r="AE356" s="238"/>
      <c r="AF356" s="238"/>
      <c r="AG356" s="238"/>
      <c r="AH356" s="242"/>
      <c r="AI356" s="238"/>
      <c r="AJ356" s="238"/>
      <c r="AK356" s="238"/>
      <c r="AL356" s="238"/>
    </row>
    <row r="357" spans="1:38" ht="18" customHeight="1" x14ac:dyDescent="0.35">
      <c r="A357" s="10"/>
      <c r="B357" s="270" t="s">
        <v>301</v>
      </c>
      <c r="C357" s="270"/>
      <c r="D357" s="270"/>
      <c r="E357" s="270"/>
      <c r="F357" s="270"/>
      <c r="G357" s="270"/>
      <c r="H357" s="270"/>
      <c r="I357" s="219"/>
      <c r="J357" s="133">
        <f>SUM(J358:J367)</f>
        <v>0</v>
      </c>
      <c r="K357" s="12"/>
      <c r="R357" s="242"/>
      <c r="S357" s="238"/>
      <c r="T357" s="238"/>
      <c r="U357" s="238"/>
      <c r="V357" s="238"/>
      <c r="W357" s="238"/>
      <c r="X357" s="238"/>
      <c r="Y357" s="242"/>
      <c r="Z357" s="242"/>
      <c r="AA357" s="242"/>
      <c r="AB357" s="201"/>
      <c r="AC357" s="201"/>
      <c r="AD357" s="238"/>
      <c r="AE357" s="238"/>
      <c r="AF357" s="238"/>
      <c r="AG357" s="238"/>
      <c r="AH357" s="242"/>
      <c r="AI357" s="238"/>
      <c r="AJ357" s="238"/>
      <c r="AK357" s="238"/>
      <c r="AL357" s="238"/>
    </row>
    <row r="358" spans="1:38" ht="18" customHeight="1" x14ac:dyDescent="0.35">
      <c r="A358" s="10"/>
      <c r="B358" s="268" t="s">
        <v>183</v>
      </c>
      <c r="C358" s="268"/>
      <c r="D358" s="268"/>
      <c r="E358" s="268"/>
      <c r="F358" s="268"/>
      <c r="G358" s="268"/>
      <c r="H358" s="268"/>
      <c r="I358" s="219"/>
      <c r="J358" s="20"/>
      <c r="K358" s="12"/>
      <c r="R358" s="242"/>
      <c r="S358" s="238"/>
      <c r="T358" s="238"/>
      <c r="U358" s="238"/>
      <c r="V358" s="238"/>
      <c r="W358" s="238"/>
      <c r="X358" s="238"/>
      <c r="Y358" s="242"/>
      <c r="Z358" s="242"/>
      <c r="AA358" s="242"/>
      <c r="AB358" s="201"/>
      <c r="AC358" s="201"/>
      <c r="AD358" s="238"/>
      <c r="AE358" s="238"/>
      <c r="AF358" s="238"/>
      <c r="AG358" s="238"/>
      <c r="AH358" s="242"/>
      <c r="AI358" s="238"/>
      <c r="AJ358" s="238"/>
      <c r="AK358" s="238"/>
      <c r="AL358" s="238"/>
    </row>
    <row r="359" spans="1:38" ht="18" customHeight="1" x14ac:dyDescent="0.35">
      <c r="A359" s="10"/>
      <c r="B359" s="268" t="s">
        <v>302</v>
      </c>
      <c r="C359" s="268"/>
      <c r="D359" s="268"/>
      <c r="E359" s="268"/>
      <c r="F359" s="268"/>
      <c r="G359" s="268"/>
      <c r="H359" s="268"/>
      <c r="I359" s="219"/>
      <c r="J359" s="20"/>
      <c r="K359" s="12"/>
      <c r="R359" s="242"/>
      <c r="S359" s="238"/>
      <c r="T359" s="238"/>
      <c r="U359" s="238"/>
      <c r="V359" s="238"/>
      <c r="W359" s="238"/>
      <c r="X359" s="238"/>
      <c r="Y359" s="242"/>
      <c r="Z359" s="242"/>
      <c r="AA359" s="242"/>
      <c r="AB359" s="201"/>
      <c r="AC359" s="201"/>
      <c r="AD359" s="238"/>
      <c r="AE359" s="238"/>
      <c r="AF359" s="238"/>
      <c r="AG359" s="238"/>
      <c r="AH359" s="242"/>
      <c r="AI359" s="238"/>
      <c r="AJ359" s="238"/>
      <c r="AK359" s="238"/>
      <c r="AL359" s="238"/>
    </row>
    <row r="360" spans="1:38" ht="18" customHeight="1" x14ac:dyDescent="0.35">
      <c r="A360" s="10"/>
      <c r="B360" s="268" t="s">
        <v>185</v>
      </c>
      <c r="C360" s="268"/>
      <c r="D360" s="268"/>
      <c r="E360" s="268"/>
      <c r="F360" s="268"/>
      <c r="G360" s="268"/>
      <c r="H360" s="268"/>
      <c r="I360" s="219"/>
      <c r="J360" s="20"/>
      <c r="K360" s="12"/>
      <c r="R360" s="242"/>
      <c r="S360" s="238"/>
      <c r="T360" s="238"/>
      <c r="U360" s="238"/>
      <c r="V360" s="238"/>
      <c r="W360" s="238"/>
      <c r="X360" s="238"/>
      <c r="Y360" s="242"/>
      <c r="Z360" s="242"/>
      <c r="AA360" s="242"/>
      <c r="AB360" s="201"/>
      <c r="AC360" s="201"/>
      <c r="AD360" s="238"/>
      <c r="AE360" s="238"/>
      <c r="AF360" s="238"/>
      <c r="AG360" s="238"/>
      <c r="AH360" s="242"/>
      <c r="AI360" s="238"/>
      <c r="AJ360" s="238"/>
      <c r="AK360" s="238"/>
      <c r="AL360" s="238"/>
    </row>
    <row r="361" spans="1:38" ht="18" customHeight="1" x14ac:dyDescent="0.35">
      <c r="A361" s="10"/>
      <c r="B361" s="268" t="s">
        <v>186</v>
      </c>
      <c r="C361" s="268"/>
      <c r="D361" s="268"/>
      <c r="E361" s="268"/>
      <c r="F361" s="268"/>
      <c r="G361" s="268"/>
      <c r="H361" s="268"/>
      <c r="I361" s="219"/>
      <c r="J361" s="20"/>
      <c r="K361" s="12"/>
      <c r="R361" s="242"/>
      <c r="S361" s="238"/>
      <c r="T361" s="238"/>
      <c r="U361" s="238"/>
      <c r="V361" s="238"/>
      <c r="W361" s="238"/>
      <c r="X361" s="238"/>
      <c r="Y361" s="242"/>
      <c r="Z361" s="242"/>
      <c r="AA361" s="242"/>
      <c r="AB361" s="201"/>
      <c r="AC361" s="201"/>
      <c r="AD361" s="238"/>
      <c r="AE361" s="238"/>
      <c r="AF361" s="238"/>
      <c r="AG361" s="238"/>
      <c r="AH361" s="242"/>
      <c r="AI361" s="238"/>
      <c r="AJ361" s="238"/>
      <c r="AK361" s="238"/>
      <c r="AL361" s="238"/>
    </row>
    <row r="362" spans="1:38" ht="18" customHeight="1" x14ac:dyDescent="0.35">
      <c r="A362" s="10"/>
      <c r="B362" s="268" t="s">
        <v>187</v>
      </c>
      <c r="C362" s="268"/>
      <c r="D362" s="268"/>
      <c r="E362" s="268"/>
      <c r="F362" s="268"/>
      <c r="G362" s="268"/>
      <c r="H362" s="268"/>
      <c r="I362" s="219"/>
      <c r="J362" s="20"/>
      <c r="K362" s="12"/>
      <c r="R362" s="242"/>
      <c r="S362" s="238"/>
      <c r="T362" s="238"/>
      <c r="U362" s="238"/>
      <c r="V362" s="238"/>
      <c r="W362" s="238"/>
      <c r="X362" s="238"/>
      <c r="Y362" s="242"/>
      <c r="Z362" s="242"/>
      <c r="AA362" s="242"/>
      <c r="AB362" s="201"/>
      <c r="AC362" s="201"/>
      <c r="AD362" s="238"/>
      <c r="AE362" s="238"/>
      <c r="AF362" s="238"/>
      <c r="AG362" s="238"/>
      <c r="AH362" s="242"/>
      <c r="AI362" s="238"/>
      <c r="AJ362" s="238"/>
      <c r="AK362" s="238"/>
      <c r="AL362" s="238"/>
    </row>
    <row r="363" spans="1:38" ht="18" customHeight="1" x14ac:dyDescent="0.35">
      <c r="A363" s="10"/>
      <c r="B363" s="268" t="s">
        <v>188</v>
      </c>
      <c r="C363" s="268"/>
      <c r="D363" s="268"/>
      <c r="E363" s="268"/>
      <c r="F363" s="268"/>
      <c r="G363" s="268"/>
      <c r="H363" s="268"/>
      <c r="I363" s="219"/>
      <c r="J363" s="20"/>
      <c r="K363" s="12"/>
      <c r="R363" s="242"/>
      <c r="S363" s="238"/>
      <c r="T363" s="238"/>
      <c r="U363" s="238"/>
      <c r="V363" s="238"/>
      <c r="W363" s="238"/>
      <c r="X363" s="238"/>
      <c r="Y363" s="242"/>
      <c r="Z363" s="242"/>
      <c r="AA363" s="242"/>
      <c r="AB363" s="201"/>
      <c r="AC363" s="201"/>
      <c r="AD363" s="238"/>
      <c r="AE363" s="238"/>
      <c r="AF363" s="238"/>
      <c r="AG363" s="238"/>
      <c r="AH363" s="242"/>
      <c r="AI363" s="238"/>
      <c r="AJ363" s="238"/>
      <c r="AK363" s="238"/>
      <c r="AL363" s="238"/>
    </row>
    <row r="364" spans="1:38" ht="18" customHeight="1" x14ac:dyDescent="0.35">
      <c r="A364" s="10"/>
      <c r="B364" s="268" t="s">
        <v>189</v>
      </c>
      <c r="C364" s="268"/>
      <c r="D364" s="268"/>
      <c r="E364" s="268"/>
      <c r="F364" s="268"/>
      <c r="G364" s="268"/>
      <c r="H364" s="268"/>
      <c r="I364" s="219"/>
      <c r="J364" s="20"/>
      <c r="K364" s="12"/>
      <c r="R364" s="242"/>
      <c r="S364" s="238"/>
      <c r="T364" s="238"/>
      <c r="U364" s="238"/>
      <c r="V364" s="238"/>
      <c r="W364" s="238"/>
      <c r="X364" s="238"/>
      <c r="Y364" s="242"/>
      <c r="Z364" s="242"/>
      <c r="AA364" s="242"/>
      <c r="AB364" s="201"/>
      <c r="AC364" s="201"/>
      <c r="AD364" s="238"/>
      <c r="AE364" s="238"/>
      <c r="AF364" s="238"/>
      <c r="AG364" s="238"/>
      <c r="AH364" s="242"/>
      <c r="AI364" s="238"/>
      <c r="AJ364" s="238"/>
      <c r="AK364" s="238"/>
      <c r="AL364" s="238"/>
    </row>
    <row r="365" spans="1:38" ht="18" customHeight="1" x14ac:dyDescent="0.35">
      <c r="A365" s="10"/>
      <c r="B365" s="268" t="s">
        <v>190</v>
      </c>
      <c r="C365" s="268"/>
      <c r="D365" s="268"/>
      <c r="E365" s="268"/>
      <c r="F365" s="268"/>
      <c r="G365" s="268"/>
      <c r="H365" s="268"/>
      <c r="I365" s="219"/>
      <c r="J365" s="20"/>
      <c r="K365" s="12"/>
      <c r="R365" s="242"/>
      <c r="S365" s="238"/>
      <c r="T365" s="238"/>
      <c r="U365" s="238"/>
      <c r="V365" s="238"/>
      <c r="W365" s="238"/>
      <c r="X365" s="238"/>
      <c r="Y365" s="242"/>
      <c r="Z365" s="242"/>
      <c r="AA365" s="242"/>
      <c r="AB365" s="201"/>
      <c r="AC365" s="201"/>
      <c r="AD365" s="238"/>
      <c r="AE365" s="238"/>
      <c r="AF365" s="238"/>
      <c r="AG365" s="238"/>
      <c r="AH365" s="242"/>
      <c r="AI365" s="238"/>
      <c r="AJ365" s="238"/>
      <c r="AK365" s="238"/>
      <c r="AL365" s="238"/>
    </row>
    <row r="366" spans="1:38" ht="18" customHeight="1" x14ac:dyDescent="0.35">
      <c r="A366" s="10"/>
      <c r="B366" s="268" t="s">
        <v>191</v>
      </c>
      <c r="C366" s="268"/>
      <c r="D366" s="268"/>
      <c r="E366" s="268"/>
      <c r="F366" s="268"/>
      <c r="G366" s="268"/>
      <c r="H366" s="268"/>
      <c r="I366" s="219"/>
      <c r="J366" s="20"/>
      <c r="K366" s="12"/>
      <c r="R366" s="242"/>
      <c r="S366" s="238"/>
      <c r="T366" s="238"/>
      <c r="U366" s="238"/>
      <c r="V366" s="238"/>
      <c r="W366" s="238"/>
      <c r="X366" s="238"/>
      <c r="Y366" s="242"/>
      <c r="Z366" s="242"/>
      <c r="AA366" s="242"/>
      <c r="AB366" s="201"/>
      <c r="AC366" s="201"/>
      <c r="AD366" s="238"/>
      <c r="AE366" s="238"/>
      <c r="AF366" s="238"/>
      <c r="AG366" s="238"/>
      <c r="AH366" s="242"/>
      <c r="AI366" s="238"/>
      <c r="AJ366" s="238"/>
      <c r="AK366" s="238"/>
      <c r="AL366" s="238"/>
    </row>
    <row r="367" spans="1:38" ht="18" customHeight="1" x14ac:dyDescent="0.35">
      <c r="A367" s="10"/>
      <c r="B367" s="268" t="s">
        <v>192</v>
      </c>
      <c r="C367" s="268"/>
      <c r="D367" s="268"/>
      <c r="E367" s="268"/>
      <c r="F367" s="268"/>
      <c r="G367" s="268"/>
      <c r="H367" s="268"/>
      <c r="I367" s="219"/>
      <c r="J367" s="20"/>
      <c r="K367" s="12"/>
      <c r="R367" s="242"/>
      <c r="S367" s="238"/>
      <c r="T367" s="238"/>
      <c r="U367" s="238"/>
      <c r="V367" s="238"/>
      <c r="W367" s="238"/>
      <c r="X367" s="238"/>
      <c r="Y367" s="242"/>
      <c r="Z367" s="242"/>
      <c r="AA367" s="242"/>
      <c r="AB367" s="201"/>
      <c r="AC367" s="201"/>
      <c r="AD367" s="238"/>
      <c r="AE367" s="238"/>
      <c r="AF367" s="238"/>
      <c r="AG367" s="238"/>
      <c r="AH367" s="242"/>
      <c r="AI367" s="238"/>
      <c r="AJ367" s="238"/>
      <c r="AK367" s="238"/>
      <c r="AL367" s="238"/>
    </row>
    <row r="368" spans="1:38" ht="10" customHeight="1" x14ac:dyDescent="0.35">
      <c r="A368" s="10"/>
      <c r="B368" s="217"/>
      <c r="C368" s="217"/>
      <c r="D368" s="219"/>
      <c r="E368" s="219"/>
      <c r="F368" s="219"/>
      <c r="G368" s="219"/>
      <c r="H368" s="219"/>
      <c r="I368" s="219"/>
      <c r="J368" s="219"/>
      <c r="K368" s="12"/>
      <c r="R368" s="242"/>
      <c r="S368" s="238"/>
      <c r="T368" s="238"/>
      <c r="U368" s="238"/>
      <c r="V368" s="238"/>
      <c r="W368" s="238"/>
      <c r="X368" s="238"/>
      <c r="Y368" s="242"/>
      <c r="Z368" s="242"/>
      <c r="AA368" s="242"/>
      <c r="AB368" s="201"/>
      <c r="AC368" s="201"/>
      <c r="AD368" s="238"/>
      <c r="AE368" s="238"/>
      <c r="AF368" s="238"/>
      <c r="AG368" s="238"/>
      <c r="AH368" s="242"/>
      <c r="AI368" s="238"/>
      <c r="AJ368" s="238"/>
      <c r="AK368" s="238"/>
      <c r="AL368" s="238"/>
    </row>
    <row r="369" spans="1:34" ht="18" customHeight="1" x14ac:dyDescent="0.35">
      <c r="A369" s="10"/>
      <c r="B369" s="218" t="s">
        <v>193</v>
      </c>
      <c r="C369" s="218"/>
      <c r="D369" s="219"/>
      <c r="E369" s="219"/>
      <c r="F369" s="219"/>
      <c r="G369" s="219"/>
      <c r="H369" s="219"/>
      <c r="I369" s="219"/>
      <c r="J369" s="219"/>
      <c r="K369" s="12"/>
      <c r="R369" s="242"/>
      <c r="S369" s="238"/>
      <c r="T369" s="238"/>
      <c r="U369" s="238"/>
      <c r="V369" s="238"/>
      <c r="W369" s="238"/>
      <c r="X369" s="238"/>
      <c r="Y369" s="242"/>
      <c r="Z369" s="242"/>
      <c r="AA369" s="242"/>
      <c r="AB369" s="201"/>
      <c r="AC369" s="201"/>
      <c r="AD369" s="238"/>
      <c r="AE369" s="238"/>
      <c r="AF369" s="238"/>
      <c r="AG369" s="238"/>
      <c r="AH369" s="242"/>
    </row>
    <row r="370" spans="1:34" ht="18" customHeight="1" x14ac:dyDescent="0.35">
      <c r="A370" s="10"/>
      <c r="B370" s="217" t="s">
        <v>194</v>
      </c>
      <c r="C370" s="217"/>
      <c r="D370" s="260"/>
      <c r="E370" s="260"/>
      <c r="F370" s="260"/>
      <c r="G370" s="260"/>
      <c r="H370" s="260"/>
      <c r="I370" s="260"/>
      <c r="J370" s="260"/>
      <c r="K370" s="12"/>
      <c r="R370" s="242"/>
      <c r="S370" s="238"/>
      <c r="T370" s="238"/>
      <c r="U370" s="238"/>
      <c r="V370" s="238"/>
      <c r="W370" s="238"/>
      <c r="X370" s="238"/>
      <c r="Y370" s="242"/>
      <c r="Z370" s="242"/>
      <c r="AA370" s="242"/>
      <c r="AB370" s="201"/>
      <c r="AC370" s="201"/>
      <c r="AD370" s="238"/>
      <c r="AE370" s="238"/>
      <c r="AF370" s="238"/>
      <c r="AG370" s="238"/>
      <c r="AH370" s="242"/>
    </row>
    <row r="371" spans="1:34" ht="18" customHeight="1" x14ac:dyDescent="0.35">
      <c r="A371" s="10"/>
      <c r="B371" s="217" t="s">
        <v>303</v>
      </c>
      <c r="C371" s="217"/>
      <c r="D371" s="260"/>
      <c r="E371" s="260"/>
      <c r="F371" s="260"/>
      <c r="G371" s="260"/>
      <c r="H371" s="260"/>
      <c r="I371" s="260"/>
      <c r="J371" s="260"/>
      <c r="K371" s="12"/>
      <c r="R371" s="242"/>
      <c r="S371" s="238"/>
      <c r="T371" s="238"/>
      <c r="U371" s="238"/>
      <c r="V371" s="238"/>
      <c r="W371" s="238"/>
      <c r="X371" s="238"/>
      <c r="Y371" s="242"/>
      <c r="Z371" s="242"/>
      <c r="AA371" s="242"/>
      <c r="AB371" s="201"/>
      <c r="AC371" s="201"/>
      <c r="AD371" s="238"/>
      <c r="AE371" s="238"/>
      <c r="AF371" s="238"/>
      <c r="AG371" s="238"/>
      <c r="AH371" s="242"/>
    </row>
    <row r="372" spans="1:34" ht="18" customHeight="1" x14ac:dyDescent="0.35">
      <c r="A372" s="10"/>
      <c r="B372" s="217" t="s">
        <v>196</v>
      </c>
      <c r="C372" s="217"/>
      <c r="D372" s="260"/>
      <c r="E372" s="260"/>
      <c r="F372" s="260"/>
      <c r="G372" s="260"/>
      <c r="H372" s="260"/>
      <c r="I372" s="260"/>
      <c r="J372" s="260"/>
      <c r="K372" s="12"/>
      <c r="R372" s="242"/>
      <c r="S372" s="238"/>
      <c r="T372" s="238"/>
      <c r="U372" s="238"/>
      <c r="V372" s="238"/>
      <c r="W372" s="238"/>
      <c r="X372" s="238"/>
      <c r="Y372" s="242"/>
      <c r="Z372" s="242"/>
      <c r="AA372" s="242"/>
      <c r="AB372" s="201"/>
      <c r="AC372" s="201"/>
      <c r="AD372" s="238"/>
      <c r="AE372" s="238"/>
      <c r="AF372" s="238"/>
      <c r="AG372" s="238"/>
      <c r="AH372" s="242"/>
    </row>
    <row r="373" spans="1:34" ht="18" customHeight="1" x14ac:dyDescent="0.35">
      <c r="A373" s="10"/>
      <c r="B373" s="217" t="s">
        <v>48</v>
      </c>
      <c r="C373" s="217"/>
      <c r="D373" s="260"/>
      <c r="E373" s="260"/>
      <c r="F373" s="260"/>
      <c r="G373" s="260"/>
      <c r="H373" s="260"/>
      <c r="I373" s="260"/>
      <c r="J373" s="260"/>
      <c r="K373" s="12"/>
      <c r="R373" s="242"/>
      <c r="S373" s="238"/>
      <c r="T373" s="238"/>
      <c r="U373" s="238"/>
      <c r="V373" s="238"/>
      <c r="W373" s="238"/>
      <c r="X373" s="238"/>
      <c r="Y373" s="242"/>
      <c r="Z373" s="242"/>
      <c r="AA373" s="242"/>
      <c r="AB373" s="201"/>
      <c r="AC373" s="201"/>
      <c r="AD373" s="238"/>
      <c r="AE373" s="238"/>
      <c r="AF373" s="238"/>
      <c r="AG373" s="238"/>
      <c r="AH373" s="242"/>
    </row>
    <row r="374" spans="1:34" ht="10" customHeight="1" x14ac:dyDescent="0.35">
      <c r="A374" s="14"/>
      <c r="B374" s="15"/>
      <c r="C374" s="15"/>
      <c r="D374" s="15"/>
      <c r="E374" s="15"/>
      <c r="F374" s="15"/>
      <c r="G374" s="15"/>
      <c r="H374" s="15"/>
      <c r="I374" s="15"/>
      <c r="J374" s="15"/>
      <c r="K374" s="16"/>
      <c r="R374" s="242"/>
      <c r="S374" s="238"/>
      <c r="T374" s="238"/>
      <c r="U374" s="238"/>
      <c r="V374" s="238"/>
      <c r="W374" s="238"/>
      <c r="X374" s="238"/>
      <c r="Y374" s="242"/>
      <c r="Z374" s="242"/>
      <c r="AA374" s="242"/>
      <c r="AB374" s="201"/>
      <c r="AC374" s="201"/>
      <c r="AD374" s="238"/>
      <c r="AE374" s="238"/>
      <c r="AF374" s="238"/>
      <c r="AG374" s="238"/>
      <c r="AH374" s="242"/>
    </row>
    <row r="375" spans="1:34" ht="10" customHeight="1" x14ac:dyDescent="0.35">
      <c r="A375" s="238"/>
      <c r="B375" s="250"/>
      <c r="C375" s="250"/>
      <c r="D375" s="335"/>
      <c r="E375" s="335"/>
      <c r="F375" s="335"/>
      <c r="G375" s="335"/>
      <c r="H375" s="335"/>
      <c r="I375" s="335"/>
      <c r="J375" s="335"/>
      <c r="K375" s="242"/>
      <c r="R375" s="242"/>
      <c r="S375" s="238"/>
      <c r="T375" s="238"/>
      <c r="U375" s="238"/>
      <c r="V375" s="238"/>
      <c r="W375" s="238"/>
      <c r="X375" s="238"/>
      <c r="Y375" s="238"/>
      <c r="Z375" s="238"/>
      <c r="AA375" s="238"/>
      <c r="AB375" s="238"/>
      <c r="AC375" s="238"/>
      <c r="AD375" s="238"/>
      <c r="AE375" s="238"/>
      <c r="AF375" s="238"/>
      <c r="AG375" s="238"/>
      <c r="AH375" s="238"/>
    </row>
    <row r="376" spans="1:34" ht="10" customHeight="1" x14ac:dyDescent="0.35">
      <c r="A376" s="7"/>
      <c r="B376" s="8"/>
      <c r="C376" s="8"/>
      <c r="D376" s="8"/>
      <c r="E376" s="8"/>
      <c r="F376" s="8"/>
      <c r="G376" s="8"/>
      <c r="H376" s="8"/>
      <c r="I376" s="8"/>
      <c r="J376" s="8"/>
      <c r="K376" s="9"/>
      <c r="R376" s="242"/>
      <c r="S376" s="238"/>
      <c r="T376" s="238"/>
      <c r="U376" s="238"/>
      <c r="V376" s="238"/>
      <c r="W376" s="238"/>
      <c r="X376" s="238"/>
      <c r="Y376" s="238"/>
      <c r="Z376" s="238"/>
      <c r="AA376" s="238"/>
      <c r="AB376" s="238"/>
      <c r="AC376" s="238"/>
      <c r="AD376" s="238"/>
      <c r="AE376" s="238"/>
      <c r="AF376" s="238"/>
      <c r="AG376" s="238"/>
      <c r="AH376" s="242"/>
    </row>
    <row r="377" spans="1:34" ht="18" customHeight="1" x14ac:dyDescent="0.35">
      <c r="A377" s="10"/>
      <c r="B377" s="218" t="s">
        <v>205</v>
      </c>
      <c r="C377" s="218"/>
      <c r="D377" s="331"/>
      <c r="E377" s="331"/>
      <c r="F377" s="331"/>
      <c r="G377" s="331"/>
      <c r="H377" s="331"/>
      <c r="I377" s="331"/>
      <c r="J377" s="331"/>
      <c r="K377" s="12"/>
      <c r="R377" s="242"/>
      <c r="S377" s="238"/>
      <c r="T377" s="238"/>
      <c r="U377" s="238"/>
      <c r="V377" s="238"/>
      <c r="W377" s="238"/>
      <c r="X377" s="238"/>
      <c r="Y377" s="238"/>
      <c r="Z377" s="238"/>
      <c r="AA377" s="238"/>
      <c r="AB377" s="238"/>
      <c r="AC377" s="238"/>
      <c r="AD377" s="238"/>
      <c r="AE377" s="238"/>
      <c r="AF377" s="238"/>
      <c r="AG377" s="238"/>
      <c r="AH377" s="242"/>
    </row>
    <row r="378" spans="1:34" ht="18" customHeight="1" x14ac:dyDescent="0.35">
      <c r="A378" s="10"/>
      <c r="B378" s="217" t="s">
        <v>288</v>
      </c>
      <c r="C378" s="217"/>
      <c r="D378" s="319"/>
      <c r="E378" s="319"/>
      <c r="F378" s="319"/>
      <c r="G378" s="319"/>
      <c r="H378" s="319"/>
      <c r="I378" s="319"/>
      <c r="J378" s="319"/>
      <c r="K378" s="12"/>
      <c r="R378" s="242"/>
      <c r="S378" s="238"/>
      <c r="T378" s="238"/>
      <c r="U378" s="238"/>
      <c r="V378" s="238"/>
      <c r="W378" s="238"/>
      <c r="X378" s="238"/>
      <c r="Y378" s="238"/>
      <c r="Z378" s="238"/>
      <c r="AA378" s="238"/>
      <c r="AB378" s="238"/>
      <c r="AC378" s="238"/>
      <c r="AD378" s="238"/>
      <c r="AE378" s="238"/>
      <c r="AF378" s="238"/>
      <c r="AG378" s="238"/>
      <c r="AH378" s="242"/>
    </row>
    <row r="379" spans="1:34" ht="18" customHeight="1" x14ac:dyDescent="0.35">
      <c r="A379" s="10"/>
      <c r="B379" s="217" t="s">
        <v>289</v>
      </c>
      <c r="C379" s="217"/>
      <c r="D379" s="319"/>
      <c r="E379" s="319"/>
      <c r="F379" s="319"/>
      <c r="G379" s="319"/>
      <c r="H379" s="319"/>
      <c r="I379" s="319"/>
      <c r="J379" s="319"/>
      <c r="K379" s="12"/>
      <c r="R379" s="242"/>
      <c r="S379" s="238"/>
      <c r="T379" s="238"/>
      <c r="U379" s="238"/>
      <c r="V379" s="238"/>
      <c r="W379" s="238"/>
      <c r="X379" s="238"/>
      <c r="Y379" s="238"/>
      <c r="Z379" s="238"/>
      <c r="AA379" s="238"/>
      <c r="AB379" s="238"/>
      <c r="AC379" s="238"/>
      <c r="AD379" s="238"/>
      <c r="AE379" s="238"/>
      <c r="AF379" s="238"/>
      <c r="AG379" s="238"/>
      <c r="AH379" s="242"/>
    </row>
    <row r="380" spans="1:34" ht="18" customHeight="1" x14ac:dyDescent="0.35">
      <c r="A380" s="10"/>
      <c r="B380" s="217" t="s">
        <v>290</v>
      </c>
      <c r="C380" s="217"/>
      <c r="D380" s="320"/>
      <c r="E380" s="330"/>
      <c r="F380" s="330"/>
      <c r="G380" s="330"/>
      <c r="H380" s="330"/>
      <c r="I380" s="330"/>
      <c r="J380" s="321"/>
      <c r="K380" s="12"/>
      <c r="R380" s="242"/>
      <c r="S380" s="238"/>
      <c r="T380" s="238"/>
      <c r="U380" s="238"/>
      <c r="V380" s="238"/>
      <c r="W380" s="238"/>
      <c r="X380" s="238"/>
      <c r="Y380" s="238"/>
      <c r="Z380" s="238"/>
      <c r="AA380" s="238"/>
      <c r="AB380" s="238"/>
      <c r="AC380" s="238"/>
      <c r="AD380" s="238"/>
      <c r="AE380" s="238"/>
      <c r="AF380" s="238"/>
      <c r="AG380" s="238"/>
      <c r="AH380" s="242"/>
    </row>
    <row r="381" spans="1:34" ht="60" customHeight="1" x14ac:dyDescent="0.35">
      <c r="A381" s="10"/>
      <c r="B381" s="217" t="s">
        <v>291</v>
      </c>
      <c r="C381" s="217"/>
      <c r="D381" s="319"/>
      <c r="E381" s="319"/>
      <c r="F381" s="319"/>
      <c r="G381" s="319"/>
      <c r="H381" s="319"/>
      <c r="I381" s="319"/>
      <c r="J381" s="319"/>
      <c r="K381" s="12"/>
      <c r="R381" s="242"/>
      <c r="S381" s="238"/>
      <c r="T381" s="238"/>
      <c r="U381" s="238"/>
      <c r="V381" s="238"/>
      <c r="W381" s="238"/>
      <c r="X381" s="238"/>
      <c r="Y381" s="238"/>
      <c r="Z381" s="238"/>
      <c r="AA381" s="238"/>
      <c r="AB381" s="238"/>
      <c r="AC381" s="238"/>
      <c r="AD381" s="238"/>
      <c r="AE381" s="238"/>
      <c r="AF381" s="238"/>
      <c r="AG381" s="238"/>
      <c r="AH381" s="242"/>
    </row>
    <row r="382" spans="1:34" ht="10" customHeight="1" x14ac:dyDescent="0.35">
      <c r="A382" s="10"/>
      <c r="B382" s="217"/>
      <c r="C382" s="217"/>
      <c r="D382" s="219"/>
      <c r="E382" s="219"/>
      <c r="F382" s="219"/>
      <c r="G382" s="219"/>
      <c r="H382" s="219"/>
      <c r="I382" s="219"/>
      <c r="J382" s="219"/>
      <c r="K382" s="12"/>
      <c r="R382" s="242"/>
      <c r="S382" s="238"/>
      <c r="T382" s="238"/>
      <c r="U382" s="238"/>
      <c r="V382" s="238"/>
      <c r="W382" s="238"/>
      <c r="X382" s="238"/>
      <c r="Y382" s="238"/>
      <c r="Z382" s="238"/>
      <c r="AA382" s="238"/>
      <c r="AB382" s="238"/>
      <c r="AC382" s="238"/>
      <c r="AD382" s="238"/>
      <c r="AE382" s="238"/>
      <c r="AF382" s="238"/>
      <c r="AG382" s="238"/>
      <c r="AH382" s="242"/>
    </row>
    <row r="383" spans="1:34" ht="18" customHeight="1" x14ac:dyDescent="0.35">
      <c r="A383" s="10"/>
      <c r="B383" s="218" t="s">
        <v>292</v>
      </c>
      <c r="C383" s="218"/>
      <c r="D383" s="329" t="s">
        <v>119</v>
      </c>
      <c r="E383" s="329"/>
      <c r="F383" s="329"/>
      <c r="G383" s="219"/>
      <c r="H383" s="246"/>
      <c r="I383" s="219"/>
      <c r="J383" s="246" t="s">
        <v>80</v>
      </c>
      <c r="K383" s="12"/>
      <c r="R383" s="242"/>
      <c r="S383" s="238"/>
      <c r="T383" s="238"/>
      <c r="U383" s="238"/>
      <c r="V383" s="238"/>
      <c r="W383" s="238"/>
      <c r="X383" s="238"/>
      <c r="Y383" s="242"/>
      <c r="Z383" s="242"/>
      <c r="AA383" s="242"/>
      <c r="AB383" s="201"/>
      <c r="AC383" s="201"/>
      <c r="AD383" s="238"/>
      <c r="AE383" s="238"/>
      <c r="AF383" s="238"/>
      <c r="AG383" s="238"/>
      <c r="AH383" s="242"/>
    </row>
    <row r="384" spans="1:34" ht="18" customHeight="1" x14ac:dyDescent="0.35">
      <c r="A384" s="10"/>
      <c r="B384" s="217" t="s">
        <v>214</v>
      </c>
      <c r="C384" s="229" t="s">
        <v>121</v>
      </c>
      <c r="D384" s="106"/>
      <c r="E384" s="235" t="s">
        <v>125</v>
      </c>
      <c r="F384" s="106"/>
      <c r="G384" s="219"/>
      <c r="H384" s="18"/>
      <c r="I384" s="219"/>
      <c r="J384" s="133">
        <f>ROUND(((F384-D384)/30.4),0)</f>
        <v>0</v>
      </c>
      <c r="K384" s="12"/>
      <c r="P384" s="110"/>
      <c r="Q384" s="110"/>
      <c r="R384" s="111"/>
      <c r="S384" s="111"/>
      <c r="T384" s="111"/>
      <c r="U384" s="111"/>
      <c r="V384" s="111"/>
      <c r="W384" s="111"/>
      <c r="X384" s="111"/>
      <c r="Y384" s="111"/>
      <c r="Z384" s="111"/>
      <c r="AA384" s="111"/>
      <c r="AB384" s="205"/>
      <c r="AC384" s="205"/>
      <c r="AD384" s="111"/>
      <c r="AE384" s="111"/>
      <c r="AF384" s="238"/>
      <c r="AG384" s="238"/>
      <c r="AH384" s="242"/>
    </row>
    <row r="385" spans="1:38" ht="10" customHeight="1" x14ac:dyDescent="0.35">
      <c r="A385" s="10"/>
      <c r="B385" s="217"/>
      <c r="C385" s="229"/>
      <c r="D385" s="82"/>
      <c r="E385" s="236"/>
      <c r="F385" s="82"/>
      <c r="G385" s="219"/>
      <c r="H385" s="18"/>
      <c r="I385" s="219"/>
      <c r="J385" s="219"/>
      <c r="K385" s="12"/>
      <c r="P385" s="110"/>
      <c r="Q385" s="110"/>
      <c r="R385" s="111"/>
      <c r="S385" s="111"/>
      <c r="T385" s="111"/>
      <c r="U385" s="111"/>
      <c r="V385" s="111"/>
      <c r="W385" s="111"/>
      <c r="X385" s="111"/>
      <c r="Y385" s="111"/>
      <c r="Z385" s="111"/>
      <c r="AA385" s="111"/>
      <c r="AB385" s="205"/>
      <c r="AC385" s="205"/>
      <c r="AD385" s="111"/>
      <c r="AE385" s="111"/>
      <c r="AF385" s="238"/>
      <c r="AG385" s="238"/>
      <c r="AH385" s="242"/>
      <c r="AI385" s="238"/>
      <c r="AJ385" s="238"/>
      <c r="AK385" s="238"/>
      <c r="AL385" s="238"/>
    </row>
    <row r="386" spans="1:38" ht="18" customHeight="1" x14ac:dyDescent="0.35">
      <c r="A386" s="10"/>
      <c r="B386" s="217" t="s">
        <v>293</v>
      </c>
      <c r="C386" s="229"/>
      <c r="D386" s="324" t="s">
        <v>167</v>
      </c>
      <c r="E386" s="325"/>
      <c r="F386" s="20"/>
      <c r="G386" s="219"/>
      <c r="H386" s="326" t="s">
        <v>168</v>
      </c>
      <c r="I386" s="327"/>
      <c r="J386" s="20"/>
      <c r="K386" s="12"/>
      <c r="P386" s="110"/>
      <c r="Q386" s="110"/>
      <c r="R386" s="113"/>
      <c r="S386" s="111"/>
      <c r="T386" s="111"/>
      <c r="U386" s="111"/>
      <c r="V386" s="111"/>
      <c r="W386" s="111"/>
      <c r="X386" s="111"/>
      <c r="Y386" s="111"/>
      <c r="Z386" s="111"/>
      <c r="AA386" s="111"/>
      <c r="AB386" s="205"/>
      <c r="AC386" s="205"/>
      <c r="AD386" s="111"/>
      <c r="AE386" s="111"/>
      <c r="AF386" s="238"/>
      <c r="AG386" s="238"/>
      <c r="AH386" s="242"/>
      <c r="AI386" s="238"/>
      <c r="AJ386" s="238"/>
      <c r="AK386" s="238"/>
      <c r="AL386" s="238"/>
    </row>
    <row r="387" spans="1:38" ht="18" customHeight="1" x14ac:dyDescent="0.35">
      <c r="A387" s="10"/>
      <c r="B387" s="217" t="s">
        <v>294</v>
      </c>
      <c r="C387" s="229"/>
      <c r="D387" s="324"/>
      <c r="E387" s="325"/>
      <c r="F387" s="20"/>
      <c r="G387" s="219"/>
      <c r="H387" s="328"/>
      <c r="I387" s="327"/>
      <c r="J387" s="20"/>
      <c r="K387" s="12"/>
      <c r="P387" s="110"/>
      <c r="Q387" s="110"/>
      <c r="R387" s="112"/>
      <c r="S387" s="111"/>
      <c r="T387" s="111"/>
      <c r="U387" s="111"/>
      <c r="V387" s="111"/>
      <c r="W387" s="111"/>
      <c r="X387" s="111"/>
      <c r="Y387" s="111"/>
      <c r="Z387" s="111"/>
      <c r="AA387" s="111"/>
      <c r="AB387" s="205"/>
      <c r="AC387" s="205"/>
      <c r="AD387" s="111"/>
      <c r="AE387" s="111"/>
      <c r="AF387" s="238"/>
      <c r="AG387" s="238"/>
      <c r="AH387" s="242"/>
      <c r="AI387" s="238"/>
      <c r="AJ387" s="238"/>
      <c r="AK387" s="238"/>
      <c r="AL387" s="238"/>
    </row>
    <row r="388" spans="1:38" ht="18" customHeight="1" x14ac:dyDescent="0.35">
      <c r="A388" s="10"/>
      <c r="B388" s="268" t="s">
        <v>295</v>
      </c>
      <c r="C388" s="268"/>
      <c r="D388" s="268"/>
      <c r="E388" s="268"/>
      <c r="F388" s="268"/>
      <c r="G388" s="268"/>
      <c r="H388" s="268"/>
      <c r="I388" s="278"/>
      <c r="J388" s="20"/>
      <c r="K388" s="12"/>
      <c r="P388" s="110"/>
      <c r="Q388" s="110"/>
      <c r="R388" s="111"/>
      <c r="S388" s="111"/>
      <c r="T388" s="111"/>
      <c r="U388" s="111"/>
      <c r="V388" s="111"/>
      <c r="W388" s="111"/>
      <c r="X388" s="111"/>
      <c r="Y388" s="111"/>
      <c r="Z388" s="111"/>
      <c r="AA388" s="111"/>
      <c r="AB388" s="205"/>
      <c r="AC388" s="205"/>
      <c r="AD388" s="111"/>
      <c r="AE388" s="111"/>
      <c r="AF388" s="238"/>
      <c r="AG388" s="238"/>
      <c r="AH388" s="242"/>
      <c r="AI388" s="238"/>
      <c r="AJ388" s="238"/>
      <c r="AK388" s="238"/>
      <c r="AL388" s="238"/>
    </row>
    <row r="389" spans="1:38" ht="10" customHeight="1" x14ac:dyDescent="0.35">
      <c r="A389" s="10"/>
      <c r="B389" s="229"/>
      <c r="C389" s="229"/>
      <c r="D389" s="229"/>
      <c r="E389" s="229"/>
      <c r="F389" s="229"/>
      <c r="G389" s="229"/>
      <c r="H389" s="229"/>
      <c r="I389" s="229"/>
      <c r="J389" s="24"/>
      <c r="K389" s="12"/>
      <c r="R389" s="242"/>
      <c r="S389" s="238"/>
      <c r="T389" s="238"/>
      <c r="U389" s="238"/>
      <c r="V389" s="238"/>
      <c r="W389" s="238"/>
      <c r="X389" s="238"/>
      <c r="Y389" s="242"/>
      <c r="Z389" s="242"/>
      <c r="AA389" s="242"/>
      <c r="AB389" s="201"/>
      <c r="AC389" s="201"/>
      <c r="AD389" s="238"/>
      <c r="AE389" s="238"/>
      <c r="AF389" s="238"/>
      <c r="AG389" s="238"/>
      <c r="AH389" s="242"/>
      <c r="AI389" s="238"/>
      <c r="AJ389" s="238"/>
      <c r="AK389" s="238"/>
      <c r="AL389" s="238"/>
    </row>
    <row r="390" spans="1:38" ht="18" customHeight="1" x14ac:dyDescent="0.35">
      <c r="A390" s="10"/>
      <c r="B390" s="268" t="s">
        <v>296</v>
      </c>
      <c r="C390" s="268"/>
      <c r="D390" s="268"/>
      <c r="E390" s="268"/>
      <c r="F390" s="268"/>
      <c r="G390" s="268"/>
      <c r="H390" s="268"/>
      <c r="I390" s="278"/>
      <c r="J390" s="20"/>
      <c r="K390" s="12"/>
      <c r="M390" s="323" t="s">
        <v>172</v>
      </c>
      <c r="N390" s="323"/>
      <c r="O390" s="323"/>
      <c r="P390" s="323"/>
      <c r="Q390" s="323"/>
      <c r="R390" s="323"/>
      <c r="S390" s="336" t="s">
        <v>297</v>
      </c>
      <c r="T390" s="336"/>
      <c r="U390" s="336"/>
      <c r="V390" s="336"/>
      <c r="W390" s="336"/>
      <c r="X390" s="336"/>
      <c r="Y390" s="299" t="s">
        <v>298</v>
      </c>
      <c r="Z390" s="300"/>
      <c r="AA390" s="300"/>
      <c r="AB390" s="300"/>
      <c r="AC390" s="300"/>
      <c r="AD390" s="301"/>
      <c r="AE390" s="116"/>
      <c r="AF390" s="323" t="s">
        <v>175</v>
      </c>
      <c r="AG390" s="323"/>
      <c r="AH390" s="323"/>
      <c r="AI390" s="242"/>
      <c r="AJ390" s="332" t="s">
        <v>177</v>
      </c>
      <c r="AK390" s="242"/>
      <c r="AL390" s="332" t="s">
        <v>178</v>
      </c>
    </row>
    <row r="391" spans="1:38" ht="18" customHeight="1" x14ac:dyDescent="0.35">
      <c r="A391" s="10"/>
      <c r="B391" s="268" t="s">
        <v>299</v>
      </c>
      <c r="C391" s="268"/>
      <c r="D391" s="268"/>
      <c r="E391" s="268"/>
      <c r="F391" s="268"/>
      <c r="G391" s="268"/>
      <c r="H391" s="268"/>
      <c r="I391" s="278"/>
      <c r="J391" s="20"/>
      <c r="K391" s="12"/>
      <c r="M391" s="337" t="s">
        <v>83</v>
      </c>
      <c r="N391" s="338"/>
      <c r="O391" s="337" t="s">
        <v>82</v>
      </c>
      <c r="P391" s="338"/>
      <c r="Q391" s="299" t="s">
        <v>81</v>
      </c>
      <c r="R391" s="301"/>
      <c r="S391" s="299" t="s">
        <v>83</v>
      </c>
      <c r="T391" s="301"/>
      <c r="U391" s="299" t="s">
        <v>82</v>
      </c>
      <c r="V391" s="301"/>
      <c r="W391" s="299" t="s">
        <v>81</v>
      </c>
      <c r="X391" s="301"/>
      <c r="Y391" s="299" t="s">
        <v>83</v>
      </c>
      <c r="Z391" s="301"/>
      <c r="AA391" s="339" t="s">
        <v>82</v>
      </c>
      <c r="AB391" s="340"/>
      <c r="AC391" s="299" t="s">
        <v>81</v>
      </c>
      <c r="AD391" s="301"/>
      <c r="AE391" s="116"/>
      <c r="AF391" s="234" t="s">
        <v>83</v>
      </c>
      <c r="AG391" s="234" t="s">
        <v>82</v>
      </c>
      <c r="AH391" s="234" t="s">
        <v>81</v>
      </c>
      <c r="AI391" s="242"/>
      <c r="AJ391" s="333"/>
      <c r="AK391" s="242"/>
      <c r="AL391" s="333"/>
    </row>
    <row r="392" spans="1:38" ht="10" customHeight="1" x14ac:dyDescent="0.35">
      <c r="A392" s="10"/>
      <c r="B392" s="11"/>
      <c r="C392" s="11"/>
      <c r="D392" s="11"/>
      <c r="E392" s="11"/>
      <c r="F392" s="11"/>
      <c r="G392" s="11"/>
      <c r="H392" s="11"/>
      <c r="I392" s="11"/>
      <c r="J392" s="11"/>
      <c r="K392" s="12"/>
      <c r="R392" s="242"/>
      <c r="S392" s="242"/>
      <c r="T392" s="242"/>
      <c r="U392" s="242"/>
      <c r="V392" s="242"/>
      <c r="W392" s="242"/>
      <c r="X392" s="242"/>
      <c r="Y392" s="242"/>
      <c r="Z392" s="242"/>
      <c r="AA392" s="242"/>
      <c r="AB392" s="206"/>
      <c r="AC392" s="206"/>
      <c r="AD392" s="242"/>
      <c r="AE392" s="242"/>
      <c r="AF392" s="238"/>
      <c r="AG392" s="238"/>
      <c r="AH392" s="242"/>
      <c r="AI392" s="242"/>
      <c r="AJ392" s="242"/>
      <c r="AK392" s="242"/>
      <c r="AL392" s="242"/>
    </row>
    <row r="393" spans="1:38" ht="18" customHeight="1" x14ac:dyDescent="0.35">
      <c r="A393" s="10"/>
      <c r="B393" s="218" t="s">
        <v>300</v>
      </c>
      <c r="C393" s="218"/>
      <c r="D393" s="329" t="s">
        <v>119</v>
      </c>
      <c r="E393" s="329"/>
      <c r="F393" s="329"/>
      <c r="G393" s="11"/>
      <c r="H393" s="19" t="s">
        <v>69</v>
      </c>
      <c r="I393" s="11"/>
      <c r="J393" s="17" t="s">
        <v>181</v>
      </c>
      <c r="K393" s="12"/>
      <c r="M393" s="341">
        <f>IF(F386&gt;=F387,F386,F387)</f>
        <v>0</v>
      </c>
      <c r="N393" s="372"/>
      <c r="O393" s="372"/>
      <c r="P393" s="372"/>
      <c r="Q393" s="372"/>
      <c r="R393" s="342"/>
      <c r="S393" s="115"/>
      <c r="T393" s="115"/>
      <c r="U393" s="115"/>
      <c r="V393" s="115"/>
      <c r="W393" s="115"/>
      <c r="X393" s="115"/>
      <c r="Y393" s="27"/>
      <c r="Z393" s="27"/>
      <c r="AA393" s="27"/>
      <c r="AB393" s="207"/>
      <c r="AC393" s="207"/>
      <c r="AD393" s="27"/>
      <c r="AE393" s="242"/>
      <c r="AF393" s="238"/>
      <c r="AG393" s="238"/>
      <c r="AH393" s="242"/>
      <c r="AI393" s="242"/>
      <c r="AJ393" s="242"/>
      <c r="AK393" s="242"/>
      <c r="AL393" s="242"/>
    </row>
    <row r="394" spans="1:38" ht="18" customHeight="1" x14ac:dyDescent="0.35">
      <c r="A394" s="10"/>
      <c r="B394" s="245"/>
      <c r="C394" s="229" t="s">
        <v>121</v>
      </c>
      <c r="D394" s="106"/>
      <c r="E394" s="235" t="s">
        <v>125</v>
      </c>
      <c r="F394" s="106"/>
      <c r="G394" s="235"/>
      <c r="H394" s="20"/>
      <c r="I394" s="222"/>
      <c r="J394" s="133" t="str">
        <f>IFERROR(ROUND(H394/((F394-D394)/30.4),0),"")</f>
        <v/>
      </c>
      <c r="K394" s="12"/>
      <c r="M394" s="114">
        <f>((($M393-$M$422)/($M$421-$M$422))*0.5+1)</f>
        <v>-0.25</v>
      </c>
      <c r="N394" s="118">
        <f>IF($M394&gt;1.5,1.5,IF($M394&lt;0.5,0,$M394))</f>
        <v>0</v>
      </c>
      <c r="O394" s="114">
        <f>((($M393-$O$422)/($O$421-$O$422))*0.5+1)</f>
        <v>-0.75</v>
      </c>
      <c r="P394" s="118">
        <f>IF($O394&gt;1.5,1.5,IF($O394&lt;0.5,0,$O394))</f>
        <v>0</v>
      </c>
      <c r="Q394" s="114">
        <f>((($M393-$Q$422)/($Q$421-$Q$422))*0.5+1)</f>
        <v>-0.5</v>
      </c>
      <c r="R394" s="118">
        <f>IF($Q394&gt;1.5,1.5,IF($Q394&lt;0.5,0,$Q394))</f>
        <v>0</v>
      </c>
      <c r="S394" s="114">
        <f>((($H394-$S$422)/($S$421-$S$422))*0.5+1)</f>
        <v>-1</v>
      </c>
      <c r="T394" s="118">
        <f>IF($S394&gt;1.5,1.5,IF($S394&lt;0.5,0,$S394))</f>
        <v>0</v>
      </c>
      <c r="U394" s="114">
        <f>((($H394-$U$422)/($U$421-$U$422))*0.5+1)</f>
        <v>-0.75</v>
      </c>
      <c r="V394" s="118">
        <f>IF($U394&gt;1.5,1.5,IF($U394&lt;0.5,0,$U394))</f>
        <v>0</v>
      </c>
      <c r="W394" s="114">
        <f>((($H394-$W$422)/($W$421-$W$422))*0.5+1)</f>
        <v>-1.4</v>
      </c>
      <c r="X394" s="118">
        <f>IF($W394&gt;1.5,1.5,IF($W394&lt;0.5,0,$W394))</f>
        <v>0</v>
      </c>
      <c r="Y394" s="114">
        <f>((($J388-$Y$422)/($Y$421-$Y$422))*0.5+1)</f>
        <v>-0.25</v>
      </c>
      <c r="Z394" s="118">
        <f>IF($Y394&gt;1.5,1.5,IF($Y394&lt;0.5,0,$Y394))</f>
        <v>0</v>
      </c>
      <c r="AA394" s="114">
        <f>((($J388-$AA$422)/($AA$421-$AA$422))*0.5+1)</f>
        <v>0</v>
      </c>
      <c r="AB394" s="118">
        <f>IF($AA394&gt;1.5,1.5,IF($AA394&lt;0.5,0,$AA394))</f>
        <v>0</v>
      </c>
      <c r="AC394" s="114">
        <f>((($J388-$AC$422)/($AC$421-$AC$422))*0.5+1)</f>
        <v>0</v>
      </c>
      <c r="AD394" s="118">
        <f>IF($AC394&gt;1.5,1.5,IF($AC394&lt;0.5,0,$AC394))</f>
        <v>0</v>
      </c>
      <c r="AE394" s="117"/>
      <c r="AF394" s="119">
        <f>IF(AND(B394&lt;&gt;"",PRODUCT(N394,T394,Z394)&gt;=1,$J398&gt;=$AG$422),1,0)</f>
        <v>0</v>
      </c>
      <c r="AG394" s="119">
        <f>IF(AND(B394&lt;&gt;"",PRODUCT(P394,V394,AB394)&gt;=1,$J398&gt;=$AG$421),1,0)</f>
        <v>0</v>
      </c>
      <c r="AH394" s="119">
        <f>IF(AND(B394&lt;&gt;"",PRODUCT(R394,X394,AD394)&gt;=1,$J398&gt;=$AG$420),1,0)</f>
        <v>0</v>
      </c>
      <c r="AI394" s="242"/>
      <c r="AJ394" s="234">
        <f>IF(AND(F387&gt;=M$427,H394&gt;=O$427,J388&gt;=Q$427,AL394&gt;=S$427,J398&gt;=U$427),1,0)</f>
        <v>0</v>
      </c>
      <c r="AK394" s="242"/>
      <c r="AL394" s="240">
        <f>IF(F394="",0,DATEDIF(D394,F394,"m")+1)</f>
        <v>0</v>
      </c>
    </row>
    <row r="395" spans="1:38" ht="18" customHeight="1" x14ac:dyDescent="0.35">
      <c r="A395" s="10"/>
      <c r="B395" s="245"/>
      <c r="C395" s="229" t="s">
        <v>121</v>
      </c>
      <c r="D395" s="106"/>
      <c r="E395" s="235" t="s">
        <v>125</v>
      </c>
      <c r="F395" s="106"/>
      <c r="G395" s="235"/>
      <c r="H395" s="20"/>
      <c r="I395" s="222"/>
      <c r="J395" s="133" t="str">
        <f t="shared" ref="J395:J396" si="90">IFERROR(ROUND(H395/((F395-D395)/30.4),0),"")</f>
        <v/>
      </c>
      <c r="K395" s="12"/>
      <c r="M395" s="114">
        <f>((($M393-$M$422)/($M$421-$M$422))*0.5+1)</f>
        <v>-0.25</v>
      </c>
      <c r="N395" s="118">
        <f t="shared" ref="N395:N396" si="91">IF($M395&gt;1.5,1.5,IF($M395&lt;0.5,0,$M395))</f>
        <v>0</v>
      </c>
      <c r="O395" s="114">
        <f>((($M393-$O$422)/($O$421-$O$422))*0.5+1)</f>
        <v>-0.75</v>
      </c>
      <c r="P395" s="118">
        <f t="shared" ref="P395:P396" si="92">IF($O395&gt;1.5,1.5,IF($O395&lt;0.5,0,$O395))</f>
        <v>0</v>
      </c>
      <c r="Q395" s="114">
        <f>((($M393-$Q$422)/($Q$421-$Q$422))*0.5+1)</f>
        <v>-0.5</v>
      </c>
      <c r="R395" s="118">
        <f t="shared" ref="R395:R396" si="93">IF($Q395&gt;1.5,1.5,IF($Q395&lt;0.5,0,$Q395))</f>
        <v>0</v>
      </c>
      <c r="S395" s="114">
        <f>((($H395-$S$422)/($S$421-$S$422))*0.5+1)</f>
        <v>-1</v>
      </c>
      <c r="T395" s="118">
        <f t="shared" ref="T395:T396" si="94">IF($S395&gt;1.5,1.5,IF($S395&lt;0.5,0,$S395))</f>
        <v>0</v>
      </c>
      <c r="U395" s="114">
        <f>((($H395-$U$422)/($U$421-$U$422))*0.5+1)</f>
        <v>-0.75</v>
      </c>
      <c r="V395" s="118">
        <f t="shared" ref="V395:V396" si="95">IF($U395&gt;1.5,1.5,IF($U395&lt;0.5,0,$U395))</f>
        <v>0</v>
      </c>
      <c r="W395" s="114">
        <f>((($H395-$W$422)/($W$421-$W$422))*0.5+1)</f>
        <v>-1.4</v>
      </c>
      <c r="X395" s="118">
        <f t="shared" ref="X395:X396" si="96">IF($W395&gt;1.5,1.5,IF($W395&lt;0.5,0,$W395))</f>
        <v>0</v>
      </c>
      <c r="Y395" s="114">
        <f>((($J388-$Y$422)/($Y$421-$Y$422))*0.5+1)</f>
        <v>-0.25</v>
      </c>
      <c r="Z395" s="118">
        <f t="shared" ref="Z395:Z396" si="97">IF($Y395&gt;1.5,1.5,IF($Y395&lt;0.5,0,$Y395))</f>
        <v>0</v>
      </c>
      <c r="AA395" s="114">
        <f>((($J388-$AA$422)/($AA$421-$AA$422))*0.5+1)</f>
        <v>0</v>
      </c>
      <c r="AB395" s="118">
        <f t="shared" ref="AB395:AB396" si="98">IF($AA395&gt;1.5,1.5,IF($AA395&lt;0.5,0,$AA395))</f>
        <v>0</v>
      </c>
      <c r="AC395" s="114">
        <f>((($J388-$AC$422)/($AC$421-$AC$422))*0.5+1)</f>
        <v>0</v>
      </c>
      <c r="AD395" s="118">
        <f t="shared" ref="AD395:AD396" si="99">IF($AC395&gt;1.5,1.5,IF($AC395&lt;0.5,0,$AC395))</f>
        <v>0</v>
      </c>
      <c r="AE395" s="117"/>
      <c r="AF395" s="119">
        <f>IF(AND(B395&lt;&gt;"",PRODUCT(N395,T395,Z395)&gt;=1,$J398&gt;=$AG$422),1,0)</f>
        <v>0</v>
      </c>
      <c r="AG395" s="119">
        <f>IF(AND(B395&lt;&gt;"",PRODUCT(P395,V395,AB395)&gt;=1,$J398&gt;=$AG$421),1,0)</f>
        <v>0</v>
      </c>
      <c r="AH395" s="119">
        <f>IF(AND(B395&lt;&gt;"",PRODUCT(R395,X395,AD395)&gt;=1,$J398&gt;=$AG$420),1,0)</f>
        <v>0</v>
      </c>
      <c r="AI395" s="242"/>
      <c r="AJ395" s="234">
        <f>IF(AND(F387&gt;=M$427,H395&gt;=O$427,J388&gt;=Q$427,AL395&gt;=S$427,J398&gt;=U$427),1,0)</f>
        <v>0</v>
      </c>
      <c r="AK395" s="242"/>
      <c r="AL395" s="240">
        <f>IF(F395="",0,DATEDIF(D395,F395,"m")+1)</f>
        <v>0</v>
      </c>
    </row>
    <row r="396" spans="1:38" ht="18" customHeight="1" x14ac:dyDescent="0.35">
      <c r="A396" s="10"/>
      <c r="B396" s="245"/>
      <c r="C396" s="229" t="s">
        <v>121</v>
      </c>
      <c r="D396" s="106"/>
      <c r="E396" s="235" t="s">
        <v>125</v>
      </c>
      <c r="F396" s="106"/>
      <c r="G396" s="235"/>
      <c r="H396" s="20"/>
      <c r="I396" s="222"/>
      <c r="J396" s="133" t="str">
        <f t="shared" si="90"/>
        <v/>
      </c>
      <c r="K396" s="12"/>
      <c r="M396" s="114">
        <f>((($M393-$M$422)/($M$421-$M$422))*0.5+1)</f>
        <v>-0.25</v>
      </c>
      <c r="N396" s="118">
        <f t="shared" si="91"/>
        <v>0</v>
      </c>
      <c r="O396" s="114">
        <f>((($M393-$O$422)/($O$421-$O$422))*0.5+1)</f>
        <v>-0.75</v>
      </c>
      <c r="P396" s="118">
        <f t="shared" si="92"/>
        <v>0</v>
      </c>
      <c r="Q396" s="114">
        <f>((($M393-$Q$422)/($Q$421-$Q$422))*0.5+1)</f>
        <v>-0.5</v>
      </c>
      <c r="R396" s="118">
        <f t="shared" si="93"/>
        <v>0</v>
      </c>
      <c r="S396" s="114">
        <f>((($H396-$S$422)/($S$421-$S$422))*0.5+1)</f>
        <v>-1</v>
      </c>
      <c r="T396" s="118">
        <f t="shared" si="94"/>
        <v>0</v>
      </c>
      <c r="U396" s="114">
        <f>((($H396-$U$422)/($U$421-$U$422))*0.5+1)</f>
        <v>-0.75</v>
      </c>
      <c r="V396" s="118">
        <f t="shared" si="95"/>
        <v>0</v>
      </c>
      <c r="W396" s="114">
        <f>((($H396-$W$422)/($W$421-$W$422))*0.5+1)</f>
        <v>-1.4</v>
      </c>
      <c r="X396" s="118">
        <f t="shared" si="96"/>
        <v>0</v>
      </c>
      <c r="Y396" s="114">
        <f>((($J388-$Y$422)/($Y$421-$Y$422))*0.5+1)</f>
        <v>-0.25</v>
      </c>
      <c r="Z396" s="118">
        <f t="shared" si="97"/>
        <v>0</v>
      </c>
      <c r="AA396" s="114">
        <f>((($J388-$AA$422)/($AA$421-$AA$422))*0.5+1)</f>
        <v>0</v>
      </c>
      <c r="AB396" s="118">
        <f t="shared" si="98"/>
        <v>0</v>
      </c>
      <c r="AC396" s="114">
        <f>((($J388-$AC$422)/($AC$421-$AC$422))*0.5+1)</f>
        <v>0</v>
      </c>
      <c r="AD396" s="118">
        <f t="shared" si="99"/>
        <v>0</v>
      </c>
      <c r="AE396" s="117"/>
      <c r="AF396" s="119">
        <f>IF(AND(B396&lt;&gt;"",PRODUCT(N396,T396,Z396)&gt;=1,$J398&gt;=$AG$422),1,0)</f>
        <v>0</v>
      </c>
      <c r="AG396" s="119">
        <f>IF(AND(B396&lt;&gt;"",PRODUCT(P396,V396,AB396)&gt;=1,$J398&gt;=$AG$421),1,0)</f>
        <v>0</v>
      </c>
      <c r="AH396" s="119">
        <f>IF(AND(B396&lt;&gt;"",PRODUCT(R396,X396,AD396)&gt;=1,$J398&gt;=$AG$420),1,0)</f>
        <v>0</v>
      </c>
      <c r="AI396" s="242"/>
      <c r="AJ396" s="234">
        <f>IF(AND(F387&gt;=M$427,H396&gt;=O$427,J388&gt;=Q$427,AL396&gt;=S$427,J398&gt;=U$427),1,0)</f>
        <v>0</v>
      </c>
      <c r="AK396" s="242"/>
      <c r="AL396" s="240">
        <f>IF(F396="",0,DATEDIF(D396,F396,"m")+1)</f>
        <v>0</v>
      </c>
    </row>
    <row r="397" spans="1:38" ht="10" customHeight="1" x14ac:dyDescent="0.35">
      <c r="A397" s="10"/>
      <c r="B397" s="217"/>
      <c r="C397" s="217"/>
      <c r="D397" s="132"/>
      <c r="E397" s="219"/>
      <c r="F397" s="219"/>
      <c r="G397" s="219"/>
      <c r="H397" s="219"/>
      <c r="I397" s="219"/>
      <c r="J397" s="219"/>
      <c r="K397" s="12"/>
      <c r="R397" s="242"/>
      <c r="S397" s="238"/>
      <c r="T397" s="238"/>
      <c r="U397" s="238"/>
      <c r="V397" s="238"/>
      <c r="W397" s="238"/>
      <c r="X397" s="238"/>
      <c r="Y397" s="242"/>
      <c r="Z397" s="242"/>
      <c r="AA397" s="242"/>
      <c r="AB397" s="201"/>
      <c r="AC397" s="201"/>
      <c r="AD397" s="238"/>
      <c r="AE397" s="238"/>
      <c r="AF397" s="238"/>
      <c r="AG397" s="238"/>
      <c r="AH397" s="242"/>
      <c r="AI397" s="238"/>
      <c r="AJ397" s="238"/>
      <c r="AK397" s="238"/>
      <c r="AL397" s="238"/>
    </row>
    <row r="398" spans="1:38" ht="18" customHeight="1" x14ac:dyDescent="0.35">
      <c r="A398" s="10"/>
      <c r="B398" s="270" t="s">
        <v>301</v>
      </c>
      <c r="C398" s="270"/>
      <c r="D398" s="270"/>
      <c r="E398" s="270"/>
      <c r="F398" s="270"/>
      <c r="G398" s="270"/>
      <c r="H398" s="270"/>
      <c r="I398" s="219"/>
      <c r="J398" s="133">
        <f>SUM(J399:J408)</f>
        <v>0</v>
      </c>
      <c r="K398" s="12"/>
      <c r="R398" s="242"/>
      <c r="S398" s="238"/>
      <c r="T398" s="238"/>
      <c r="U398" s="238"/>
      <c r="V398" s="238"/>
      <c r="W398" s="238"/>
      <c r="X398" s="238"/>
      <c r="Y398" s="242"/>
      <c r="Z398" s="242"/>
      <c r="AA398" s="242"/>
      <c r="AB398" s="201"/>
      <c r="AC398" s="201"/>
      <c r="AD398" s="238"/>
      <c r="AE398" s="238"/>
      <c r="AF398" s="238"/>
      <c r="AG398" s="238"/>
      <c r="AH398" s="242"/>
      <c r="AI398" s="238"/>
      <c r="AJ398" s="238"/>
      <c r="AK398" s="238"/>
      <c r="AL398" s="238"/>
    </row>
    <row r="399" spans="1:38" ht="18" customHeight="1" x14ac:dyDescent="0.35">
      <c r="A399" s="10"/>
      <c r="B399" s="268" t="s">
        <v>183</v>
      </c>
      <c r="C399" s="268"/>
      <c r="D399" s="268"/>
      <c r="E399" s="268"/>
      <c r="F399" s="268"/>
      <c r="G399" s="268"/>
      <c r="H399" s="268"/>
      <c r="I399" s="219"/>
      <c r="J399" s="20"/>
      <c r="K399" s="12"/>
      <c r="R399" s="242"/>
      <c r="S399" s="238"/>
      <c r="T399" s="238"/>
      <c r="U399" s="238"/>
      <c r="V399" s="238"/>
      <c r="W399" s="238"/>
      <c r="X399" s="238"/>
      <c r="Y399" s="242"/>
      <c r="Z399" s="242"/>
      <c r="AA399" s="242"/>
      <c r="AB399" s="201"/>
      <c r="AC399" s="201"/>
      <c r="AD399" s="238"/>
      <c r="AE399" s="238"/>
      <c r="AF399" s="238"/>
      <c r="AG399" s="238"/>
      <c r="AH399" s="242"/>
      <c r="AI399" s="238"/>
      <c r="AJ399" s="238"/>
      <c r="AK399" s="238"/>
      <c r="AL399" s="238"/>
    </row>
    <row r="400" spans="1:38" ht="18" customHeight="1" x14ac:dyDescent="0.35">
      <c r="A400" s="10"/>
      <c r="B400" s="268" t="s">
        <v>302</v>
      </c>
      <c r="C400" s="268"/>
      <c r="D400" s="268"/>
      <c r="E400" s="268"/>
      <c r="F400" s="268"/>
      <c r="G400" s="268"/>
      <c r="H400" s="268"/>
      <c r="I400" s="219"/>
      <c r="J400" s="20"/>
      <c r="K400" s="12"/>
      <c r="R400" s="242"/>
      <c r="S400" s="238"/>
      <c r="T400" s="238"/>
      <c r="U400" s="238"/>
      <c r="V400" s="238"/>
      <c r="W400" s="238"/>
      <c r="X400" s="238"/>
      <c r="Y400" s="242"/>
      <c r="Z400" s="242"/>
      <c r="AA400" s="242"/>
      <c r="AB400" s="201"/>
      <c r="AC400" s="201"/>
      <c r="AD400" s="238"/>
      <c r="AE400" s="238"/>
      <c r="AF400" s="238"/>
      <c r="AG400" s="238"/>
      <c r="AH400" s="242"/>
      <c r="AI400" s="238"/>
      <c r="AJ400" s="238"/>
      <c r="AK400" s="238"/>
      <c r="AL400" s="238"/>
    </row>
    <row r="401" spans="1:34" ht="18" customHeight="1" x14ac:dyDescent="0.35">
      <c r="A401" s="10"/>
      <c r="B401" s="268" t="s">
        <v>185</v>
      </c>
      <c r="C401" s="268"/>
      <c r="D401" s="268"/>
      <c r="E401" s="268"/>
      <c r="F401" s="268"/>
      <c r="G401" s="268"/>
      <c r="H401" s="268"/>
      <c r="I401" s="219"/>
      <c r="J401" s="20"/>
      <c r="K401" s="12"/>
      <c r="R401" s="242"/>
      <c r="S401" s="238"/>
      <c r="T401" s="238"/>
      <c r="U401" s="238"/>
      <c r="V401" s="238"/>
      <c r="W401" s="238"/>
      <c r="X401" s="238"/>
      <c r="Y401" s="242"/>
      <c r="Z401" s="242"/>
      <c r="AA401" s="242"/>
      <c r="AB401" s="201"/>
      <c r="AC401" s="201"/>
      <c r="AD401" s="238"/>
      <c r="AE401" s="238"/>
      <c r="AF401" s="238"/>
      <c r="AG401" s="238"/>
      <c r="AH401" s="242"/>
    </row>
    <row r="402" spans="1:34" ht="18" customHeight="1" x14ac:dyDescent="0.35">
      <c r="A402" s="10"/>
      <c r="B402" s="268" t="s">
        <v>186</v>
      </c>
      <c r="C402" s="268"/>
      <c r="D402" s="268"/>
      <c r="E402" s="268"/>
      <c r="F402" s="268"/>
      <c r="G402" s="268"/>
      <c r="H402" s="268"/>
      <c r="I402" s="219"/>
      <c r="J402" s="20"/>
      <c r="K402" s="12"/>
      <c r="R402" s="242"/>
      <c r="S402" s="238"/>
      <c r="T402" s="238"/>
      <c r="U402" s="238"/>
      <c r="V402" s="238"/>
      <c r="W402" s="238"/>
      <c r="X402" s="238"/>
      <c r="Y402" s="242"/>
      <c r="Z402" s="242"/>
      <c r="AA402" s="242"/>
      <c r="AB402" s="201"/>
      <c r="AC402" s="201"/>
      <c r="AD402" s="238"/>
      <c r="AE402" s="238"/>
      <c r="AF402" s="238"/>
      <c r="AG402" s="238"/>
      <c r="AH402" s="242"/>
    </row>
    <row r="403" spans="1:34" ht="18" customHeight="1" x14ac:dyDescent="0.35">
      <c r="A403" s="10"/>
      <c r="B403" s="268" t="s">
        <v>187</v>
      </c>
      <c r="C403" s="268"/>
      <c r="D403" s="268"/>
      <c r="E403" s="268"/>
      <c r="F403" s="268"/>
      <c r="G403" s="268"/>
      <c r="H403" s="268"/>
      <c r="I403" s="219"/>
      <c r="J403" s="20"/>
      <c r="K403" s="12"/>
      <c r="R403" s="242"/>
      <c r="S403" s="238"/>
      <c r="T403" s="238"/>
      <c r="U403" s="238"/>
      <c r="V403" s="238"/>
      <c r="W403" s="238"/>
      <c r="X403" s="238"/>
      <c r="Y403" s="242"/>
      <c r="Z403" s="242"/>
      <c r="AA403" s="242"/>
      <c r="AB403" s="201"/>
      <c r="AC403" s="201"/>
      <c r="AD403" s="238"/>
      <c r="AE403" s="238"/>
      <c r="AF403" s="238"/>
      <c r="AG403" s="238"/>
      <c r="AH403" s="242"/>
    </row>
    <row r="404" spans="1:34" ht="18" customHeight="1" x14ac:dyDescent="0.35">
      <c r="A404" s="10"/>
      <c r="B404" s="268" t="s">
        <v>188</v>
      </c>
      <c r="C404" s="268"/>
      <c r="D404" s="268"/>
      <c r="E404" s="268"/>
      <c r="F404" s="268"/>
      <c r="G404" s="268"/>
      <c r="H404" s="268"/>
      <c r="I404" s="219"/>
      <c r="J404" s="20"/>
      <c r="K404" s="12"/>
      <c r="R404" s="242"/>
      <c r="S404" s="238"/>
      <c r="T404" s="238"/>
      <c r="U404" s="238"/>
      <c r="V404" s="238"/>
      <c r="W404" s="238"/>
      <c r="X404" s="238"/>
      <c r="Y404" s="242"/>
      <c r="Z404" s="242"/>
      <c r="AA404" s="242"/>
      <c r="AB404" s="201"/>
      <c r="AC404" s="201"/>
      <c r="AD404" s="238"/>
      <c r="AE404" s="238"/>
      <c r="AF404" s="238"/>
      <c r="AG404" s="238"/>
      <c r="AH404" s="242"/>
    </row>
    <row r="405" spans="1:34" ht="18" customHeight="1" x14ac:dyDescent="0.35">
      <c r="A405" s="10"/>
      <c r="B405" s="268" t="s">
        <v>189</v>
      </c>
      <c r="C405" s="268"/>
      <c r="D405" s="268"/>
      <c r="E405" s="268"/>
      <c r="F405" s="268"/>
      <c r="G405" s="268"/>
      <c r="H405" s="268"/>
      <c r="I405" s="219"/>
      <c r="J405" s="20"/>
      <c r="K405" s="12"/>
      <c r="R405" s="242"/>
      <c r="S405" s="238"/>
      <c r="T405" s="238"/>
      <c r="U405" s="238"/>
      <c r="V405" s="238"/>
      <c r="W405" s="238"/>
      <c r="X405" s="238"/>
      <c r="Y405" s="242"/>
      <c r="Z405" s="242"/>
      <c r="AA405" s="242"/>
      <c r="AB405" s="201"/>
      <c r="AC405" s="201"/>
      <c r="AD405" s="238"/>
      <c r="AE405" s="238"/>
      <c r="AF405" s="238"/>
      <c r="AG405" s="238"/>
      <c r="AH405" s="242"/>
    </row>
    <row r="406" spans="1:34" ht="18" customHeight="1" x14ac:dyDescent="0.35">
      <c r="A406" s="10"/>
      <c r="B406" s="268" t="s">
        <v>190</v>
      </c>
      <c r="C406" s="268"/>
      <c r="D406" s="268"/>
      <c r="E406" s="268"/>
      <c r="F406" s="268"/>
      <c r="G406" s="268"/>
      <c r="H406" s="268"/>
      <c r="I406" s="219"/>
      <c r="J406" s="20"/>
      <c r="K406" s="12"/>
      <c r="R406" s="242"/>
      <c r="S406" s="238"/>
      <c r="T406" s="238"/>
      <c r="U406" s="238"/>
      <c r="V406" s="238"/>
      <c r="W406" s="238"/>
      <c r="X406" s="238"/>
      <c r="Y406" s="242"/>
      <c r="Z406" s="242"/>
      <c r="AA406" s="242"/>
      <c r="AB406" s="201"/>
      <c r="AC406" s="201"/>
      <c r="AD406" s="238"/>
      <c r="AE406" s="238"/>
      <c r="AF406" s="238"/>
      <c r="AG406" s="238"/>
      <c r="AH406" s="242"/>
    </row>
    <row r="407" spans="1:34" ht="18" customHeight="1" x14ac:dyDescent="0.35">
      <c r="A407" s="10"/>
      <c r="B407" s="268" t="s">
        <v>191</v>
      </c>
      <c r="C407" s="268"/>
      <c r="D407" s="268"/>
      <c r="E407" s="268"/>
      <c r="F407" s="268"/>
      <c r="G407" s="268"/>
      <c r="H407" s="268"/>
      <c r="I407" s="219"/>
      <c r="J407" s="20"/>
      <c r="K407" s="12"/>
      <c r="R407" s="242"/>
      <c r="S407" s="238"/>
      <c r="T407" s="238"/>
      <c r="U407" s="238"/>
      <c r="V407" s="238"/>
      <c r="W407" s="238"/>
      <c r="X407" s="238"/>
      <c r="Y407" s="242"/>
      <c r="Z407" s="242"/>
      <c r="AA407" s="242"/>
      <c r="AB407" s="201"/>
      <c r="AC407" s="201"/>
      <c r="AD407" s="238"/>
      <c r="AE407" s="238"/>
      <c r="AF407" s="238"/>
      <c r="AG407" s="238"/>
      <c r="AH407" s="242"/>
    </row>
    <row r="408" spans="1:34" ht="18" customHeight="1" x14ac:dyDescent="0.35">
      <c r="A408" s="10"/>
      <c r="B408" s="268" t="s">
        <v>192</v>
      </c>
      <c r="C408" s="268"/>
      <c r="D408" s="268"/>
      <c r="E408" s="268"/>
      <c r="F408" s="268"/>
      <c r="G408" s="268"/>
      <c r="H408" s="268"/>
      <c r="I408" s="219"/>
      <c r="J408" s="20"/>
      <c r="K408" s="12"/>
      <c r="R408" s="242"/>
      <c r="S408" s="238"/>
      <c r="T408" s="238"/>
      <c r="U408" s="238"/>
      <c r="V408" s="238"/>
      <c r="W408" s="238"/>
      <c r="X408" s="238"/>
      <c r="Y408" s="242"/>
      <c r="Z408" s="242"/>
      <c r="AA408" s="242"/>
      <c r="AB408" s="201"/>
      <c r="AC408" s="201"/>
      <c r="AD408" s="238"/>
      <c r="AE408" s="238"/>
      <c r="AF408" s="238"/>
      <c r="AG408" s="238"/>
      <c r="AH408" s="242"/>
    </row>
    <row r="409" spans="1:34" ht="10" customHeight="1" x14ac:dyDescent="0.35">
      <c r="A409" s="10"/>
      <c r="B409" s="217"/>
      <c r="C409" s="217"/>
      <c r="D409" s="219"/>
      <c r="E409" s="219"/>
      <c r="F409" s="219"/>
      <c r="G409" s="219"/>
      <c r="H409" s="219"/>
      <c r="I409" s="219"/>
      <c r="J409" s="219"/>
      <c r="K409" s="12"/>
      <c r="R409" s="242"/>
      <c r="S409" s="238"/>
      <c r="T409" s="238"/>
      <c r="U409" s="238"/>
      <c r="V409" s="238"/>
      <c r="W409" s="238"/>
      <c r="X409" s="238"/>
      <c r="Y409" s="242"/>
      <c r="Z409" s="242"/>
      <c r="AA409" s="242"/>
      <c r="AB409" s="201"/>
      <c r="AC409" s="201"/>
      <c r="AD409" s="238"/>
      <c r="AE409" s="238"/>
      <c r="AF409" s="238"/>
      <c r="AG409" s="238"/>
      <c r="AH409" s="242"/>
    </row>
    <row r="410" spans="1:34" ht="18" customHeight="1" x14ac:dyDescent="0.35">
      <c r="A410" s="10"/>
      <c r="B410" s="218" t="s">
        <v>193</v>
      </c>
      <c r="C410" s="218"/>
      <c r="D410" s="219"/>
      <c r="E410" s="219"/>
      <c r="F410" s="219"/>
      <c r="G410" s="219"/>
      <c r="H410" s="219"/>
      <c r="I410" s="219"/>
      <c r="J410" s="219"/>
      <c r="K410" s="12"/>
      <c r="R410" s="242"/>
      <c r="S410" s="238"/>
      <c r="T410" s="238"/>
      <c r="U410" s="238"/>
      <c r="V410" s="238"/>
      <c r="W410" s="238"/>
      <c r="X410" s="238"/>
      <c r="Y410" s="242"/>
      <c r="Z410" s="242"/>
      <c r="AA410" s="242"/>
      <c r="AB410" s="201"/>
      <c r="AC410" s="201"/>
      <c r="AD410" s="238"/>
      <c r="AE410" s="238"/>
      <c r="AF410" s="238"/>
      <c r="AG410" s="238"/>
      <c r="AH410" s="242"/>
    </row>
    <row r="411" spans="1:34" ht="18" customHeight="1" x14ac:dyDescent="0.35">
      <c r="A411" s="10"/>
      <c r="B411" s="217" t="s">
        <v>194</v>
      </c>
      <c r="C411" s="217"/>
      <c r="D411" s="260"/>
      <c r="E411" s="260"/>
      <c r="F411" s="260"/>
      <c r="G411" s="260"/>
      <c r="H411" s="260"/>
      <c r="I411" s="260"/>
      <c r="J411" s="260"/>
      <c r="K411" s="12"/>
      <c r="R411" s="242"/>
      <c r="S411" s="238"/>
      <c r="T411" s="238"/>
      <c r="U411" s="238"/>
      <c r="V411" s="238"/>
      <c r="W411" s="238"/>
      <c r="X411" s="238"/>
      <c r="Y411" s="242"/>
      <c r="Z411" s="242"/>
      <c r="AA411" s="242"/>
      <c r="AB411" s="201"/>
      <c r="AC411" s="201"/>
      <c r="AD411" s="238"/>
      <c r="AE411" s="238"/>
      <c r="AF411" s="238"/>
      <c r="AG411" s="238"/>
      <c r="AH411" s="242"/>
    </row>
    <row r="412" spans="1:34" ht="18" customHeight="1" x14ac:dyDescent="0.35">
      <c r="A412" s="10"/>
      <c r="B412" s="217" t="s">
        <v>303</v>
      </c>
      <c r="C412" s="217"/>
      <c r="D412" s="260"/>
      <c r="E412" s="260"/>
      <c r="F412" s="260"/>
      <c r="G412" s="260"/>
      <c r="H412" s="260"/>
      <c r="I412" s="260"/>
      <c r="J412" s="260"/>
      <c r="K412" s="12"/>
      <c r="R412" s="242"/>
      <c r="S412" s="238"/>
      <c r="T412" s="238"/>
      <c r="U412" s="238"/>
      <c r="V412" s="238"/>
      <c r="W412" s="238"/>
      <c r="X412" s="238"/>
      <c r="Y412" s="242"/>
      <c r="Z412" s="242"/>
      <c r="AA412" s="242"/>
      <c r="AB412" s="201"/>
      <c r="AC412" s="201"/>
      <c r="AD412" s="238"/>
      <c r="AE412" s="238"/>
      <c r="AF412" s="238"/>
      <c r="AG412" s="238"/>
      <c r="AH412" s="242"/>
    </row>
    <row r="413" spans="1:34" ht="18" customHeight="1" x14ac:dyDescent="0.35">
      <c r="A413" s="10"/>
      <c r="B413" s="217" t="s">
        <v>196</v>
      </c>
      <c r="C413" s="217"/>
      <c r="D413" s="260"/>
      <c r="E413" s="260"/>
      <c r="F413" s="260"/>
      <c r="G413" s="260"/>
      <c r="H413" s="260"/>
      <c r="I413" s="260"/>
      <c r="J413" s="260"/>
      <c r="K413" s="12"/>
      <c r="R413" s="242"/>
      <c r="S413" s="238"/>
      <c r="T413" s="238"/>
      <c r="U413" s="238"/>
      <c r="V413" s="238"/>
      <c r="W413" s="238"/>
      <c r="X413" s="238"/>
      <c r="Y413" s="242"/>
      <c r="Z413" s="242"/>
      <c r="AA413" s="242"/>
      <c r="AB413" s="201"/>
      <c r="AC413" s="201"/>
      <c r="AD413" s="238"/>
      <c r="AE413" s="238"/>
      <c r="AF413" s="238"/>
      <c r="AG413" s="238"/>
      <c r="AH413" s="242"/>
    </row>
    <row r="414" spans="1:34" ht="18" customHeight="1" x14ac:dyDescent="0.35">
      <c r="A414" s="10"/>
      <c r="B414" s="217" t="s">
        <v>48</v>
      </c>
      <c r="C414" s="217"/>
      <c r="D414" s="260"/>
      <c r="E414" s="260"/>
      <c r="F414" s="260"/>
      <c r="G414" s="260"/>
      <c r="H414" s="260"/>
      <c r="I414" s="260"/>
      <c r="J414" s="260"/>
      <c r="K414" s="12"/>
      <c r="R414" s="242"/>
      <c r="S414" s="238"/>
      <c r="T414" s="238"/>
      <c r="U414" s="238"/>
      <c r="V414" s="238"/>
      <c r="W414" s="238"/>
      <c r="X414" s="238"/>
      <c r="Y414" s="242"/>
      <c r="Z414" s="242"/>
      <c r="AA414" s="242"/>
      <c r="AB414" s="201"/>
      <c r="AC414" s="201"/>
      <c r="AD414" s="238"/>
      <c r="AE414" s="238"/>
      <c r="AF414" s="238"/>
      <c r="AG414" s="238"/>
      <c r="AH414" s="242"/>
    </row>
    <row r="415" spans="1:34" ht="10" customHeight="1" x14ac:dyDescent="0.35">
      <c r="A415" s="14"/>
      <c r="B415" s="15"/>
      <c r="C415" s="15"/>
      <c r="D415" s="15"/>
      <c r="E415" s="15"/>
      <c r="F415" s="15"/>
      <c r="G415" s="15"/>
      <c r="H415" s="15"/>
      <c r="I415" s="15"/>
      <c r="J415" s="15"/>
      <c r="K415" s="16"/>
      <c r="R415" s="242"/>
      <c r="S415" s="238"/>
      <c r="T415" s="238"/>
      <c r="U415" s="238"/>
      <c r="V415" s="238"/>
      <c r="W415" s="238"/>
      <c r="X415" s="238"/>
      <c r="Y415" s="242"/>
      <c r="Z415" s="242"/>
      <c r="AA415" s="242"/>
      <c r="AB415" s="201"/>
      <c r="AC415" s="201"/>
      <c r="AD415" s="238"/>
      <c r="AE415" s="238"/>
      <c r="AF415" s="238"/>
      <c r="AG415" s="238"/>
      <c r="AH415" s="242"/>
    </row>
    <row r="416" spans="1:34" ht="10" customHeight="1" x14ac:dyDescent="0.35">
      <c r="A416" s="238"/>
      <c r="B416" s="250"/>
      <c r="C416" s="250"/>
      <c r="D416" s="335"/>
      <c r="E416" s="335"/>
      <c r="F416" s="335"/>
      <c r="G416" s="335"/>
      <c r="H416" s="335"/>
      <c r="I416" s="335"/>
      <c r="J416" s="335"/>
      <c r="K416" s="242"/>
      <c r="R416" s="242"/>
      <c r="S416" s="238"/>
      <c r="T416" s="238"/>
      <c r="U416" s="238"/>
      <c r="V416" s="238"/>
      <c r="W416" s="238"/>
      <c r="X416" s="238"/>
      <c r="Y416" s="238"/>
      <c r="Z416" s="238"/>
      <c r="AA416" s="238"/>
      <c r="AB416" s="238"/>
      <c r="AC416" s="238"/>
      <c r="AD416" s="238"/>
      <c r="AE416" s="238"/>
      <c r="AF416" s="238"/>
      <c r="AG416" s="238"/>
      <c r="AH416" s="238"/>
    </row>
    <row r="417" spans="13:33" ht="18" customHeight="1" x14ac:dyDescent="0.35">
      <c r="M417" s="23" t="s">
        <v>206</v>
      </c>
      <c r="R417" s="242"/>
      <c r="S417" s="238"/>
      <c r="T417" s="238"/>
      <c r="U417" s="238"/>
      <c r="V417" s="238"/>
      <c r="W417" s="238"/>
      <c r="X417" s="238"/>
      <c r="Y417" s="238"/>
      <c r="Z417" s="238"/>
      <c r="AA417" s="238"/>
      <c r="AB417" s="238"/>
      <c r="AC417" s="238"/>
      <c r="AD417" s="238"/>
      <c r="AE417" s="238"/>
      <c r="AF417" s="238"/>
      <c r="AG417" s="238"/>
    </row>
    <row r="418" spans="13:33" ht="10" customHeight="1" x14ac:dyDescent="0.35">
      <c r="R418" s="242"/>
      <c r="S418" s="238"/>
      <c r="T418" s="238"/>
      <c r="U418" s="238"/>
      <c r="V418" s="238"/>
      <c r="W418" s="238"/>
      <c r="X418" s="238"/>
      <c r="Y418" s="238"/>
      <c r="Z418" s="238"/>
      <c r="AA418" s="238"/>
      <c r="AB418" s="238"/>
      <c r="AC418" s="238"/>
      <c r="AD418" s="238"/>
      <c r="AE418" s="238"/>
      <c r="AF418" s="238"/>
      <c r="AG418" s="238"/>
    </row>
    <row r="419" spans="13:33" ht="18" customHeight="1" x14ac:dyDescent="0.35">
      <c r="M419" s="336" t="s">
        <v>172</v>
      </c>
      <c r="N419" s="336"/>
      <c r="O419" s="336"/>
      <c r="P419" s="336"/>
      <c r="Q419" s="336"/>
      <c r="R419" s="336"/>
      <c r="S419" s="336" t="s">
        <v>307</v>
      </c>
      <c r="T419" s="336"/>
      <c r="U419" s="336"/>
      <c r="V419" s="336"/>
      <c r="W419" s="336"/>
      <c r="X419" s="336"/>
      <c r="Y419" s="299" t="s">
        <v>298</v>
      </c>
      <c r="Z419" s="300"/>
      <c r="AA419" s="300"/>
      <c r="AB419" s="300"/>
      <c r="AC419" s="300"/>
      <c r="AD419" s="301"/>
      <c r="AE419" s="238"/>
      <c r="AF419" s="299" t="s">
        <v>208</v>
      </c>
      <c r="AG419" s="301"/>
    </row>
    <row r="420" spans="13:33" ht="18" customHeight="1" x14ac:dyDescent="0.35">
      <c r="M420" s="337" t="s">
        <v>83</v>
      </c>
      <c r="N420" s="338"/>
      <c r="O420" s="337" t="s">
        <v>82</v>
      </c>
      <c r="P420" s="338"/>
      <c r="Q420" s="299" t="s">
        <v>81</v>
      </c>
      <c r="R420" s="301"/>
      <c r="S420" s="337" t="s">
        <v>83</v>
      </c>
      <c r="T420" s="338"/>
      <c r="U420" s="337" t="s">
        <v>82</v>
      </c>
      <c r="V420" s="338"/>
      <c r="W420" s="299" t="s">
        <v>81</v>
      </c>
      <c r="X420" s="301"/>
      <c r="Y420" s="337" t="s">
        <v>83</v>
      </c>
      <c r="Z420" s="338"/>
      <c r="AA420" s="337" t="s">
        <v>82</v>
      </c>
      <c r="AB420" s="338"/>
      <c r="AC420" s="299" t="s">
        <v>81</v>
      </c>
      <c r="AD420" s="301"/>
      <c r="AE420" s="238"/>
      <c r="AF420" s="234" t="s">
        <v>81</v>
      </c>
      <c r="AG420" s="234">
        <v>32</v>
      </c>
    </row>
    <row r="421" spans="13:33" ht="18" customHeight="1" x14ac:dyDescent="0.35">
      <c r="M421" s="341">
        <v>350</v>
      </c>
      <c r="N421" s="342"/>
      <c r="O421" s="341">
        <v>900</v>
      </c>
      <c r="P421" s="342"/>
      <c r="Q421" s="343">
        <v>4000</v>
      </c>
      <c r="R421" s="344"/>
      <c r="S421" s="341">
        <v>250</v>
      </c>
      <c r="T421" s="342"/>
      <c r="U421" s="341">
        <v>900</v>
      </c>
      <c r="V421" s="342"/>
      <c r="W421" s="343">
        <v>2900</v>
      </c>
      <c r="X421" s="344"/>
      <c r="Y421" s="341">
        <v>7</v>
      </c>
      <c r="Z421" s="342"/>
      <c r="AA421" s="341">
        <v>15</v>
      </c>
      <c r="AB421" s="342"/>
      <c r="AC421" s="343">
        <v>45</v>
      </c>
      <c r="AD421" s="344"/>
      <c r="AE421" s="238"/>
      <c r="AF421" s="234" t="s">
        <v>82</v>
      </c>
      <c r="AG421" s="234">
        <v>25</v>
      </c>
    </row>
    <row r="422" spans="13:33" ht="18" customHeight="1" x14ac:dyDescent="0.35">
      <c r="M422" s="341">
        <v>250</v>
      </c>
      <c r="N422" s="342"/>
      <c r="O422" s="341">
        <v>700</v>
      </c>
      <c r="P422" s="342"/>
      <c r="Q422" s="343">
        <v>3000</v>
      </c>
      <c r="R422" s="344"/>
      <c r="S422" s="341">
        <v>200</v>
      </c>
      <c r="T422" s="342"/>
      <c r="U422" s="341">
        <v>700</v>
      </c>
      <c r="V422" s="342"/>
      <c r="W422" s="343">
        <v>2400</v>
      </c>
      <c r="X422" s="344"/>
      <c r="Y422" s="341">
        <v>5</v>
      </c>
      <c r="Z422" s="342"/>
      <c r="AA422" s="341">
        <v>10</v>
      </c>
      <c r="AB422" s="342"/>
      <c r="AC422" s="343">
        <v>30</v>
      </c>
      <c r="AD422" s="344"/>
      <c r="AE422" s="238"/>
      <c r="AF422" s="234" t="s">
        <v>83</v>
      </c>
      <c r="AG422" s="234">
        <v>16</v>
      </c>
    </row>
    <row r="423" spans="13:33" ht="18" customHeight="1" x14ac:dyDescent="0.35">
      <c r="M423" s="341">
        <v>150</v>
      </c>
      <c r="N423" s="342"/>
      <c r="O423" s="341">
        <v>500</v>
      </c>
      <c r="P423" s="342"/>
      <c r="Q423" s="343">
        <v>2000</v>
      </c>
      <c r="R423" s="344"/>
      <c r="S423" s="341">
        <v>150</v>
      </c>
      <c r="T423" s="342"/>
      <c r="U423" s="341">
        <v>500</v>
      </c>
      <c r="V423" s="342"/>
      <c r="W423" s="343">
        <v>1900</v>
      </c>
      <c r="X423" s="344"/>
      <c r="Y423" s="341">
        <v>3</v>
      </c>
      <c r="Z423" s="342"/>
      <c r="AA423" s="341">
        <v>5</v>
      </c>
      <c r="AB423" s="342"/>
      <c r="AC423" s="343">
        <v>15</v>
      </c>
      <c r="AD423" s="344"/>
      <c r="AE423" s="238"/>
      <c r="AF423" s="238"/>
      <c r="AG423" s="238"/>
    </row>
    <row r="424" spans="13:33" ht="18" customHeight="1" x14ac:dyDescent="0.35">
      <c r="M424" s="104"/>
      <c r="N424" s="104"/>
      <c r="O424" s="104"/>
      <c r="P424" s="104"/>
      <c r="Q424" s="104"/>
      <c r="R424" s="27"/>
      <c r="S424" s="238"/>
      <c r="T424" s="238"/>
      <c r="U424" s="238"/>
      <c r="V424" s="238"/>
      <c r="W424" s="238"/>
      <c r="X424" s="238"/>
      <c r="Y424" s="238"/>
      <c r="Z424" s="238"/>
      <c r="AA424" s="238"/>
      <c r="AB424" s="238"/>
      <c r="AC424" s="238"/>
      <c r="AD424" s="238"/>
      <c r="AE424" s="238"/>
      <c r="AF424" s="299" t="s">
        <v>209</v>
      </c>
      <c r="AG424" s="301"/>
    </row>
    <row r="425" spans="13:33" ht="18" customHeight="1" x14ac:dyDescent="0.35">
      <c r="M425" s="104" t="s">
        <v>308</v>
      </c>
      <c r="N425" s="104"/>
      <c r="O425" s="104"/>
      <c r="P425" s="104"/>
      <c r="Q425" s="104"/>
      <c r="R425" s="27"/>
      <c r="S425" s="238"/>
      <c r="T425" s="238"/>
      <c r="U425" s="238"/>
      <c r="V425" s="238"/>
      <c r="W425" s="238"/>
      <c r="X425" s="238"/>
      <c r="Y425" s="238"/>
      <c r="Z425" s="238"/>
      <c r="AA425" s="238"/>
      <c r="AB425" s="238"/>
      <c r="AC425" s="238"/>
      <c r="AD425" s="238"/>
      <c r="AE425" s="238"/>
      <c r="AF425" s="234" t="s">
        <v>81</v>
      </c>
      <c r="AG425" s="234">
        <v>18</v>
      </c>
    </row>
    <row r="426" spans="13:33" ht="18" customHeight="1" x14ac:dyDescent="0.35">
      <c r="M426" s="322" t="s">
        <v>211</v>
      </c>
      <c r="N426" s="322"/>
      <c r="O426" s="322" t="s">
        <v>297</v>
      </c>
      <c r="P426" s="322"/>
      <c r="Q426" s="322" t="s">
        <v>213</v>
      </c>
      <c r="R426" s="322"/>
      <c r="S426" s="323" t="s">
        <v>214</v>
      </c>
      <c r="T426" s="323"/>
      <c r="U426" s="323" t="s">
        <v>208</v>
      </c>
      <c r="V426" s="323"/>
      <c r="W426" s="238"/>
      <c r="X426" s="238"/>
      <c r="Y426" s="238"/>
      <c r="Z426" s="238"/>
      <c r="AA426" s="238"/>
      <c r="AB426" s="238"/>
      <c r="AC426" s="238"/>
      <c r="AD426" s="238"/>
      <c r="AE426" s="238"/>
      <c r="AF426" s="234" t="s">
        <v>82</v>
      </c>
      <c r="AG426" s="234">
        <v>9</v>
      </c>
    </row>
    <row r="427" spans="13:33" ht="18" customHeight="1" x14ac:dyDescent="0.35">
      <c r="M427" s="322">
        <v>100</v>
      </c>
      <c r="N427" s="322"/>
      <c r="O427" s="322">
        <v>100</v>
      </c>
      <c r="P427" s="322"/>
      <c r="Q427" s="322">
        <v>2</v>
      </c>
      <c r="R427" s="322"/>
      <c r="S427" s="323">
        <v>2</v>
      </c>
      <c r="T427" s="323"/>
      <c r="U427" s="323">
        <v>10</v>
      </c>
      <c r="V427" s="323"/>
      <c r="W427" s="238"/>
      <c r="X427" s="238"/>
      <c r="Y427" s="238"/>
      <c r="Z427" s="238"/>
      <c r="AA427" s="238"/>
      <c r="AB427" s="238"/>
      <c r="AC427" s="238"/>
      <c r="AD427" s="238"/>
      <c r="AE427" s="238"/>
      <c r="AF427" s="234" t="s">
        <v>83</v>
      </c>
      <c r="AG427" s="234">
        <v>6</v>
      </c>
    </row>
    <row r="428" spans="13:33" ht="10" customHeight="1" x14ac:dyDescent="0.35">
      <c r="M428" s="104"/>
      <c r="N428" s="104"/>
      <c r="O428" s="104"/>
      <c r="P428" s="104"/>
      <c r="Q428" s="104"/>
      <c r="R428" s="27"/>
      <c r="S428" s="238"/>
      <c r="T428" s="238"/>
      <c r="U428" s="238"/>
      <c r="V428" s="238"/>
      <c r="W428" s="238"/>
      <c r="X428" s="238"/>
      <c r="Y428" s="238"/>
      <c r="Z428" s="238"/>
      <c r="AA428" s="238"/>
      <c r="AB428" s="238"/>
      <c r="AC428" s="238"/>
      <c r="AD428" s="238"/>
      <c r="AE428" s="238"/>
      <c r="AF428" s="238"/>
      <c r="AG428" s="238"/>
    </row>
    <row r="429" spans="13:33" ht="18" customHeight="1" x14ac:dyDescent="0.35">
      <c r="M429" s="104"/>
      <c r="N429" s="104"/>
      <c r="O429" s="104"/>
      <c r="P429" s="104"/>
      <c r="Q429" s="104"/>
      <c r="R429" s="27"/>
      <c r="S429" s="238"/>
      <c r="T429" s="238"/>
      <c r="U429" s="238"/>
      <c r="V429" s="238"/>
      <c r="W429" s="238"/>
      <c r="X429" s="238"/>
      <c r="Y429" s="238"/>
      <c r="Z429" s="238"/>
      <c r="AA429" s="238"/>
      <c r="AB429" s="238"/>
      <c r="AC429" s="238"/>
      <c r="AD429" s="238"/>
      <c r="AE429" s="238"/>
      <c r="AF429" s="334"/>
      <c r="AG429" s="334"/>
    </row>
    <row r="430" spans="13:33" ht="18" customHeight="1" x14ac:dyDescent="0.35">
      <c r="M430" s="104"/>
      <c r="N430" s="104"/>
      <c r="O430" s="104"/>
      <c r="P430" s="104"/>
      <c r="Q430" s="104"/>
      <c r="R430" s="27"/>
      <c r="S430" s="238"/>
      <c r="T430" s="238"/>
      <c r="U430" s="238"/>
      <c r="V430" s="238"/>
      <c r="W430" s="238"/>
      <c r="X430" s="238"/>
      <c r="Y430" s="238"/>
      <c r="Z430" s="238"/>
      <c r="AA430" s="238"/>
      <c r="AB430" s="238"/>
      <c r="AC430" s="238"/>
      <c r="AD430" s="238"/>
      <c r="AE430" s="238"/>
      <c r="AF430" s="242"/>
      <c r="AG430" s="242"/>
    </row>
    <row r="431" spans="13:33" ht="18" customHeight="1" x14ac:dyDescent="0.35">
      <c r="M431" s="104"/>
      <c r="N431" s="104"/>
      <c r="O431" s="104"/>
      <c r="P431" s="104"/>
      <c r="Q431" s="104"/>
      <c r="R431" s="27"/>
      <c r="S431" s="238"/>
      <c r="T431" s="238"/>
      <c r="U431" s="238"/>
      <c r="V431" s="238"/>
      <c r="W431" s="238"/>
      <c r="X431" s="238"/>
      <c r="Y431" s="238"/>
      <c r="Z431" s="238"/>
      <c r="AA431" s="238"/>
      <c r="AB431" s="238"/>
      <c r="AC431" s="238"/>
      <c r="AD431" s="238"/>
      <c r="AE431" s="238"/>
      <c r="AF431" s="242"/>
      <c r="AG431" s="242"/>
    </row>
    <row r="432" spans="13:33" ht="18" customHeight="1" x14ac:dyDescent="0.35">
      <c r="M432" s="104"/>
      <c r="N432" s="104"/>
      <c r="O432" s="104"/>
      <c r="P432" s="104"/>
      <c r="Q432" s="104"/>
      <c r="R432" s="27"/>
      <c r="S432" s="238"/>
      <c r="T432" s="238"/>
      <c r="U432" s="238"/>
      <c r="V432" s="238"/>
      <c r="W432" s="238"/>
      <c r="X432" s="238"/>
      <c r="Y432" s="238"/>
      <c r="Z432" s="238"/>
      <c r="AA432" s="238"/>
      <c r="AB432" s="238"/>
      <c r="AC432" s="238"/>
      <c r="AD432" s="238"/>
      <c r="AE432" s="238"/>
      <c r="AF432" s="242"/>
      <c r="AG432" s="242"/>
    </row>
    <row r="433" spans="13:18" ht="18" customHeight="1" x14ac:dyDescent="0.35">
      <c r="M433" s="104"/>
      <c r="N433" s="104"/>
      <c r="O433" s="104"/>
      <c r="P433" s="104"/>
      <c r="Q433" s="104"/>
      <c r="R433" s="27"/>
    </row>
    <row r="434" spans="13:18" ht="18" customHeight="1" x14ac:dyDescent="0.35">
      <c r="M434" s="104"/>
      <c r="N434" s="104"/>
      <c r="O434" s="104"/>
      <c r="P434" s="104"/>
      <c r="Q434" s="104"/>
      <c r="R434" s="27"/>
    </row>
    <row r="435" spans="13:18" ht="18" customHeight="1" x14ac:dyDescent="0.35">
      <c r="M435" s="104"/>
      <c r="N435" s="104"/>
      <c r="O435" s="104"/>
      <c r="P435" s="104"/>
      <c r="Q435" s="104"/>
      <c r="R435" s="27"/>
    </row>
    <row r="436" spans="13:18" ht="18" customHeight="1" x14ac:dyDescent="0.35">
      <c r="M436" s="104"/>
      <c r="N436" s="104"/>
      <c r="O436" s="104"/>
      <c r="P436" s="104"/>
      <c r="Q436" s="104"/>
      <c r="R436" s="27"/>
    </row>
    <row r="437" spans="13:18" ht="18" customHeight="1" x14ac:dyDescent="0.35">
      <c r="M437" s="104"/>
      <c r="N437" s="104"/>
      <c r="O437" s="104"/>
      <c r="P437" s="104"/>
      <c r="Q437" s="104"/>
      <c r="R437" s="27"/>
    </row>
    <row r="438" spans="13:18" ht="18" customHeight="1" x14ac:dyDescent="0.35">
      <c r="M438" s="104"/>
      <c r="N438" s="104"/>
      <c r="O438" s="104"/>
      <c r="P438" s="104"/>
      <c r="Q438" s="104"/>
      <c r="R438" s="27"/>
    </row>
    <row r="439" spans="13:18" ht="18" customHeight="1" x14ac:dyDescent="0.35">
      <c r="M439" s="104"/>
      <c r="N439" s="104"/>
      <c r="O439" s="104"/>
      <c r="P439" s="104"/>
      <c r="Q439" s="104"/>
      <c r="R439" s="27"/>
    </row>
    <row r="440" spans="13:18" ht="18" customHeight="1" x14ac:dyDescent="0.35">
      <c r="M440" s="104"/>
      <c r="N440" s="104"/>
      <c r="O440" s="104"/>
      <c r="P440" s="104"/>
      <c r="Q440" s="104"/>
      <c r="R440" s="27"/>
    </row>
    <row r="441" spans="13:18" ht="18" customHeight="1" x14ac:dyDescent="0.35">
      <c r="M441" s="104"/>
      <c r="N441" s="104"/>
      <c r="O441" s="104"/>
      <c r="P441" s="104"/>
      <c r="Q441" s="104"/>
      <c r="R441" s="27"/>
    </row>
    <row r="442" spans="13:18" ht="18" customHeight="1" x14ac:dyDescent="0.35">
      <c r="M442" s="104"/>
      <c r="N442" s="104"/>
      <c r="O442" s="104"/>
      <c r="P442" s="104"/>
      <c r="Q442" s="104"/>
      <c r="R442" s="27"/>
    </row>
    <row r="443" spans="13:18" ht="18" customHeight="1" x14ac:dyDescent="0.35">
      <c r="M443" s="104"/>
      <c r="N443" s="104"/>
      <c r="O443" s="104"/>
      <c r="P443" s="104"/>
      <c r="Q443" s="104"/>
      <c r="R443" s="27"/>
    </row>
    <row r="444" spans="13:18" ht="18" customHeight="1" x14ac:dyDescent="0.35">
      <c r="M444" s="104"/>
      <c r="N444" s="104"/>
      <c r="O444" s="104"/>
      <c r="P444" s="104"/>
      <c r="Q444" s="104"/>
      <c r="R444" s="27"/>
    </row>
    <row r="445" spans="13:18" ht="18" customHeight="1" x14ac:dyDescent="0.35">
      <c r="M445" s="104"/>
      <c r="N445" s="104"/>
      <c r="O445" s="104"/>
      <c r="P445" s="104"/>
      <c r="Q445" s="104"/>
      <c r="R445" s="27"/>
    </row>
    <row r="446" spans="13:18" ht="18" customHeight="1" x14ac:dyDescent="0.35">
      <c r="M446" s="104"/>
      <c r="N446" s="104"/>
      <c r="O446" s="104"/>
      <c r="P446" s="104"/>
      <c r="Q446" s="104"/>
      <c r="R446" s="27"/>
    </row>
    <row r="447" spans="13:18" ht="18" customHeight="1" x14ac:dyDescent="0.35">
      <c r="M447" s="104"/>
      <c r="N447" s="104"/>
      <c r="O447" s="104"/>
      <c r="P447" s="104"/>
      <c r="Q447" s="104"/>
      <c r="R447" s="27"/>
    </row>
    <row r="448" spans="13:18" ht="18" customHeight="1" x14ac:dyDescent="0.35">
      <c r="M448" s="104"/>
      <c r="N448" s="104"/>
      <c r="O448" s="104"/>
      <c r="P448" s="104"/>
      <c r="Q448" s="104"/>
      <c r="R448" s="27"/>
    </row>
    <row r="449" spans="13:18" ht="18" customHeight="1" x14ac:dyDescent="0.35">
      <c r="M449" s="104"/>
      <c r="N449" s="104"/>
      <c r="O449" s="104"/>
      <c r="P449" s="104"/>
      <c r="Q449" s="104"/>
      <c r="R449" s="27"/>
    </row>
    <row r="450" spans="13:18" ht="18" customHeight="1" x14ac:dyDescent="0.35">
      <c r="M450" s="104"/>
      <c r="N450" s="104"/>
      <c r="O450" s="104"/>
      <c r="P450" s="104"/>
      <c r="Q450" s="104"/>
      <c r="R450" s="27"/>
    </row>
    <row r="451" spans="13:18" ht="18" customHeight="1" x14ac:dyDescent="0.35">
      <c r="M451" s="104"/>
      <c r="N451" s="104"/>
      <c r="O451" s="104"/>
      <c r="P451" s="104"/>
      <c r="Q451" s="104"/>
      <c r="R451" s="27"/>
    </row>
    <row r="452" spans="13:18" ht="18" customHeight="1" x14ac:dyDescent="0.35">
      <c r="M452" s="104"/>
      <c r="N452" s="104"/>
      <c r="O452" s="104"/>
      <c r="P452" s="104"/>
      <c r="Q452" s="104"/>
      <c r="R452" s="27"/>
    </row>
    <row r="453" spans="13:18" ht="18" customHeight="1" x14ac:dyDescent="0.35">
      <c r="M453" s="104"/>
      <c r="N453" s="104"/>
      <c r="O453" s="104"/>
      <c r="P453" s="104"/>
      <c r="Q453" s="104"/>
      <c r="R453" s="27"/>
    </row>
    <row r="454" spans="13:18" ht="18" customHeight="1" x14ac:dyDescent="0.35">
      <c r="M454" s="104"/>
      <c r="N454" s="104"/>
      <c r="O454" s="104"/>
      <c r="P454" s="104"/>
      <c r="Q454" s="104"/>
      <c r="R454" s="27"/>
    </row>
    <row r="455" spans="13:18" ht="18" customHeight="1" x14ac:dyDescent="0.35">
      <c r="M455" s="104"/>
      <c r="N455" s="104"/>
      <c r="O455" s="104"/>
      <c r="P455" s="104"/>
      <c r="Q455" s="104"/>
      <c r="R455" s="27"/>
    </row>
    <row r="456" spans="13:18" ht="18" customHeight="1" x14ac:dyDescent="0.35">
      <c r="M456" s="104"/>
      <c r="N456" s="104"/>
      <c r="O456" s="104"/>
      <c r="P456" s="104"/>
      <c r="Q456" s="104"/>
      <c r="R456" s="27"/>
    </row>
    <row r="457" spans="13:18" ht="18" customHeight="1" x14ac:dyDescent="0.35">
      <c r="M457" s="104"/>
      <c r="N457" s="104"/>
      <c r="O457" s="104"/>
      <c r="P457" s="104"/>
      <c r="Q457" s="104"/>
      <c r="R457" s="27"/>
    </row>
    <row r="458" spans="13:18" ht="18" customHeight="1" x14ac:dyDescent="0.35">
      <c r="M458" s="104"/>
      <c r="N458" s="104"/>
      <c r="O458" s="104"/>
      <c r="P458" s="104"/>
      <c r="Q458" s="104"/>
      <c r="R458" s="27"/>
    </row>
    <row r="459" spans="13:18" ht="18" customHeight="1" x14ac:dyDescent="0.35">
      <c r="M459" s="104"/>
      <c r="N459" s="104"/>
      <c r="O459" s="104"/>
      <c r="P459" s="104"/>
      <c r="Q459" s="104"/>
      <c r="R459" s="27"/>
    </row>
    <row r="460" spans="13:18" ht="18" customHeight="1" x14ac:dyDescent="0.35">
      <c r="M460" s="104"/>
      <c r="N460" s="104"/>
      <c r="O460" s="104"/>
      <c r="P460" s="104"/>
      <c r="Q460" s="104"/>
      <c r="R460" s="27"/>
    </row>
    <row r="461" spans="13:18" ht="18" customHeight="1" x14ac:dyDescent="0.35">
      <c r="M461" s="104"/>
      <c r="N461" s="104"/>
      <c r="O461" s="104"/>
      <c r="P461" s="104"/>
      <c r="Q461" s="104"/>
      <c r="R461" s="27"/>
    </row>
    <row r="462" spans="13:18" ht="18" customHeight="1" x14ac:dyDescent="0.35">
      <c r="M462" s="104"/>
      <c r="N462" s="104"/>
      <c r="O462" s="104"/>
      <c r="P462" s="104"/>
      <c r="Q462" s="104"/>
      <c r="R462" s="27"/>
    </row>
    <row r="463" spans="13:18" ht="18" customHeight="1" x14ac:dyDescent="0.35">
      <c r="M463" s="104"/>
      <c r="N463" s="104"/>
      <c r="O463" s="104"/>
      <c r="P463" s="104"/>
      <c r="Q463" s="104"/>
      <c r="R463" s="27"/>
    </row>
    <row r="464" spans="13:18" ht="18" customHeight="1" x14ac:dyDescent="0.35">
      <c r="M464" s="104"/>
      <c r="N464" s="104"/>
      <c r="O464" s="104"/>
      <c r="P464" s="104"/>
      <c r="Q464" s="104"/>
      <c r="R464" s="27"/>
    </row>
    <row r="465" spans="13:18" ht="18" customHeight="1" x14ac:dyDescent="0.35">
      <c r="M465" s="104"/>
      <c r="N465" s="104"/>
      <c r="O465" s="104"/>
      <c r="P465" s="104"/>
      <c r="Q465" s="104"/>
      <c r="R465" s="27"/>
    </row>
    <row r="466" spans="13:18" ht="18" customHeight="1" x14ac:dyDescent="0.35">
      <c r="M466" s="104"/>
      <c r="N466" s="104"/>
      <c r="O466" s="104"/>
      <c r="P466" s="104"/>
      <c r="Q466" s="104"/>
      <c r="R466" s="27"/>
    </row>
    <row r="467" spans="13:18" ht="18" customHeight="1" x14ac:dyDescent="0.35">
      <c r="M467" s="104"/>
      <c r="N467" s="104"/>
      <c r="O467" s="104"/>
      <c r="P467" s="104"/>
      <c r="Q467" s="104"/>
      <c r="R467" s="27"/>
    </row>
    <row r="468" spans="13:18" ht="18" customHeight="1" x14ac:dyDescent="0.35">
      <c r="M468" s="104"/>
      <c r="N468" s="104"/>
      <c r="O468" s="104"/>
      <c r="P468" s="104"/>
      <c r="Q468" s="104"/>
      <c r="R468" s="27"/>
    </row>
    <row r="469" spans="13:18" ht="18" customHeight="1" x14ac:dyDescent="0.35">
      <c r="M469" s="104"/>
      <c r="N469" s="104"/>
      <c r="O469" s="104"/>
      <c r="P469" s="104"/>
      <c r="Q469" s="104"/>
      <c r="R469" s="27"/>
    </row>
    <row r="470" spans="13:18" ht="18" customHeight="1" x14ac:dyDescent="0.35">
      <c r="M470" s="104"/>
      <c r="N470" s="104"/>
      <c r="O470" s="104"/>
      <c r="P470" s="104"/>
      <c r="Q470" s="104"/>
      <c r="R470" s="27"/>
    </row>
    <row r="471" spans="13:18" ht="18" customHeight="1" x14ac:dyDescent="0.35">
      <c r="M471" s="104"/>
      <c r="N471" s="104"/>
      <c r="O471" s="104"/>
      <c r="P471" s="104"/>
      <c r="Q471" s="104"/>
      <c r="R471" s="27"/>
    </row>
    <row r="472" spans="13:18" ht="18" customHeight="1" x14ac:dyDescent="0.35">
      <c r="M472" s="104"/>
      <c r="N472" s="104"/>
      <c r="O472" s="104"/>
      <c r="P472" s="104"/>
      <c r="Q472" s="104"/>
      <c r="R472" s="27"/>
    </row>
    <row r="473" spans="13:18" ht="18" customHeight="1" x14ac:dyDescent="0.35">
      <c r="M473" s="104"/>
      <c r="N473" s="104"/>
      <c r="O473" s="104"/>
      <c r="P473" s="104"/>
      <c r="Q473" s="104"/>
      <c r="R473" s="27"/>
    </row>
    <row r="474" spans="13:18" ht="18" customHeight="1" x14ac:dyDescent="0.35">
      <c r="M474" s="104"/>
      <c r="N474" s="104"/>
      <c r="O474" s="104"/>
      <c r="P474" s="104"/>
      <c r="Q474" s="104"/>
      <c r="R474" s="27"/>
    </row>
    <row r="475" spans="13:18" ht="18" customHeight="1" x14ac:dyDescent="0.35">
      <c r="M475" s="104"/>
      <c r="N475" s="104"/>
      <c r="O475" s="104"/>
      <c r="P475" s="104"/>
      <c r="Q475" s="104"/>
      <c r="R475" s="27"/>
    </row>
    <row r="476" spans="13:18" ht="18" customHeight="1" x14ac:dyDescent="0.35">
      <c r="M476" s="104"/>
      <c r="N476" s="104"/>
      <c r="O476" s="104"/>
      <c r="P476" s="104"/>
      <c r="Q476" s="104"/>
      <c r="R476" s="27"/>
    </row>
    <row r="477" spans="13:18" ht="18" customHeight="1" x14ac:dyDescent="0.35">
      <c r="M477" s="104"/>
      <c r="N477" s="104"/>
      <c r="O477" s="104"/>
      <c r="P477" s="104"/>
      <c r="Q477" s="104"/>
      <c r="R477" s="27"/>
    </row>
    <row r="478" spans="13:18" ht="18" customHeight="1" x14ac:dyDescent="0.35">
      <c r="M478" s="104"/>
      <c r="N478" s="104"/>
      <c r="O478" s="104"/>
      <c r="P478" s="104"/>
      <c r="Q478" s="104"/>
      <c r="R478" s="27"/>
    </row>
    <row r="479" spans="13:18" ht="18" customHeight="1" x14ac:dyDescent="0.35">
      <c r="M479" s="104"/>
      <c r="N479" s="104"/>
      <c r="O479" s="104"/>
      <c r="P479" s="104"/>
      <c r="Q479" s="104"/>
      <c r="R479" s="27"/>
    </row>
    <row r="480" spans="13:18" ht="18" customHeight="1" x14ac:dyDescent="0.35">
      <c r="M480" s="104"/>
      <c r="N480" s="104"/>
      <c r="O480" s="104"/>
      <c r="P480" s="104"/>
      <c r="Q480" s="104"/>
      <c r="R480" s="27"/>
    </row>
    <row r="481" spans="13:18" ht="18" customHeight="1" x14ac:dyDescent="0.35">
      <c r="M481" s="104"/>
      <c r="N481" s="104"/>
      <c r="O481" s="104"/>
      <c r="P481" s="104"/>
      <c r="Q481" s="104"/>
      <c r="R481" s="27"/>
    </row>
    <row r="482" spans="13:18" ht="10" customHeight="1" x14ac:dyDescent="0.35">
      <c r="M482" s="104"/>
      <c r="N482" s="104"/>
      <c r="O482" s="104"/>
      <c r="P482" s="104"/>
      <c r="Q482" s="104"/>
      <c r="R482" s="27"/>
    </row>
    <row r="483" spans="13:18" ht="10" customHeight="1" x14ac:dyDescent="0.35">
      <c r="M483" s="104"/>
      <c r="N483" s="104"/>
      <c r="O483" s="104"/>
      <c r="P483" s="104"/>
      <c r="Q483" s="104"/>
      <c r="R483" s="27"/>
    </row>
    <row r="484" spans="13:18" ht="10" customHeight="1" x14ac:dyDescent="0.35">
      <c r="M484" s="104"/>
      <c r="N484" s="104"/>
      <c r="O484" s="104"/>
      <c r="P484" s="104"/>
      <c r="Q484" s="104"/>
      <c r="R484" s="27"/>
    </row>
    <row r="485" spans="13:18" ht="10" customHeight="1" x14ac:dyDescent="0.35">
      <c r="M485" s="104"/>
      <c r="N485" s="104"/>
      <c r="O485" s="104"/>
      <c r="P485" s="104"/>
      <c r="Q485" s="104"/>
      <c r="R485" s="27"/>
    </row>
    <row r="486" spans="13:18" ht="10" customHeight="1" x14ac:dyDescent="0.35">
      <c r="M486" s="104"/>
      <c r="N486" s="104"/>
      <c r="O486" s="104"/>
      <c r="P486" s="104"/>
      <c r="Q486" s="104"/>
      <c r="R486" s="27"/>
    </row>
    <row r="487" spans="13:18" ht="10" customHeight="1" x14ac:dyDescent="0.35">
      <c r="M487" s="104"/>
      <c r="N487" s="104"/>
      <c r="O487" s="104"/>
      <c r="P487" s="104"/>
      <c r="Q487" s="104"/>
      <c r="R487" s="27"/>
    </row>
    <row r="488" spans="13:18" ht="10" customHeight="1" x14ac:dyDescent="0.35">
      <c r="M488" s="104"/>
      <c r="N488" s="104"/>
      <c r="O488" s="104"/>
      <c r="P488" s="104"/>
      <c r="Q488" s="104"/>
      <c r="R488" s="27"/>
    </row>
    <row r="489" spans="13:18" ht="10" customHeight="1" x14ac:dyDescent="0.35">
      <c r="M489" s="104"/>
      <c r="N489" s="104"/>
      <c r="O489" s="104"/>
      <c r="P489" s="104"/>
      <c r="Q489" s="104"/>
      <c r="R489" s="27"/>
    </row>
    <row r="490" spans="13:18" ht="10" customHeight="1" x14ac:dyDescent="0.35">
      <c r="M490" s="104"/>
      <c r="N490" s="104"/>
      <c r="O490" s="104"/>
      <c r="P490" s="104"/>
      <c r="Q490" s="104"/>
      <c r="R490" s="27"/>
    </row>
    <row r="491" spans="13:18" ht="10" customHeight="1" x14ac:dyDescent="0.35">
      <c r="M491" s="104"/>
      <c r="N491" s="104"/>
      <c r="O491" s="104"/>
      <c r="P491" s="104"/>
      <c r="Q491" s="104"/>
      <c r="R491" s="27"/>
    </row>
    <row r="492" spans="13:18" ht="10" customHeight="1" x14ac:dyDescent="0.35">
      <c r="M492" s="104"/>
      <c r="N492" s="104"/>
      <c r="O492" s="104"/>
      <c r="P492" s="104"/>
      <c r="Q492" s="104"/>
      <c r="R492" s="27"/>
    </row>
    <row r="493" spans="13:18" ht="10" customHeight="1" x14ac:dyDescent="0.35">
      <c r="M493" s="104"/>
      <c r="N493" s="104"/>
      <c r="O493" s="104"/>
      <c r="P493" s="104"/>
      <c r="Q493" s="104"/>
      <c r="R493" s="27"/>
    </row>
    <row r="494" spans="13:18" ht="10" customHeight="1" x14ac:dyDescent="0.35">
      <c r="M494" s="104"/>
      <c r="N494" s="104"/>
      <c r="O494" s="104"/>
      <c r="P494" s="104"/>
      <c r="Q494" s="104"/>
      <c r="R494" s="27"/>
    </row>
    <row r="495" spans="13:18" ht="10" customHeight="1" x14ac:dyDescent="0.35">
      <c r="M495" s="104"/>
      <c r="N495" s="104"/>
      <c r="O495" s="104"/>
      <c r="P495" s="104"/>
      <c r="Q495" s="104"/>
      <c r="R495" s="27"/>
    </row>
    <row r="496" spans="13:18" ht="10" customHeight="1" x14ac:dyDescent="0.35">
      <c r="R496" s="242"/>
    </row>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row r="800" ht="10" customHeight="1" x14ac:dyDescent="0.35"/>
    <row r="801" ht="10" customHeight="1" x14ac:dyDescent="0.35"/>
    <row r="802" ht="10" customHeight="1" x14ac:dyDescent="0.35"/>
    <row r="803" ht="10" customHeight="1" x14ac:dyDescent="0.35"/>
    <row r="804" ht="10" customHeight="1" x14ac:dyDescent="0.35"/>
    <row r="805" ht="10" customHeight="1" x14ac:dyDescent="0.35"/>
    <row r="806" ht="10" customHeight="1" x14ac:dyDescent="0.35"/>
    <row r="807" ht="10" customHeight="1" x14ac:dyDescent="0.35"/>
    <row r="808" ht="10" customHeight="1" x14ac:dyDescent="0.35"/>
    <row r="809" ht="10" customHeight="1" x14ac:dyDescent="0.35"/>
    <row r="810" ht="10" customHeight="1" x14ac:dyDescent="0.35"/>
    <row r="811" ht="10" customHeight="1" x14ac:dyDescent="0.35"/>
    <row r="812" ht="10" customHeight="1" x14ac:dyDescent="0.35"/>
    <row r="813" ht="10" customHeight="1" x14ac:dyDescent="0.35"/>
    <row r="814" ht="10" customHeight="1" x14ac:dyDescent="0.35"/>
    <row r="815" ht="10" customHeight="1" x14ac:dyDescent="0.35"/>
    <row r="816" ht="10" customHeight="1" x14ac:dyDescent="0.35"/>
    <row r="817" ht="10" customHeight="1" x14ac:dyDescent="0.35"/>
    <row r="818" ht="10" customHeight="1" x14ac:dyDescent="0.35"/>
    <row r="819" ht="10" customHeight="1" x14ac:dyDescent="0.35"/>
    <row r="820" ht="10" customHeight="1" x14ac:dyDescent="0.35"/>
    <row r="821" ht="10" customHeight="1" x14ac:dyDescent="0.35"/>
    <row r="822" ht="10" customHeight="1" x14ac:dyDescent="0.35"/>
    <row r="823" ht="10" customHeight="1" x14ac:dyDescent="0.35"/>
    <row r="824" ht="10" customHeight="1" x14ac:dyDescent="0.35"/>
    <row r="825" ht="10" customHeight="1" x14ac:dyDescent="0.35"/>
    <row r="826" ht="10" customHeight="1" x14ac:dyDescent="0.35"/>
    <row r="827" ht="10" customHeight="1" x14ac:dyDescent="0.35"/>
    <row r="828" ht="10" customHeight="1" x14ac:dyDescent="0.35"/>
    <row r="829" ht="10" customHeight="1" x14ac:dyDescent="0.35"/>
    <row r="830" ht="10" customHeight="1" x14ac:dyDescent="0.35"/>
    <row r="831" ht="10" customHeight="1" x14ac:dyDescent="0.35"/>
    <row r="832" ht="10" customHeight="1" x14ac:dyDescent="0.35"/>
    <row r="833" ht="10" customHeight="1" x14ac:dyDescent="0.35"/>
    <row r="834" ht="10" customHeight="1" x14ac:dyDescent="0.35"/>
    <row r="835" ht="10" customHeight="1" x14ac:dyDescent="0.35"/>
    <row r="836" ht="10" customHeight="1" x14ac:dyDescent="0.35"/>
    <row r="837" ht="10" customHeight="1" x14ac:dyDescent="0.35"/>
    <row r="838" ht="10" customHeight="1" x14ac:dyDescent="0.35"/>
    <row r="839" ht="10" customHeight="1" x14ac:dyDescent="0.35"/>
    <row r="840" ht="10" customHeight="1" x14ac:dyDescent="0.35"/>
    <row r="841" ht="10" customHeight="1" x14ac:dyDescent="0.35"/>
    <row r="842" ht="10" customHeight="1" x14ac:dyDescent="0.35"/>
    <row r="843" ht="10" customHeight="1" x14ac:dyDescent="0.35"/>
    <row r="844" ht="10" customHeight="1" x14ac:dyDescent="0.35"/>
    <row r="845" ht="10" customHeight="1" x14ac:dyDescent="0.35"/>
    <row r="846" ht="10" customHeight="1" x14ac:dyDescent="0.35"/>
    <row r="847" ht="10" customHeight="1" x14ac:dyDescent="0.35"/>
    <row r="848" ht="10" customHeight="1" x14ac:dyDescent="0.35"/>
    <row r="849" ht="10" customHeight="1" x14ac:dyDescent="0.35"/>
    <row r="850" ht="10" customHeight="1" x14ac:dyDescent="0.35"/>
    <row r="851" ht="10" customHeight="1" x14ac:dyDescent="0.35"/>
    <row r="852" ht="10" customHeight="1" x14ac:dyDescent="0.35"/>
    <row r="853" ht="10" customHeight="1" x14ac:dyDescent="0.35"/>
    <row r="854" ht="10" customHeight="1" x14ac:dyDescent="0.35"/>
    <row r="855" ht="10" customHeight="1" x14ac:dyDescent="0.35"/>
    <row r="856" ht="10" customHeight="1" x14ac:dyDescent="0.35"/>
    <row r="857" ht="10" customHeight="1" x14ac:dyDescent="0.35"/>
    <row r="858" ht="10" customHeight="1" x14ac:dyDescent="0.35"/>
    <row r="859" ht="10" customHeight="1" x14ac:dyDescent="0.35"/>
    <row r="860" ht="10" customHeight="1" x14ac:dyDescent="0.35"/>
    <row r="861" ht="10" customHeight="1" x14ac:dyDescent="0.35"/>
    <row r="862" ht="10" customHeight="1" x14ac:dyDescent="0.35"/>
    <row r="863" ht="10" customHeight="1" x14ac:dyDescent="0.35"/>
    <row r="864" ht="10" customHeight="1" x14ac:dyDescent="0.35"/>
    <row r="865" ht="10" customHeight="1" x14ac:dyDescent="0.35"/>
    <row r="866" ht="10" customHeight="1" x14ac:dyDescent="0.35"/>
    <row r="867" ht="10" customHeight="1" x14ac:dyDescent="0.35"/>
    <row r="868" ht="10" customHeight="1" x14ac:dyDescent="0.35"/>
    <row r="869" ht="10" customHeight="1" x14ac:dyDescent="0.35"/>
    <row r="870" ht="10" customHeight="1" x14ac:dyDescent="0.35"/>
    <row r="871" ht="10" customHeight="1" x14ac:dyDescent="0.35"/>
    <row r="872" ht="10" customHeight="1" x14ac:dyDescent="0.35"/>
    <row r="873" ht="10" customHeight="1" x14ac:dyDescent="0.35"/>
    <row r="874" ht="10" customHeight="1" x14ac:dyDescent="0.35"/>
    <row r="875" ht="10" customHeight="1" x14ac:dyDescent="0.35"/>
    <row r="876" ht="10" customHeight="1" x14ac:dyDescent="0.35"/>
    <row r="877" ht="10" customHeight="1" x14ac:dyDescent="0.35"/>
    <row r="878" ht="10" customHeight="1" x14ac:dyDescent="0.35"/>
    <row r="879" ht="10" customHeight="1" x14ac:dyDescent="0.35"/>
    <row r="880" ht="10" customHeight="1" x14ac:dyDescent="0.35"/>
    <row r="881" ht="10" customHeight="1" x14ac:dyDescent="0.35"/>
    <row r="882" ht="10" customHeight="1" x14ac:dyDescent="0.35"/>
    <row r="883" ht="10" customHeight="1" x14ac:dyDescent="0.35"/>
    <row r="884" ht="10" customHeight="1" x14ac:dyDescent="0.35"/>
    <row r="885" ht="10" customHeight="1" x14ac:dyDescent="0.35"/>
    <row r="886" ht="10" customHeight="1" x14ac:dyDescent="0.35"/>
    <row r="887" ht="10" customHeight="1" x14ac:dyDescent="0.35"/>
    <row r="888" ht="10" customHeight="1" x14ac:dyDescent="0.35"/>
    <row r="889" ht="10" customHeight="1" x14ac:dyDescent="0.35"/>
    <row r="890" ht="10" customHeight="1" x14ac:dyDescent="0.35"/>
    <row r="891" ht="10" customHeight="1" x14ac:dyDescent="0.35"/>
    <row r="892" ht="10" customHeight="1" x14ac:dyDescent="0.35"/>
    <row r="893" ht="10" customHeight="1" x14ac:dyDescent="0.35"/>
    <row r="894" ht="10" customHeight="1" x14ac:dyDescent="0.35"/>
    <row r="895" ht="10" customHeight="1" x14ac:dyDescent="0.35"/>
    <row r="896" ht="10" customHeight="1" x14ac:dyDescent="0.35"/>
    <row r="897" ht="10" customHeight="1" x14ac:dyDescent="0.35"/>
    <row r="898" ht="10" customHeight="1" x14ac:dyDescent="0.35"/>
    <row r="899" ht="10" customHeight="1" x14ac:dyDescent="0.35"/>
    <row r="900" ht="10" customHeight="1" x14ac:dyDescent="0.35"/>
    <row r="901" ht="10" customHeight="1" x14ac:dyDescent="0.35"/>
    <row r="902" ht="10" customHeight="1" x14ac:dyDescent="0.35"/>
    <row r="903" ht="10" customHeight="1" x14ac:dyDescent="0.35"/>
    <row r="904" ht="10" customHeight="1" x14ac:dyDescent="0.35"/>
    <row r="905" ht="10" customHeight="1" x14ac:dyDescent="0.35"/>
    <row r="906" ht="10" customHeight="1" x14ac:dyDescent="0.35"/>
    <row r="907" ht="10" customHeight="1" x14ac:dyDescent="0.35"/>
    <row r="908" ht="10" customHeight="1" x14ac:dyDescent="0.35"/>
    <row r="909" ht="10" customHeight="1" x14ac:dyDescent="0.35"/>
    <row r="910" ht="10" customHeight="1" x14ac:dyDescent="0.35"/>
    <row r="911" ht="10" customHeight="1" x14ac:dyDescent="0.35"/>
    <row r="912" ht="10" customHeight="1" x14ac:dyDescent="0.35"/>
    <row r="913" ht="10" customHeight="1" x14ac:dyDescent="0.35"/>
    <row r="914" ht="10" customHeight="1" x14ac:dyDescent="0.35"/>
    <row r="915" ht="10" customHeight="1" x14ac:dyDescent="0.35"/>
    <row r="916" ht="10" customHeight="1" x14ac:dyDescent="0.35"/>
    <row r="917" ht="10" customHeight="1" x14ac:dyDescent="0.35"/>
    <row r="918" ht="10" customHeight="1" x14ac:dyDescent="0.35"/>
    <row r="919" ht="10" customHeight="1" x14ac:dyDescent="0.35"/>
    <row r="920" ht="10" customHeight="1" x14ac:dyDescent="0.35"/>
    <row r="921" ht="10" customHeight="1" x14ac:dyDescent="0.35"/>
    <row r="922" ht="10" customHeight="1" x14ac:dyDescent="0.35"/>
    <row r="923" ht="10" customHeight="1" x14ac:dyDescent="0.35"/>
    <row r="924" ht="10" customHeight="1" x14ac:dyDescent="0.35"/>
    <row r="925" ht="10" customHeight="1" x14ac:dyDescent="0.35"/>
    <row r="926" ht="10" customHeight="1" x14ac:dyDescent="0.35"/>
    <row r="927" ht="10" customHeight="1" x14ac:dyDescent="0.35"/>
    <row r="928" ht="10" customHeight="1" x14ac:dyDescent="0.35"/>
    <row r="929" ht="10" customHeight="1" x14ac:dyDescent="0.35"/>
    <row r="930" ht="10" customHeight="1" x14ac:dyDescent="0.35"/>
    <row r="931" ht="10" customHeight="1" x14ac:dyDescent="0.35"/>
    <row r="932" ht="10" customHeight="1" x14ac:dyDescent="0.35"/>
    <row r="933" ht="10" customHeight="1" x14ac:dyDescent="0.35"/>
    <row r="934" ht="10" customHeight="1" x14ac:dyDescent="0.35"/>
    <row r="935" ht="10" customHeight="1" x14ac:dyDescent="0.35"/>
    <row r="936" ht="10" customHeight="1" x14ac:dyDescent="0.35"/>
    <row r="937" ht="10" customHeight="1" x14ac:dyDescent="0.35"/>
    <row r="938" ht="10" customHeight="1" x14ac:dyDescent="0.35"/>
    <row r="939" ht="10" customHeight="1" x14ac:dyDescent="0.35"/>
    <row r="940" ht="10" customHeight="1" x14ac:dyDescent="0.35"/>
    <row r="941" ht="10" customHeight="1" x14ac:dyDescent="0.35"/>
    <row r="942" ht="10" customHeight="1" x14ac:dyDescent="0.35"/>
    <row r="943" ht="10" customHeight="1" x14ac:dyDescent="0.35"/>
    <row r="944" ht="10" customHeight="1" x14ac:dyDescent="0.35"/>
    <row r="945" ht="10" customHeight="1" x14ac:dyDescent="0.35"/>
    <row r="946" ht="10" customHeight="1" x14ac:dyDescent="0.35"/>
    <row r="947" ht="10" customHeight="1" x14ac:dyDescent="0.35"/>
    <row r="948" ht="10" customHeight="1" x14ac:dyDescent="0.35"/>
    <row r="949" ht="10" customHeight="1" x14ac:dyDescent="0.35"/>
    <row r="950" ht="10" customHeight="1" x14ac:dyDescent="0.35"/>
    <row r="951" ht="10" customHeight="1" x14ac:dyDescent="0.35"/>
    <row r="952" ht="10" customHeight="1" x14ac:dyDescent="0.35"/>
    <row r="953" ht="10" customHeight="1" x14ac:dyDescent="0.35"/>
    <row r="954" ht="10" customHeight="1" x14ac:dyDescent="0.35"/>
    <row r="955" ht="10" customHeight="1" x14ac:dyDescent="0.35"/>
    <row r="956" ht="10" customHeight="1" x14ac:dyDescent="0.35"/>
    <row r="957" ht="10" customHeight="1" x14ac:dyDescent="0.35"/>
    <row r="958" ht="10" customHeight="1" x14ac:dyDescent="0.35"/>
    <row r="959" ht="10" customHeight="1" x14ac:dyDescent="0.35"/>
    <row r="960" ht="10" customHeight="1" x14ac:dyDescent="0.35"/>
    <row r="961" ht="10" customHeight="1" x14ac:dyDescent="0.35"/>
    <row r="962" ht="10" customHeight="1" x14ac:dyDescent="0.35"/>
    <row r="963" ht="10" customHeight="1" x14ac:dyDescent="0.35"/>
    <row r="964" ht="10" customHeight="1" x14ac:dyDescent="0.35"/>
    <row r="965" ht="10" customHeight="1" x14ac:dyDescent="0.35"/>
    <row r="966" ht="10" customHeight="1" x14ac:dyDescent="0.35"/>
    <row r="967" ht="10" customHeight="1" x14ac:dyDescent="0.35"/>
    <row r="968" ht="10" customHeight="1" x14ac:dyDescent="0.35"/>
    <row r="969" ht="10" customHeight="1" x14ac:dyDescent="0.35"/>
    <row r="970" ht="10" customHeight="1" x14ac:dyDescent="0.35"/>
    <row r="971" ht="10" customHeight="1" x14ac:dyDescent="0.35"/>
    <row r="972" ht="10" customHeight="1" x14ac:dyDescent="0.35"/>
    <row r="973" ht="10" customHeight="1" x14ac:dyDescent="0.35"/>
    <row r="974" ht="10" customHeight="1" x14ac:dyDescent="0.35"/>
    <row r="975" ht="10" customHeight="1" x14ac:dyDescent="0.35"/>
    <row r="976" ht="10" customHeight="1" x14ac:dyDescent="0.35"/>
    <row r="977" ht="10" customHeight="1" x14ac:dyDescent="0.35"/>
    <row r="978" ht="10" customHeight="1" x14ac:dyDescent="0.35"/>
    <row r="979" ht="10" customHeight="1" x14ac:dyDescent="0.35"/>
    <row r="980" ht="10" customHeight="1" x14ac:dyDescent="0.35"/>
    <row r="981" ht="10" customHeight="1" x14ac:dyDescent="0.35"/>
    <row r="982" ht="10" customHeight="1" x14ac:dyDescent="0.35"/>
    <row r="983" ht="10" customHeight="1" x14ac:dyDescent="0.35"/>
    <row r="984" ht="10" customHeight="1" x14ac:dyDescent="0.35"/>
    <row r="985" ht="10" customHeight="1" x14ac:dyDescent="0.35"/>
    <row r="986" ht="10" customHeight="1" x14ac:dyDescent="0.35"/>
    <row r="987" ht="10" customHeight="1" x14ac:dyDescent="0.35"/>
    <row r="988" ht="10" customHeight="1" x14ac:dyDescent="0.35"/>
    <row r="989" ht="10" customHeight="1" x14ac:dyDescent="0.35"/>
    <row r="990" ht="10" customHeight="1" x14ac:dyDescent="0.35"/>
    <row r="991" ht="10" customHeight="1" x14ac:dyDescent="0.35"/>
    <row r="992" ht="10" customHeight="1" x14ac:dyDescent="0.35"/>
    <row r="993" ht="10" customHeight="1" x14ac:dyDescent="0.35"/>
    <row r="994" ht="10" customHeight="1" x14ac:dyDescent="0.35"/>
    <row r="995" ht="10" customHeight="1" x14ac:dyDescent="0.35"/>
    <row r="996" ht="10" customHeight="1" x14ac:dyDescent="0.35"/>
    <row r="997" ht="10" customHeight="1" x14ac:dyDescent="0.35"/>
    <row r="998" ht="10" customHeight="1" x14ac:dyDescent="0.35"/>
    <row r="999" ht="10" customHeight="1" x14ac:dyDescent="0.35"/>
    <row r="1000" ht="10" customHeight="1" x14ac:dyDescent="0.35"/>
    <row r="1001" ht="10" customHeight="1" x14ac:dyDescent="0.35"/>
    <row r="1002" ht="10" customHeight="1" x14ac:dyDescent="0.35"/>
    <row r="1003" ht="10" customHeight="1" x14ac:dyDescent="0.35"/>
    <row r="1004" ht="10" customHeight="1" x14ac:dyDescent="0.35"/>
    <row r="1005" ht="10" customHeight="1" x14ac:dyDescent="0.35"/>
    <row r="1006" ht="10" customHeight="1" x14ac:dyDescent="0.35"/>
    <row r="1007" ht="10" customHeight="1" x14ac:dyDescent="0.35"/>
    <row r="1008" ht="10" customHeight="1" x14ac:dyDescent="0.35"/>
    <row r="1009" ht="10" customHeight="1" x14ac:dyDescent="0.35"/>
    <row r="1010" ht="10" customHeight="1" x14ac:dyDescent="0.35"/>
    <row r="1011" ht="10" customHeight="1" x14ac:dyDescent="0.35"/>
    <row r="1012" ht="10" customHeight="1" x14ac:dyDescent="0.35"/>
    <row r="1013" ht="10" customHeight="1" x14ac:dyDescent="0.35"/>
    <row r="1014" ht="10" customHeight="1" x14ac:dyDescent="0.35"/>
    <row r="1015" ht="10" customHeight="1" x14ac:dyDescent="0.35"/>
    <row r="1016" ht="10" customHeight="1" x14ac:dyDescent="0.35"/>
    <row r="1017" ht="10" customHeight="1" x14ac:dyDescent="0.35"/>
    <row r="1018" ht="10" customHeight="1" x14ac:dyDescent="0.35"/>
    <row r="1019" ht="10" customHeight="1" x14ac:dyDescent="0.35"/>
    <row r="1020" ht="10" customHeight="1" x14ac:dyDescent="0.35"/>
    <row r="1021" ht="10" customHeight="1" x14ac:dyDescent="0.35"/>
    <row r="1022" ht="10" customHeight="1" x14ac:dyDescent="0.35"/>
    <row r="1023" ht="10" customHeight="1" x14ac:dyDescent="0.35"/>
    <row r="1024" ht="10" customHeight="1" x14ac:dyDescent="0.35"/>
    <row r="1025" ht="10" customHeight="1" x14ac:dyDescent="0.35"/>
    <row r="1026" ht="10" customHeight="1" x14ac:dyDescent="0.35"/>
    <row r="1027" ht="10" customHeight="1" x14ac:dyDescent="0.35"/>
    <row r="1028" ht="10" customHeight="1" x14ac:dyDescent="0.35"/>
    <row r="1029" ht="10" customHeight="1" x14ac:dyDescent="0.35"/>
    <row r="1030" ht="10" customHeight="1" x14ac:dyDescent="0.35"/>
    <row r="1031" ht="10" customHeight="1" x14ac:dyDescent="0.35"/>
    <row r="1032" ht="10" customHeight="1" x14ac:dyDescent="0.35"/>
    <row r="1033" ht="10" customHeight="1" x14ac:dyDescent="0.35"/>
    <row r="1034" ht="10" customHeight="1" x14ac:dyDescent="0.35"/>
    <row r="1035" ht="10" customHeight="1" x14ac:dyDescent="0.35"/>
    <row r="1036" ht="10" customHeight="1" x14ac:dyDescent="0.35"/>
    <row r="1037" ht="10" customHeight="1" x14ac:dyDescent="0.35"/>
    <row r="1038" ht="10" customHeight="1" x14ac:dyDescent="0.35"/>
    <row r="1039" ht="10" customHeight="1" x14ac:dyDescent="0.35"/>
    <row r="1040" ht="10" customHeight="1" x14ac:dyDescent="0.35"/>
    <row r="1041" ht="10" customHeight="1" x14ac:dyDescent="0.35"/>
    <row r="1042" ht="10" customHeight="1" x14ac:dyDescent="0.35"/>
    <row r="1043" ht="10" customHeight="1" x14ac:dyDescent="0.35"/>
    <row r="1044" ht="10" customHeight="1" x14ac:dyDescent="0.35"/>
    <row r="1045" ht="10" customHeight="1" x14ac:dyDescent="0.35"/>
    <row r="1046" ht="10" customHeight="1" x14ac:dyDescent="0.35"/>
    <row r="1047" ht="10" customHeight="1" x14ac:dyDescent="0.35"/>
    <row r="1048" ht="10" customHeight="1" x14ac:dyDescent="0.35"/>
    <row r="1049" ht="10" customHeight="1" x14ac:dyDescent="0.35"/>
    <row r="1050" ht="10" customHeight="1" x14ac:dyDescent="0.35"/>
    <row r="1051" ht="10" customHeight="1" x14ac:dyDescent="0.35"/>
    <row r="1052" ht="10" customHeight="1" x14ac:dyDescent="0.35"/>
    <row r="1053" ht="10" customHeight="1" x14ac:dyDescent="0.35"/>
    <row r="1054" ht="10" customHeight="1" x14ac:dyDescent="0.35"/>
    <row r="1055" ht="10" customHeight="1" x14ac:dyDescent="0.35"/>
    <row r="1056" ht="10" customHeight="1" x14ac:dyDescent="0.35"/>
    <row r="1057" ht="10" customHeight="1" x14ac:dyDescent="0.35"/>
  </sheetData>
  <sheetProtection algorithmName="SHA-512" hashValue="NykeIi5YboJ9i4ItodqrnQ0yFyZHJYoc3c51gaEftSDv7BUzjljot8YRXEdQeGBnsGDsxveiyCnfjVrn7H6jHQ==" saltValue="5PRWKaqrcgg8GFyFiTudKQ==" spinCount="100000" sheet="1" objects="1" scenarios="1"/>
  <mergeCells count="486">
    <mergeCell ref="M427:N427"/>
    <mergeCell ref="O427:P427"/>
    <mergeCell ref="Q427:R427"/>
    <mergeCell ref="S427:T427"/>
    <mergeCell ref="U427:V427"/>
    <mergeCell ref="AF429:AG429"/>
    <mergeCell ref="AF424:AG424"/>
    <mergeCell ref="M426:N426"/>
    <mergeCell ref="O426:P426"/>
    <mergeCell ref="Q426:R426"/>
    <mergeCell ref="S426:T426"/>
    <mergeCell ref="U426:V426"/>
    <mergeCell ref="M423:N423"/>
    <mergeCell ref="O423:P423"/>
    <mergeCell ref="Q423:R423"/>
    <mergeCell ref="S423:T423"/>
    <mergeCell ref="U423:V423"/>
    <mergeCell ref="W423:X423"/>
    <mergeCell ref="Y423:Z423"/>
    <mergeCell ref="AA423:AB423"/>
    <mergeCell ref="AC423:AD423"/>
    <mergeCell ref="M422:N422"/>
    <mergeCell ref="O422:P422"/>
    <mergeCell ref="Q422:R422"/>
    <mergeCell ref="S422:T422"/>
    <mergeCell ref="U422:V422"/>
    <mergeCell ref="W422:X422"/>
    <mergeCell ref="Y422:Z422"/>
    <mergeCell ref="AA422:AB422"/>
    <mergeCell ref="AC422:AD422"/>
    <mergeCell ref="M421:N421"/>
    <mergeCell ref="O421:P421"/>
    <mergeCell ref="Q421:R421"/>
    <mergeCell ref="S421:T421"/>
    <mergeCell ref="U421:V421"/>
    <mergeCell ref="W421:X421"/>
    <mergeCell ref="Y421:Z421"/>
    <mergeCell ref="AA421:AB421"/>
    <mergeCell ref="AC421:AD421"/>
    <mergeCell ref="M419:R419"/>
    <mergeCell ref="S419:X419"/>
    <mergeCell ref="Y419:AD419"/>
    <mergeCell ref="AF419:AG419"/>
    <mergeCell ref="M420:N420"/>
    <mergeCell ref="O420:P420"/>
    <mergeCell ref="Q420:R420"/>
    <mergeCell ref="S420:T420"/>
    <mergeCell ref="U420:V420"/>
    <mergeCell ref="W420:X420"/>
    <mergeCell ref="Y420:Z420"/>
    <mergeCell ref="AA420:AB420"/>
    <mergeCell ref="AC420:AD420"/>
    <mergeCell ref="B408:H408"/>
    <mergeCell ref="D411:J411"/>
    <mergeCell ref="D412:J412"/>
    <mergeCell ref="D413:J413"/>
    <mergeCell ref="D414:J414"/>
    <mergeCell ref="D416:J416"/>
    <mergeCell ref="B402:H402"/>
    <mergeCell ref="B403:H403"/>
    <mergeCell ref="B404:H404"/>
    <mergeCell ref="B405:H405"/>
    <mergeCell ref="B406:H406"/>
    <mergeCell ref="B407:H407"/>
    <mergeCell ref="D393:F393"/>
    <mergeCell ref="M393:R393"/>
    <mergeCell ref="B398:H398"/>
    <mergeCell ref="B399:H399"/>
    <mergeCell ref="B400:H400"/>
    <mergeCell ref="B401:H401"/>
    <mergeCell ref="B391:I391"/>
    <mergeCell ref="M391:N391"/>
    <mergeCell ref="O391:P391"/>
    <mergeCell ref="Q391:R391"/>
    <mergeCell ref="S391:T391"/>
    <mergeCell ref="U391:V391"/>
    <mergeCell ref="M390:R390"/>
    <mergeCell ref="S390:X390"/>
    <mergeCell ref="Y390:AD390"/>
    <mergeCell ref="AF390:AH390"/>
    <mergeCell ref="AJ390:AJ391"/>
    <mergeCell ref="AL390:AL391"/>
    <mergeCell ref="W391:X391"/>
    <mergeCell ref="Y391:Z391"/>
    <mergeCell ref="AA391:AB391"/>
    <mergeCell ref="AC391:AD391"/>
    <mergeCell ref="D381:J381"/>
    <mergeCell ref="D383:F383"/>
    <mergeCell ref="D386:E387"/>
    <mergeCell ref="H386:I387"/>
    <mergeCell ref="B388:I388"/>
    <mergeCell ref="B390:I390"/>
    <mergeCell ref="D373:J373"/>
    <mergeCell ref="D375:J375"/>
    <mergeCell ref="D377:J377"/>
    <mergeCell ref="D378:J378"/>
    <mergeCell ref="D379:J379"/>
    <mergeCell ref="D380:J380"/>
    <mergeCell ref="B365:H365"/>
    <mergeCell ref="B366:H366"/>
    <mergeCell ref="B367:H367"/>
    <mergeCell ref="D370:J370"/>
    <mergeCell ref="D371:J371"/>
    <mergeCell ref="D372:J372"/>
    <mergeCell ref="B359:H359"/>
    <mergeCell ref="B360:H360"/>
    <mergeCell ref="B361:H361"/>
    <mergeCell ref="B362:H362"/>
    <mergeCell ref="B363:H363"/>
    <mergeCell ref="B364:H364"/>
    <mergeCell ref="AA350:AB350"/>
    <mergeCell ref="AC350:AD350"/>
    <mergeCell ref="D352:F352"/>
    <mergeCell ref="M352:R352"/>
    <mergeCell ref="B357:H357"/>
    <mergeCell ref="B358:H358"/>
    <mergeCell ref="AJ349:AJ350"/>
    <mergeCell ref="AL349:AL350"/>
    <mergeCell ref="B350:I350"/>
    <mergeCell ref="M350:N350"/>
    <mergeCell ref="O350:P350"/>
    <mergeCell ref="Q350:R350"/>
    <mergeCell ref="S350:T350"/>
    <mergeCell ref="U350:V350"/>
    <mergeCell ref="W350:X350"/>
    <mergeCell ref="Y350:Z350"/>
    <mergeCell ref="B347:I347"/>
    <mergeCell ref="B349:I349"/>
    <mergeCell ref="M349:R349"/>
    <mergeCell ref="S349:X349"/>
    <mergeCell ref="Y349:AD349"/>
    <mergeCell ref="AF349:AH349"/>
    <mergeCell ref="D337:J337"/>
    <mergeCell ref="D338:J338"/>
    <mergeCell ref="D339:J339"/>
    <mergeCell ref="D340:J340"/>
    <mergeCell ref="D342:F342"/>
    <mergeCell ref="D345:E346"/>
    <mergeCell ref="H345:I346"/>
    <mergeCell ref="B326:H326"/>
    <mergeCell ref="D329:J329"/>
    <mergeCell ref="D330:J330"/>
    <mergeCell ref="D331:J331"/>
    <mergeCell ref="D332:J332"/>
    <mergeCell ref="D336:J336"/>
    <mergeCell ref="B320:H320"/>
    <mergeCell ref="B321:H321"/>
    <mergeCell ref="B322:H322"/>
    <mergeCell ref="B323:H323"/>
    <mergeCell ref="B324:H324"/>
    <mergeCell ref="B325:H325"/>
    <mergeCell ref="D311:F311"/>
    <mergeCell ref="M311:R311"/>
    <mergeCell ref="B316:H316"/>
    <mergeCell ref="B317:H317"/>
    <mergeCell ref="B318:H318"/>
    <mergeCell ref="B319:H319"/>
    <mergeCell ref="AL308:AL309"/>
    <mergeCell ref="B309:I309"/>
    <mergeCell ref="M309:N309"/>
    <mergeCell ref="O309:P309"/>
    <mergeCell ref="Q309:R309"/>
    <mergeCell ref="S309:T309"/>
    <mergeCell ref="U309:V309"/>
    <mergeCell ref="W309:X309"/>
    <mergeCell ref="Y309:Z309"/>
    <mergeCell ref="AA309:AB309"/>
    <mergeCell ref="B308:I308"/>
    <mergeCell ref="M308:R308"/>
    <mergeCell ref="S308:X308"/>
    <mergeCell ref="Y308:AD308"/>
    <mergeCell ref="AF308:AH308"/>
    <mergeCell ref="AJ308:AJ309"/>
    <mergeCell ref="AC309:AD309"/>
    <mergeCell ref="D301:F301"/>
    <mergeCell ref="D304:E305"/>
    <mergeCell ref="H304:I305"/>
    <mergeCell ref="B306:I306"/>
    <mergeCell ref="D289:J289"/>
    <mergeCell ref="D290:J290"/>
    <mergeCell ref="D291:J291"/>
    <mergeCell ref="D295:J295"/>
    <mergeCell ref="D296:J296"/>
    <mergeCell ref="D297:J297"/>
    <mergeCell ref="D288:J288"/>
    <mergeCell ref="B275:H275"/>
    <mergeCell ref="B276:H276"/>
    <mergeCell ref="B277:H277"/>
    <mergeCell ref="B278:H278"/>
    <mergeCell ref="B279:H279"/>
    <mergeCell ref="B280:H280"/>
    <mergeCell ref="D298:J298"/>
    <mergeCell ref="D299:J299"/>
    <mergeCell ref="D270:F270"/>
    <mergeCell ref="M270:R270"/>
    <mergeCell ref="S267:X267"/>
    <mergeCell ref="Y267:AD267"/>
    <mergeCell ref="B281:H281"/>
    <mergeCell ref="B282:H282"/>
    <mergeCell ref="B283:H283"/>
    <mergeCell ref="B284:H284"/>
    <mergeCell ref="B285:H285"/>
    <mergeCell ref="AF267:AH267"/>
    <mergeCell ref="AJ267:AJ268"/>
    <mergeCell ref="AL267:AL268"/>
    <mergeCell ref="B268:I268"/>
    <mergeCell ref="M268:N268"/>
    <mergeCell ref="O268:P268"/>
    <mergeCell ref="Q268:R268"/>
    <mergeCell ref="S268:T268"/>
    <mergeCell ref="D260:F260"/>
    <mergeCell ref="D263:E264"/>
    <mergeCell ref="H263:I264"/>
    <mergeCell ref="B265:I265"/>
    <mergeCell ref="B267:I267"/>
    <mergeCell ref="M267:R267"/>
    <mergeCell ref="U268:V268"/>
    <mergeCell ref="W268:X268"/>
    <mergeCell ref="Y268:Z268"/>
    <mergeCell ref="AA268:AB268"/>
    <mergeCell ref="AC268:AD268"/>
    <mergeCell ref="D250:J250"/>
    <mergeCell ref="D254:J254"/>
    <mergeCell ref="D255:J255"/>
    <mergeCell ref="D256:J256"/>
    <mergeCell ref="D257:J257"/>
    <mergeCell ref="D258:J258"/>
    <mergeCell ref="B242:H242"/>
    <mergeCell ref="B243:H243"/>
    <mergeCell ref="B244:H244"/>
    <mergeCell ref="D247:J247"/>
    <mergeCell ref="D248:J248"/>
    <mergeCell ref="D249:J249"/>
    <mergeCell ref="B236:H236"/>
    <mergeCell ref="B237:H237"/>
    <mergeCell ref="B238:H238"/>
    <mergeCell ref="B239:H239"/>
    <mergeCell ref="B240:H240"/>
    <mergeCell ref="B241:H241"/>
    <mergeCell ref="AA227:AB227"/>
    <mergeCell ref="AC227:AD227"/>
    <mergeCell ref="D229:F229"/>
    <mergeCell ref="M229:R229"/>
    <mergeCell ref="B234:H234"/>
    <mergeCell ref="B235:H235"/>
    <mergeCell ref="AJ226:AJ227"/>
    <mergeCell ref="AL226:AL227"/>
    <mergeCell ref="B227:I227"/>
    <mergeCell ref="M227:N227"/>
    <mergeCell ref="O227:P227"/>
    <mergeCell ref="Q227:R227"/>
    <mergeCell ref="S227:T227"/>
    <mergeCell ref="U227:V227"/>
    <mergeCell ref="W227:X227"/>
    <mergeCell ref="Y227:Z227"/>
    <mergeCell ref="B224:I224"/>
    <mergeCell ref="B226:I226"/>
    <mergeCell ref="M226:R226"/>
    <mergeCell ref="S226:X226"/>
    <mergeCell ref="Y226:AD226"/>
    <mergeCell ref="AF226:AH226"/>
    <mergeCell ref="D214:J214"/>
    <mergeCell ref="D215:J215"/>
    <mergeCell ref="D216:J216"/>
    <mergeCell ref="D217:J217"/>
    <mergeCell ref="D219:F219"/>
    <mergeCell ref="D222:E223"/>
    <mergeCell ref="H222:I223"/>
    <mergeCell ref="B203:H203"/>
    <mergeCell ref="D206:J206"/>
    <mergeCell ref="D207:J207"/>
    <mergeCell ref="D208:J208"/>
    <mergeCell ref="D209:J209"/>
    <mergeCell ref="D213:J213"/>
    <mergeCell ref="B197:H197"/>
    <mergeCell ref="B198:H198"/>
    <mergeCell ref="B199:H199"/>
    <mergeCell ref="B200:H200"/>
    <mergeCell ref="B201:H201"/>
    <mergeCell ref="B202:H202"/>
    <mergeCell ref="D188:F188"/>
    <mergeCell ref="M188:R188"/>
    <mergeCell ref="B193:H193"/>
    <mergeCell ref="B194:H194"/>
    <mergeCell ref="B195:H195"/>
    <mergeCell ref="B196:H196"/>
    <mergeCell ref="B186:I186"/>
    <mergeCell ref="M186:N186"/>
    <mergeCell ref="O186:P186"/>
    <mergeCell ref="Q186:R186"/>
    <mergeCell ref="S186:T186"/>
    <mergeCell ref="U186:V186"/>
    <mergeCell ref="M185:R185"/>
    <mergeCell ref="S185:X185"/>
    <mergeCell ref="Y185:AD185"/>
    <mergeCell ref="AF185:AH185"/>
    <mergeCell ref="AJ185:AJ186"/>
    <mergeCell ref="AL185:AL186"/>
    <mergeCell ref="W186:X186"/>
    <mergeCell ref="Y186:Z186"/>
    <mergeCell ref="AA186:AB186"/>
    <mergeCell ref="AC186:AD186"/>
    <mergeCell ref="D176:J176"/>
    <mergeCell ref="D178:F178"/>
    <mergeCell ref="D181:E182"/>
    <mergeCell ref="H181:I182"/>
    <mergeCell ref="B183:I183"/>
    <mergeCell ref="B185:I185"/>
    <mergeCell ref="D168:J168"/>
    <mergeCell ref="D170:J170"/>
    <mergeCell ref="D172:J172"/>
    <mergeCell ref="D173:J173"/>
    <mergeCell ref="D174:J174"/>
    <mergeCell ref="D175:J175"/>
    <mergeCell ref="B160:H160"/>
    <mergeCell ref="B161:H161"/>
    <mergeCell ref="B162:H162"/>
    <mergeCell ref="D165:J165"/>
    <mergeCell ref="D166:J166"/>
    <mergeCell ref="D167:J167"/>
    <mergeCell ref="B154:H154"/>
    <mergeCell ref="B155:H155"/>
    <mergeCell ref="B156:H156"/>
    <mergeCell ref="B157:H157"/>
    <mergeCell ref="B158:H158"/>
    <mergeCell ref="B159:H159"/>
    <mergeCell ref="AA145:AB145"/>
    <mergeCell ref="AC145:AD145"/>
    <mergeCell ref="D147:F147"/>
    <mergeCell ref="M147:R147"/>
    <mergeCell ref="B152:H152"/>
    <mergeCell ref="B153:H153"/>
    <mergeCell ref="AJ144:AJ145"/>
    <mergeCell ref="AL144:AL145"/>
    <mergeCell ref="B145:I145"/>
    <mergeCell ref="M145:N145"/>
    <mergeCell ref="O145:P145"/>
    <mergeCell ref="Q145:R145"/>
    <mergeCell ref="S145:T145"/>
    <mergeCell ref="U145:V145"/>
    <mergeCell ref="W145:X145"/>
    <mergeCell ref="Y145:Z145"/>
    <mergeCell ref="B142:I142"/>
    <mergeCell ref="B144:I144"/>
    <mergeCell ref="M144:R144"/>
    <mergeCell ref="S144:X144"/>
    <mergeCell ref="Y144:AD144"/>
    <mergeCell ref="AF144:AH144"/>
    <mergeCell ref="D132:J132"/>
    <mergeCell ref="D133:J133"/>
    <mergeCell ref="D134:J134"/>
    <mergeCell ref="D135:J135"/>
    <mergeCell ref="D137:F137"/>
    <mergeCell ref="D140:E141"/>
    <mergeCell ref="H140:I141"/>
    <mergeCell ref="B121:H121"/>
    <mergeCell ref="D124:J124"/>
    <mergeCell ref="D125:J125"/>
    <mergeCell ref="D126:J126"/>
    <mergeCell ref="D127:J127"/>
    <mergeCell ref="D131:J131"/>
    <mergeCell ref="B115:H115"/>
    <mergeCell ref="B116:H116"/>
    <mergeCell ref="B117:H117"/>
    <mergeCell ref="B118:H118"/>
    <mergeCell ref="B119:H119"/>
    <mergeCell ref="B120:H120"/>
    <mergeCell ref="D106:F106"/>
    <mergeCell ref="M106:R106"/>
    <mergeCell ref="B111:H111"/>
    <mergeCell ref="B112:H112"/>
    <mergeCell ref="B113:H113"/>
    <mergeCell ref="B114:H114"/>
    <mergeCell ref="AL103:AL104"/>
    <mergeCell ref="B104:I104"/>
    <mergeCell ref="M104:N104"/>
    <mergeCell ref="O104:P104"/>
    <mergeCell ref="Q104:R104"/>
    <mergeCell ref="S104:T104"/>
    <mergeCell ref="U104:V104"/>
    <mergeCell ref="W104:X104"/>
    <mergeCell ref="Y104:Z104"/>
    <mergeCell ref="AA104:AB104"/>
    <mergeCell ref="B103:I103"/>
    <mergeCell ref="M103:R103"/>
    <mergeCell ref="S103:X103"/>
    <mergeCell ref="Y103:AD103"/>
    <mergeCell ref="AF103:AH103"/>
    <mergeCell ref="AJ103:AJ104"/>
    <mergeCell ref="AC104:AD104"/>
    <mergeCell ref="D94:J94"/>
    <mergeCell ref="D96:F96"/>
    <mergeCell ref="D99:E100"/>
    <mergeCell ref="H99:I100"/>
    <mergeCell ref="B101:I101"/>
    <mergeCell ref="D84:J84"/>
    <mergeCell ref="D85:J85"/>
    <mergeCell ref="D86:J86"/>
    <mergeCell ref="D90:J90"/>
    <mergeCell ref="D91:J91"/>
    <mergeCell ref="D92:J92"/>
    <mergeCell ref="B80:H80"/>
    <mergeCell ref="D83:J83"/>
    <mergeCell ref="B70:H70"/>
    <mergeCell ref="B71:H71"/>
    <mergeCell ref="B72:H72"/>
    <mergeCell ref="B73:H73"/>
    <mergeCell ref="B74:H74"/>
    <mergeCell ref="B75:H75"/>
    <mergeCell ref="D93:J93"/>
    <mergeCell ref="D65:F65"/>
    <mergeCell ref="M65:R65"/>
    <mergeCell ref="Y62:AD62"/>
    <mergeCell ref="AF62:AH62"/>
    <mergeCell ref="AJ62:AJ63"/>
    <mergeCell ref="B76:H76"/>
    <mergeCell ref="B77:H77"/>
    <mergeCell ref="B78:H78"/>
    <mergeCell ref="B79:H79"/>
    <mergeCell ref="D53:J53"/>
    <mergeCell ref="D55:F55"/>
    <mergeCell ref="D42:J42"/>
    <mergeCell ref="D43:J43"/>
    <mergeCell ref="D44:J44"/>
    <mergeCell ref="D45:J45"/>
    <mergeCell ref="AL62:AL63"/>
    <mergeCell ref="B63:I63"/>
    <mergeCell ref="M63:N63"/>
    <mergeCell ref="O63:P63"/>
    <mergeCell ref="Q63:R63"/>
    <mergeCell ref="S63:T63"/>
    <mergeCell ref="U63:V63"/>
    <mergeCell ref="D58:E59"/>
    <mergeCell ref="H58:I59"/>
    <mergeCell ref="B60:I60"/>
    <mergeCell ref="B62:I62"/>
    <mergeCell ref="M62:R62"/>
    <mergeCell ref="S62:X62"/>
    <mergeCell ref="W63:X63"/>
    <mergeCell ref="Y63:Z63"/>
    <mergeCell ref="AA63:AB63"/>
    <mergeCell ref="AC63:AD63"/>
    <mergeCell ref="B35:H35"/>
    <mergeCell ref="B36:H36"/>
    <mergeCell ref="B37:H37"/>
    <mergeCell ref="B38:H38"/>
    <mergeCell ref="B39:H39"/>
    <mergeCell ref="D49:J49"/>
    <mergeCell ref="D50:J50"/>
    <mergeCell ref="D51:J51"/>
    <mergeCell ref="D52:J52"/>
    <mergeCell ref="B29:H29"/>
    <mergeCell ref="B30:H30"/>
    <mergeCell ref="B31:H31"/>
    <mergeCell ref="B32:H32"/>
    <mergeCell ref="B33:H33"/>
    <mergeCell ref="B34:H34"/>
    <mergeCell ref="U22:V22"/>
    <mergeCell ref="W22:X22"/>
    <mergeCell ref="Y22:Z22"/>
    <mergeCell ref="AA22:AB22"/>
    <mergeCell ref="AC22:AD22"/>
    <mergeCell ref="D24:F24"/>
    <mergeCell ref="M24:R24"/>
    <mergeCell ref="S21:X21"/>
    <mergeCell ref="Y21:AD21"/>
    <mergeCell ref="AF21:AH21"/>
    <mergeCell ref="AJ21:AJ22"/>
    <mergeCell ref="AL21:AL22"/>
    <mergeCell ref="B22:I22"/>
    <mergeCell ref="M22:N22"/>
    <mergeCell ref="O22:P22"/>
    <mergeCell ref="Q22:R22"/>
    <mergeCell ref="S22:T22"/>
    <mergeCell ref="D14:F14"/>
    <mergeCell ref="D17:E18"/>
    <mergeCell ref="H17:I18"/>
    <mergeCell ref="B19:I19"/>
    <mergeCell ref="B21:I21"/>
    <mergeCell ref="M21:R21"/>
    <mergeCell ref="B4:J4"/>
    <mergeCell ref="D8:J8"/>
    <mergeCell ref="D9:J9"/>
    <mergeCell ref="D10:J10"/>
    <mergeCell ref="D11:J11"/>
    <mergeCell ref="D12:J12"/>
  </mergeCells>
  <dataValidations count="10">
    <dataValidation type="list" allowBlank="1" showInputMessage="1" showErrorMessage="1" sqref="B25:B27 B66:B68 B107:B109 B148:B150 B189:B191 B230:B232 B271:B273 B312:B314 B353:B355 B394:B396" xr:uid="{CAA7099C-AA21-4B44-9F99-BDF4AC6C665E}">
      <formula1>AgileRollen</formula1>
    </dataValidation>
    <dataValidation type="whole" operator="greaterThan" allowBlank="1" showInputMessage="1" showErrorMessage="1" error="Bitte nur ganze Zahlen eingeben!" prompt="Geben Sie die für das Vorhaben bis zum Zeitpunkt des Einreichens des Zertifizierungsantrags geleistete Anzahl Personentage ein (ohne Ihren eigenen Aufwand)!" sqref="F18 F59 F100 F223 F141 F182 F264 F305 F346 F387" xr:uid="{8A047D17-9EC8-4CDF-B13C-DDE5A9E3130B}">
      <formula1>0</formula1>
    </dataValidation>
    <dataValidation type="whole" operator="greaterThan" allowBlank="1" showInputMessage="1" showErrorMessage="1" error="Bitte nur ganze Zahlen eingeben!" prompt="Geben Sie die für das Vorhaben insgesamt geplante Anzahl Personentage ein (ohne Ihren eigenen Aufwand)!" sqref="F17 F58 F99 F222 F140 F181 F263 F304 F345 F386" xr:uid="{E71280EC-C18F-49E2-BD1F-9ED7CFE681D5}">
      <formula1>0</formula1>
    </dataValidation>
    <dataValidation type="list" allowBlank="1" showInputMessage="1" showErrorMessage="1" sqref="J21:J22 J226:J227 J349:J350 J62:J63 J308:J309 J103:J104 J144:J145 J267:J268 J185:J186 J390:J391" xr:uid="{D5021FB5-BB62-4CBF-84F2-7976A0333CD8}">
      <formula1>Entscheid</formula1>
    </dataValidation>
    <dataValidation type="list" allowBlank="1" showInputMessage="1" showErrorMessage="1" sqref="B88 B293" xr:uid="{C97E040A-9B50-494C-992E-69AE2BFD9783}">
      <formula1>Projektrollen</formula1>
    </dataValidation>
    <dataValidation type="decimal" allowBlank="1" showInputMessage="1" showErrorMessage="1" error="Nur Werte von 0% bis 100% zugelassen!" sqref="H293 H88" xr:uid="{218612A9-5A2C-459B-88DC-2CE197929E63}">
      <formula1>0</formula1>
      <formula2>1</formula2>
    </dataValidation>
    <dataValidation type="whole" allowBlank="1" showInputMessage="1" showErrorMessage="1" error="Bitte einen Wert 1-4 eingeben!" sqref="J30:J39 J71:J80 J112:J121 J153:J162 J194:J203 J235:J244 J276:J285 J317:J326 J358:J367 J399:J408" xr:uid="{F22ECB3E-DFF2-422E-B0E0-90B1CD8766BF}">
      <formula1>1</formula1>
      <formula2>4</formula2>
    </dataValidation>
    <dataValidation type="list" allowBlank="1" showInputMessage="1" showErrorMessage="1" sqref="D11:J11 D52:J52 D93:J93 D134:J134 D175:J175 D216:J216 D257:J257 D298:J298 D339:J339 D380:J380" xr:uid="{F4B35CFC-4FA4-4F6C-A031-BB1383FB69A4}">
      <formula1>Projektarten</formula1>
    </dataValidation>
    <dataValidation type="whole" operator="greaterThan" allowBlank="1" showInputMessage="1" showErrorMessage="1" error="Bitte nur ganze Zahlen eingeben!" promptTitle="Cash-out" prompt="Unter Cash-out wird alles verstanden, was über Rechnung bezahlt wird. Falls externes Personal bereits in die Personentage eingerechnet wurde, dann darf dieses nicht mehr eingerechnet werden. Es ist jeweils der Cash-out des eigenen Unternehmens anzugeben." sqref="J17 J58 J99 J140 J181 J222 J263 J304 J345 J386" xr:uid="{AF258F30-D4F9-4272-A1BA-B4D00FBF1B92}">
      <formula1>0</formula1>
    </dataValidation>
    <dataValidation type="whole" operator="greaterThan" allowBlank="1" showInputMessage="1" showErrorMessage="1" error="Bitte nur ganze Zahlen eingeben!" sqref="J18:J19 H25:H27 J59:J60 H66:H68 J100:J101 H107:H109 J141:J142 H148:H150 J182:J183 H189:H191 J223:J224 H230:H232 J264:J265 H271:H273 J305:J306 H312:H314 J346:J347 H353:H355 J387:J388 H394:H396" xr:uid="{2CFBFF99-55DE-4B4B-89A1-6CAC1BEFB7AA}">
      <formula1>0</formula1>
    </dataValidation>
  </dataValidations>
  <printOptions horizontalCentered="1"/>
  <pageMargins left="0.39370078740157483" right="0.39370078740157483" top="1.5748031496062993" bottom="0.59055118110236227" header="0.39370078740157483" footer="0.31496062992125984"/>
  <pageSetup paperSize="9" scale="76" fitToHeight="0" orientation="portrait" r:id="rId1"/>
  <headerFooter>
    <oddHeader>&amp;L&amp;"Verdana,Standard"&amp;9&amp;G&amp;C&amp;"Verdana,Fett"&amp;12
IPMA Level A, B und C
Antrag auf Rezertifizierung
Erfahrung in Agile Leadership&amp;R&amp;G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41F18EFA-F708-4E3B-A383-6E66C5699E35}">
          <x14:formula1>
            <xm:f>Pers!$D$17</xm:f>
          </x14:formula1>
          <x14:formula2>
            <xm:f>Pers!$D$18</xm:f>
          </x14:formula2>
          <xm:sqref>D25:D27 D66:D68 D107:D109 D148:D150 D189:D191 D230:D232 D271:D273 D312:D314 D353:D355 D394:D396</xm:sqref>
        </x14:dataValidation>
        <x14:dataValidation type="date" allowBlank="1" showInputMessage="1" showErrorMessage="1" error="Datum liegt ausserhalb des zu betrachtenden Erfahrungszeitraums!" prompt="Es sind nur Datumseingaben bis zum Ende des Erfahrungszeitraums möglich, s. Tabellenblatt 'Pers'!" xr:uid="{1A200110-B50D-40FA-A237-CC944FFDF70B}">
          <x14:formula1>
            <xm:f>Pers!$D$17</xm:f>
          </x14:formula1>
          <x14:formula2>
            <xm:f>Pers!$D$18</xm:f>
          </x14:formula2>
          <xm:sqref>F25:F27 F66:F68 F107:F109 F148:F150 F189:F191 F230:F232 F271:F273 F312:F314 F353:F355 F394:F396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E665-C8BE-4AD1-927B-EFF95D6B66BD}">
  <sheetPr>
    <tabColor theme="6" tint="0.39997558519241921"/>
    <pageSetUpPr fitToPage="1"/>
  </sheetPr>
  <dimension ref="A1:AS887"/>
  <sheetViews>
    <sheetView showGridLines="0" zoomScaleNormal="100" workbookViewId="0"/>
  </sheetViews>
  <sheetFormatPr baseColWidth="10" defaultColWidth="11.453125" defaultRowHeight="11.5" x14ac:dyDescent="0.35"/>
  <cols>
    <col min="1" max="1" width="1.7265625" style="4" customWidth="1"/>
    <col min="2" max="2" width="3.7265625" style="4" customWidth="1"/>
    <col min="3" max="5" width="24.7265625" style="4" customWidth="1"/>
    <col min="6" max="6" width="7.7265625" style="4" customWidth="1"/>
    <col min="7" max="12" width="12.7265625" style="4" customWidth="1"/>
    <col min="13" max="13" width="1.7265625" style="5" customWidth="1"/>
    <col min="14" max="14" width="1.7265625" style="27" customWidth="1"/>
    <col min="15" max="19" width="6.7265625" style="23" hidden="1" customWidth="1"/>
    <col min="20" max="20" width="6.7265625" style="5" hidden="1" customWidth="1"/>
    <col min="21" max="38" width="6.7265625" style="4" hidden="1" customWidth="1"/>
    <col min="39" max="39" width="1.7265625" style="4" hidden="1" customWidth="1"/>
    <col min="40" max="41" width="8.7265625" style="4" hidden="1" customWidth="1"/>
    <col min="42" max="42" width="1.7265625" style="4" hidden="1" customWidth="1"/>
    <col min="43" max="43" width="12.7265625" style="4" hidden="1" customWidth="1"/>
    <col min="44" max="44" width="1.7265625" style="4" hidden="1" customWidth="1"/>
    <col min="45" max="45" width="11.453125" style="4" hidden="1" customWidth="1"/>
    <col min="46" max="16384" width="11.453125" style="4"/>
  </cols>
  <sheetData>
    <row r="1" spans="1:41" ht="10" customHeight="1" x14ac:dyDescent="0.35">
      <c r="A1" s="7"/>
      <c r="B1" s="8"/>
      <c r="C1" s="8"/>
      <c r="D1" s="8"/>
      <c r="E1" s="8"/>
      <c r="F1" s="8"/>
      <c r="G1" s="8"/>
      <c r="H1" s="8"/>
      <c r="I1" s="8"/>
      <c r="J1" s="8"/>
      <c r="K1" s="8"/>
      <c r="L1" s="8"/>
      <c r="M1" s="9"/>
      <c r="O1" s="122"/>
      <c r="P1" s="122"/>
      <c r="Q1" s="122"/>
      <c r="R1" s="122"/>
      <c r="S1" s="122"/>
      <c r="T1" s="122"/>
      <c r="U1" s="238"/>
      <c r="V1" s="238"/>
      <c r="W1" s="238"/>
      <c r="X1" s="238"/>
      <c r="Y1" s="238"/>
      <c r="Z1" s="238"/>
      <c r="AA1" s="238"/>
      <c r="AB1" s="238"/>
      <c r="AC1" s="238"/>
      <c r="AD1" s="238"/>
      <c r="AE1" s="238"/>
      <c r="AF1" s="238"/>
      <c r="AG1" s="238"/>
      <c r="AH1" s="238"/>
      <c r="AI1" s="238"/>
      <c r="AJ1" s="238"/>
      <c r="AK1" s="238"/>
      <c r="AL1" s="238"/>
      <c r="AM1" s="238"/>
      <c r="AN1" s="238"/>
      <c r="AO1" s="238"/>
    </row>
    <row r="2" spans="1:41" ht="18" customHeight="1" x14ac:dyDescent="0.35">
      <c r="A2" s="10"/>
      <c r="B2" s="11"/>
      <c r="C2" s="156" t="s">
        <v>309</v>
      </c>
      <c r="D2" s="11"/>
      <c r="E2" s="11"/>
      <c r="F2" s="11"/>
      <c r="G2" s="11"/>
      <c r="H2" s="11"/>
      <c r="I2" s="11"/>
      <c r="J2" s="11"/>
      <c r="K2" s="11"/>
      <c r="L2" s="11"/>
      <c r="M2" s="12"/>
      <c r="O2" s="243"/>
      <c r="P2" s="243"/>
      <c r="Q2" s="243"/>
      <c r="R2" s="243"/>
      <c r="S2" s="243"/>
      <c r="T2" s="242"/>
      <c r="U2" s="238"/>
      <c r="V2" s="238"/>
      <c r="W2" s="238"/>
      <c r="X2" s="238"/>
      <c r="Y2" s="238"/>
      <c r="Z2" s="238"/>
      <c r="AA2" s="238"/>
      <c r="AB2" s="238"/>
      <c r="AC2" s="238"/>
      <c r="AD2" s="238"/>
      <c r="AE2" s="238"/>
      <c r="AF2" s="238"/>
      <c r="AG2" s="238"/>
      <c r="AH2" s="238"/>
      <c r="AI2" s="238"/>
      <c r="AJ2" s="238"/>
      <c r="AK2" s="238"/>
      <c r="AL2" s="238"/>
      <c r="AM2" s="238"/>
      <c r="AN2" s="238"/>
      <c r="AO2" s="238"/>
    </row>
    <row r="3" spans="1:41" ht="10" customHeight="1" x14ac:dyDescent="0.35">
      <c r="A3" s="10"/>
      <c r="B3" s="11"/>
      <c r="C3" s="11"/>
      <c r="D3" s="11"/>
      <c r="E3" s="11"/>
      <c r="F3" s="11"/>
      <c r="G3" s="11"/>
      <c r="H3" s="11"/>
      <c r="I3" s="11"/>
      <c r="J3" s="11"/>
      <c r="K3" s="11"/>
      <c r="L3" s="11"/>
      <c r="M3" s="12"/>
      <c r="O3" s="22"/>
      <c r="P3" s="22"/>
      <c r="Q3" s="22"/>
      <c r="R3" s="22"/>
      <c r="S3" s="22"/>
      <c r="T3" s="22"/>
      <c r="U3" s="238"/>
      <c r="V3" s="238"/>
      <c r="W3" s="238"/>
      <c r="X3" s="238"/>
      <c r="Y3" s="238"/>
      <c r="Z3" s="238"/>
      <c r="AA3" s="238"/>
      <c r="AB3" s="238"/>
      <c r="AC3" s="238"/>
      <c r="AD3" s="238"/>
      <c r="AE3" s="238"/>
      <c r="AF3" s="238"/>
      <c r="AG3" s="238"/>
      <c r="AH3" s="238"/>
      <c r="AI3" s="238"/>
      <c r="AJ3" s="238"/>
      <c r="AK3" s="238"/>
      <c r="AL3" s="238"/>
      <c r="AM3" s="238"/>
      <c r="AN3" s="238"/>
      <c r="AO3" s="238"/>
    </row>
    <row r="4" spans="1:41" ht="51" customHeight="1" x14ac:dyDescent="0.35">
      <c r="A4" s="10"/>
      <c r="B4" s="11"/>
      <c r="C4" s="271" t="s">
        <v>310</v>
      </c>
      <c r="D4" s="271"/>
      <c r="E4" s="271"/>
      <c r="F4" s="271"/>
      <c r="G4" s="271"/>
      <c r="H4" s="271"/>
      <c r="I4" s="271"/>
      <c r="J4" s="271"/>
      <c r="K4" s="271"/>
      <c r="L4" s="271"/>
      <c r="M4" s="12"/>
      <c r="O4" s="22"/>
      <c r="P4" s="22"/>
      <c r="Q4" s="22"/>
      <c r="R4" s="22"/>
      <c r="S4" s="22"/>
      <c r="T4" s="22"/>
      <c r="U4" s="238"/>
      <c r="V4" s="238"/>
      <c r="W4" s="238"/>
      <c r="X4" s="238"/>
      <c r="Y4" s="238"/>
      <c r="Z4" s="238"/>
      <c r="AA4" s="238"/>
      <c r="AB4" s="238"/>
      <c r="AC4" s="238"/>
      <c r="AD4" s="238"/>
      <c r="AE4" s="238"/>
      <c r="AF4" s="238"/>
      <c r="AG4" s="238"/>
      <c r="AH4" s="238"/>
      <c r="AI4" s="238"/>
      <c r="AJ4" s="238"/>
      <c r="AK4" s="238"/>
      <c r="AL4" s="238"/>
      <c r="AM4" s="238"/>
      <c r="AN4" s="238"/>
      <c r="AO4" s="238"/>
    </row>
    <row r="5" spans="1:41" ht="10" customHeight="1" x14ac:dyDescent="0.35">
      <c r="A5" s="14"/>
      <c r="B5" s="15"/>
      <c r="C5" s="15"/>
      <c r="D5" s="15"/>
      <c r="E5" s="15"/>
      <c r="F5" s="15"/>
      <c r="G5" s="15"/>
      <c r="H5" s="15"/>
      <c r="I5" s="15"/>
      <c r="J5" s="15"/>
      <c r="K5" s="15"/>
      <c r="L5" s="15"/>
      <c r="M5" s="16"/>
      <c r="T5" s="242"/>
      <c r="U5" s="238"/>
      <c r="V5" s="238"/>
      <c r="W5" s="238"/>
      <c r="X5" s="238"/>
      <c r="Y5" s="238"/>
      <c r="Z5" s="238"/>
      <c r="AA5" s="238"/>
      <c r="AB5" s="238"/>
      <c r="AC5" s="238"/>
      <c r="AD5" s="238"/>
      <c r="AE5" s="238"/>
      <c r="AF5" s="238"/>
      <c r="AG5" s="238"/>
      <c r="AH5" s="238"/>
      <c r="AI5" s="238"/>
      <c r="AJ5" s="238"/>
      <c r="AK5" s="238"/>
      <c r="AL5" s="238"/>
      <c r="AM5" s="238"/>
      <c r="AN5" s="238"/>
      <c r="AO5" s="238"/>
    </row>
    <row r="6" spans="1:41" ht="10" customHeight="1" x14ac:dyDescent="0.35">
      <c r="A6" s="238"/>
      <c r="B6" s="238"/>
      <c r="C6" s="238"/>
      <c r="D6" s="238"/>
      <c r="E6" s="238"/>
      <c r="F6" s="238"/>
      <c r="G6" s="238"/>
      <c r="H6" s="238"/>
      <c r="I6" s="238"/>
      <c r="J6" s="238"/>
      <c r="K6" s="238"/>
      <c r="L6" s="238"/>
      <c r="M6" s="242"/>
      <c r="T6" s="242"/>
      <c r="U6" s="238"/>
      <c r="V6" s="238"/>
      <c r="W6" s="238"/>
      <c r="X6" s="238"/>
      <c r="Y6" s="238"/>
      <c r="Z6" s="238"/>
      <c r="AA6" s="238"/>
      <c r="AB6" s="238"/>
      <c r="AC6" s="238"/>
      <c r="AD6" s="238"/>
      <c r="AE6" s="238"/>
      <c r="AF6" s="238"/>
      <c r="AG6" s="238"/>
      <c r="AH6" s="238"/>
      <c r="AI6" s="238"/>
      <c r="AJ6" s="238"/>
      <c r="AK6" s="238"/>
      <c r="AL6" s="238"/>
      <c r="AM6" s="238"/>
      <c r="AN6" s="238"/>
      <c r="AO6" s="238"/>
    </row>
    <row r="7" spans="1:41" s="5" customFormat="1" ht="10" customHeight="1" x14ac:dyDescent="0.35">
      <c r="A7" s="7"/>
      <c r="B7" s="8"/>
      <c r="C7" s="8"/>
      <c r="D7" s="8"/>
      <c r="E7" s="8"/>
      <c r="F7" s="8"/>
      <c r="G7" s="8"/>
      <c r="H7" s="8"/>
      <c r="I7" s="8"/>
      <c r="J7" s="8"/>
      <c r="K7" s="8"/>
      <c r="L7" s="8"/>
      <c r="M7" s="9"/>
      <c r="N7" s="27"/>
      <c r="O7" s="23"/>
      <c r="P7" s="23"/>
      <c r="Q7" s="23"/>
      <c r="R7" s="23"/>
      <c r="S7" s="23"/>
      <c r="T7" s="242"/>
      <c r="U7" s="238"/>
      <c r="V7" s="238"/>
      <c r="W7" s="238"/>
      <c r="X7" s="238"/>
      <c r="Y7" s="238"/>
      <c r="Z7" s="238"/>
      <c r="AA7" s="238"/>
      <c r="AB7" s="238"/>
      <c r="AC7" s="238"/>
      <c r="AD7" s="238"/>
      <c r="AE7" s="238"/>
      <c r="AF7" s="238"/>
      <c r="AG7" s="238"/>
      <c r="AH7" s="238"/>
      <c r="AI7" s="238"/>
      <c r="AJ7" s="238"/>
      <c r="AK7" s="238"/>
      <c r="AL7" s="238"/>
      <c r="AM7" s="238"/>
      <c r="AN7" s="238"/>
      <c r="AO7" s="238"/>
    </row>
    <row r="8" spans="1:41" s="5" customFormat="1" ht="18" customHeight="1" x14ac:dyDescent="0.35">
      <c r="A8" s="10"/>
      <c r="B8" s="11"/>
      <c r="C8" s="218" t="s">
        <v>266</v>
      </c>
      <c r="D8" s="218"/>
      <c r="E8" s="331" t="s">
        <v>311</v>
      </c>
      <c r="F8" s="331"/>
      <c r="G8" s="331"/>
      <c r="H8" s="331"/>
      <c r="I8" s="331"/>
      <c r="J8" s="331"/>
      <c r="K8" s="331"/>
      <c r="L8" s="331"/>
      <c r="M8" s="12"/>
      <c r="N8" s="27"/>
      <c r="O8" s="23"/>
      <c r="P8" s="23"/>
      <c r="Q8" s="23"/>
      <c r="R8" s="23"/>
      <c r="S8" s="23"/>
      <c r="T8" s="242"/>
      <c r="U8" s="238"/>
      <c r="V8" s="238"/>
      <c r="W8" s="238"/>
      <c r="X8" s="238"/>
      <c r="Y8" s="238"/>
      <c r="Z8" s="238"/>
      <c r="AA8" s="238"/>
      <c r="AB8" s="238"/>
      <c r="AC8" s="238"/>
      <c r="AD8" s="238"/>
      <c r="AE8" s="238"/>
      <c r="AF8" s="238"/>
      <c r="AG8" s="238"/>
      <c r="AH8" s="238"/>
      <c r="AI8" s="238"/>
      <c r="AJ8" s="238"/>
      <c r="AK8" s="238"/>
      <c r="AL8" s="238"/>
      <c r="AM8" s="238"/>
      <c r="AN8" s="238"/>
      <c r="AO8" s="238"/>
    </row>
    <row r="9" spans="1:41" s="5" customFormat="1" ht="18" customHeight="1" x14ac:dyDescent="0.35">
      <c r="A9" s="10"/>
      <c r="B9" s="11"/>
      <c r="C9" s="217" t="s">
        <v>267</v>
      </c>
      <c r="D9" s="217"/>
      <c r="E9" s="274"/>
      <c r="F9" s="274"/>
      <c r="G9" s="274"/>
      <c r="H9" s="274"/>
      <c r="I9" s="274"/>
      <c r="J9" s="274"/>
      <c r="K9" s="274"/>
      <c r="L9" s="274"/>
      <c r="M9" s="12"/>
      <c r="N9" s="27"/>
      <c r="O9" s="23"/>
      <c r="P9" s="23"/>
      <c r="Q9" s="23"/>
      <c r="R9" s="23"/>
      <c r="S9" s="23"/>
      <c r="T9" s="242"/>
      <c r="U9" s="238"/>
      <c r="V9" s="238"/>
      <c r="W9" s="238"/>
      <c r="X9" s="238"/>
      <c r="Y9" s="238"/>
      <c r="Z9" s="238"/>
      <c r="AA9" s="238"/>
      <c r="AB9" s="238"/>
      <c r="AC9" s="238"/>
      <c r="AD9" s="238"/>
      <c r="AE9" s="238"/>
      <c r="AF9" s="238"/>
      <c r="AG9" s="238"/>
      <c r="AH9" s="238"/>
      <c r="AI9" s="238"/>
      <c r="AJ9" s="238"/>
      <c r="AK9" s="238"/>
      <c r="AL9" s="238"/>
      <c r="AM9" s="238"/>
      <c r="AN9" s="238"/>
      <c r="AO9" s="238"/>
    </row>
    <row r="10" spans="1:41" s="5" customFormat="1" ht="18" customHeight="1" x14ac:dyDescent="0.35">
      <c r="A10" s="10"/>
      <c r="B10" s="11"/>
      <c r="C10" s="217" t="s">
        <v>268</v>
      </c>
      <c r="D10" s="217"/>
      <c r="E10" s="274"/>
      <c r="F10" s="274"/>
      <c r="G10" s="274"/>
      <c r="H10" s="274"/>
      <c r="I10" s="274"/>
      <c r="J10" s="274"/>
      <c r="K10" s="274"/>
      <c r="L10" s="274"/>
      <c r="M10" s="12"/>
      <c r="N10" s="27"/>
      <c r="O10" s="23"/>
      <c r="P10" s="23"/>
      <c r="Q10" s="23"/>
      <c r="R10" s="23"/>
      <c r="S10" s="23"/>
      <c r="T10" s="242"/>
      <c r="U10" s="238"/>
      <c r="V10" s="238"/>
      <c r="W10" s="238"/>
      <c r="X10" s="238"/>
      <c r="Y10" s="238"/>
      <c r="Z10" s="238"/>
      <c r="AA10" s="238"/>
      <c r="AB10" s="238"/>
      <c r="AC10" s="238"/>
      <c r="AD10" s="238"/>
      <c r="AE10" s="238"/>
      <c r="AF10" s="238"/>
      <c r="AG10" s="238"/>
      <c r="AH10" s="238"/>
      <c r="AI10" s="238"/>
      <c r="AJ10" s="238"/>
      <c r="AK10" s="238"/>
      <c r="AL10" s="238"/>
      <c r="AM10" s="238"/>
      <c r="AN10" s="238"/>
      <c r="AO10" s="238"/>
    </row>
    <row r="11" spans="1:41" s="5" customFormat="1" ht="60" customHeight="1" x14ac:dyDescent="0.35">
      <c r="A11" s="10"/>
      <c r="B11" s="11"/>
      <c r="C11" s="217" t="s">
        <v>269</v>
      </c>
      <c r="D11" s="217"/>
      <c r="E11" s="274"/>
      <c r="F11" s="274"/>
      <c r="G11" s="274"/>
      <c r="H11" s="274"/>
      <c r="I11" s="274"/>
      <c r="J11" s="274"/>
      <c r="K11" s="274"/>
      <c r="L11" s="274"/>
      <c r="M11" s="12"/>
      <c r="N11" s="27"/>
      <c r="O11" s="23"/>
      <c r="P11" s="23"/>
      <c r="Q11" s="23"/>
      <c r="R11" s="23"/>
      <c r="S11" s="23"/>
      <c r="T11" s="242"/>
      <c r="U11" s="238"/>
      <c r="V11" s="238"/>
      <c r="W11" s="238"/>
      <c r="X11" s="238"/>
      <c r="Y11" s="238"/>
      <c r="Z11" s="238"/>
      <c r="AA11" s="238"/>
      <c r="AB11" s="238"/>
      <c r="AC11" s="238"/>
      <c r="AD11" s="238"/>
      <c r="AE11" s="238"/>
      <c r="AF11" s="238"/>
      <c r="AG11" s="238"/>
      <c r="AH11" s="238"/>
      <c r="AI11" s="238"/>
      <c r="AJ11" s="238"/>
      <c r="AK11" s="238"/>
      <c r="AL11" s="238"/>
      <c r="AM11" s="238"/>
      <c r="AN11" s="238"/>
      <c r="AO11" s="238"/>
    </row>
    <row r="12" spans="1:41" s="5" customFormat="1" ht="10" customHeight="1" x14ac:dyDescent="0.35">
      <c r="A12" s="10"/>
      <c r="B12" s="11"/>
      <c r="C12" s="217"/>
      <c r="D12" s="217"/>
      <c r="E12" s="217"/>
      <c r="F12" s="217"/>
      <c r="G12" s="219"/>
      <c r="H12" s="219"/>
      <c r="I12" s="219"/>
      <c r="J12" s="219"/>
      <c r="K12" s="219"/>
      <c r="L12" s="219"/>
      <c r="M12" s="12"/>
      <c r="N12" s="27"/>
      <c r="O12" s="23"/>
      <c r="P12" s="23"/>
      <c r="Q12" s="23"/>
      <c r="R12" s="23"/>
      <c r="S12" s="23"/>
      <c r="T12" s="242"/>
      <c r="U12" s="238"/>
      <c r="V12" s="238"/>
      <c r="W12" s="238"/>
      <c r="X12" s="238"/>
      <c r="Y12" s="238"/>
      <c r="Z12" s="238"/>
      <c r="AA12" s="238"/>
      <c r="AB12" s="238"/>
      <c r="AC12" s="238"/>
      <c r="AD12" s="238"/>
      <c r="AE12" s="238"/>
      <c r="AF12" s="238"/>
      <c r="AG12" s="238"/>
      <c r="AH12" s="238"/>
      <c r="AI12" s="238"/>
      <c r="AJ12" s="238"/>
      <c r="AK12" s="238"/>
      <c r="AL12" s="238"/>
      <c r="AM12" s="238"/>
      <c r="AN12" s="238"/>
      <c r="AO12" s="238"/>
    </row>
    <row r="13" spans="1:41" s="5" customFormat="1" ht="18" customHeight="1" x14ac:dyDescent="0.35">
      <c r="A13" s="10"/>
      <c r="B13" s="11"/>
      <c r="C13" s="218" t="s">
        <v>270</v>
      </c>
      <c r="D13" s="218"/>
      <c r="E13" s="218"/>
      <c r="F13" s="218"/>
      <c r="G13" s="237"/>
      <c r="H13" s="329" t="s">
        <v>119</v>
      </c>
      <c r="I13" s="329"/>
      <c r="J13" s="329"/>
      <c r="K13" s="246"/>
      <c r="L13" s="246" t="s">
        <v>80</v>
      </c>
      <c r="M13" s="12"/>
      <c r="N13" s="27"/>
      <c r="O13" s="23"/>
      <c r="P13" s="23"/>
      <c r="Q13" s="23"/>
      <c r="R13" s="23"/>
      <c r="S13" s="23"/>
      <c r="T13" s="242"/>
      <c r="U13" s="238"/>
      <c r="V13" s="238"/>
      <c r="W13" s="238"/>
      <c r="X13" s="238"/>
      <c r="Y13" s="238"/>
      <c r="Z13" s="238"/>
      <c r="AA13" s="242"/>
      <c r="AB13" s="242"/>
      <c r="AC13" s="242"/>
      <c r="AD13" s="201"/>
      <c r="AE13" s="201"/>
      <c r="AF13" s="238"/>
      <c r="AG13" s="238"/>
      <c r="AH13" s="238"/>
      <c r="AI13" s="238"/>
      <c r="AJ13" s="238"/>
      <c r="AK13" s="238"/>
      <c r="AL13" s="238"/>
      <c r="AM13" s="238"/>
      <c r="AN13" s="238"/>
      <c r="AO13" s="238"/>
    </row>
    <row r="14" spans="1:41" s="5" customFormat="1" ht="18" customHeight="1" x14ac:dyDescent="0.35">
      <c r="A14" s="10"/>
      <c r="B14" s="11"/>
      <c r="C14" s="217" t="s">
        <v>271</v>
      </c>
      <c r="D14" s="229"/>
      <c r="E14" s="229"/>
      <c r="F14" s="229"/>
      <c r="G14" s="230" t="s">
        <v>121</v>
      </c>
      <c r="H14" s="106"/>
      <c r="I14" s="139" t="s">
        <v>125</v>
      </c>
      <c r="J14" s="106"/>
      <c r="K14" s="18"/>
      <c r="L14" s="133">
        <f>ROUND(((J14-H14)/30.4),0)</f>
        <v>0</v>
      </c>
      <c r="M14" s="12"/>
      <c r="N14" s="27"/>
      <c r="O14" s="23"/>
      <c r="P14" s="23"/>
      <c r="Q14" s="23"/>
      <c r="R14" s="110"/>
      <c r="S14" s="110"/>
      <c r="T14" s="111"/>
      <c r="U14" s="111"/>
      <c r="V14" s="111"/>
      <c r="W14" s="111"/>
      <c r="X14" s="111"/>
      <c r="Y14" s="111"/>
      <c r="Z14" s="111"/>
      <c r="AA14" s="111"/>
      <c r="AB14" s="111"/>
      <c r="AC14" s="111"/>
      <c r="AD14" s="205"/>
      <c r="AE14" s="205"/>
      <c r="AF14" s="111"/>
      <c r="AG14" s="111"/>
      <c r="AH14" s="111"/>
      <c r="AI14" s="111"/>
      <c r="AJ14" s="111"/>
      <c r="AK14" s="111"/>
      <c r="AL14" s="111"/>
      <c r="AM14" s="111"/>
      <c r="AN14" s="238"/>
      <c r="AO14" s="238"/>
    </row>
    <row r="15" spans="1:41" s="5" customFormat="1" ht="10" customHeight="1" x14ac:dyDescent="0.35">
      <c r="A15" s="10"/>
      <c r="B15" s="11"/>
      <c r="C15" s="217"/>
      <c r="D15" s="229"/>
      <c r="E15" s="229"/>
      <c r="F15" s="229"/>
      <c r="G15" s="138"/>
      <c r="H15" s="236"/>
      <c r="I15" s="138"/>
      <c r="J15" s="219"/>
      <c r="K15" s="18"/>
      <c r="L15" s="18"/>
      <c r="M15" s="12"/>
      <c r="N15" s="27"/>
      <c r="O15" s="23"/>
      <c r="P15" s="23"/>
      <c r="Q15" s="23"/>
      <c r="R15" s="110"/>
      <c r="S15" s="110"/>
      <c r="T15" s="111"/>
      <c r="U15" s="111"/>
      <c r="V15" s="111"/>
      <c r="W15" s="111"/>
      <c r="X15" s="111"/>
      <c r="Y15" s="111"/>
      <c r="Z15" s="111"/>
      <c r="AA15" s="111"/>
      <c r="AB15" s="111"/>
      <c r="AC15" s="111"/>
      <c r="AD15" s="205"/>
      <c r="AE15" s="205"/>
      <c r="AF15" s="111"/>
      <c r="AG15" s="111"/>
      <c r="AH15" s="111"/>
      <c r="AI15" s="111"/>
      <c r="AJ15" s="111"/>
      <c r="AK15" s="111"/>
      <c r="AL15" s="111"/>
      <c r="AM15" s="111"/>
      <c r="AN15" s="238"/>
      <c r="AO15" s="238"/>
    </row>
    <row r="16" spans="1:41" s="5" customFormat="1" ht="18" customHeight="1" x14ac:dyDescent="0.35">
      <c r="A16" s="10"/>
      <c r="B16" s="11"/>
      <c r="C16" s="217"/>
      <c r="D16" s="229"/>
      <c r="E16" s="229"/>
      <c r="F16" s="229"/>
      <c r="G16" s="373" t="s">
        <v>298</v>
      </c>
      <c r="H16" s="374"/>
      <c r="I16" s="352" t="s">
        <v>172</v>
      </c>
      <c r="J16" s="353"/>
      <c r="K16" s="352" t="s">
        <v>223</v>
      </c>
      <c r="L16" s="353"/>
      <c r="M16" s="12"/>
      <c r="N16" s="27"/>
      <c r="O16" s="23"/>
      <c r="P16" s="23"/>
      <c r="Q16" s="23"/>
      <c r="R16" s="110"/>
      <c r="S16" s="110"/>
      <c r="T16" s="111"/>
      <c r="U16" s="111"/>
      <c r="V16" s="111"/>
      <c r="W16" s="111"/>
      <c r="X16" s="111"/>
      <c r="Y16" s="111"/>
      <c r="Z16" s="111"/>
      <c r="AA16" s="111"/>
      <c r="AB16" s="111"/>
      <c r="AC16" s="111"/>
      <c r="AD16" s="205"/>
      <c r="AE16" s="205"/>
      <c r="AF16" s="111"/>
      <c r="AG16" s="111"/>
      <c r="AH16" s="111"/>
      <c r="AI16" s="111"/>
      <c r="AJ16" s="111"/>
      <c r="AK16" s="111"/>
      <c r="AL16" s="111"/>
      <c r="AM16" s="111"/>
      <c r="AN16" s="238"/>
      <c r="AO16" s="238"/>
    </row>
    <row r="17" spans="1:45" s="5" customFormat="1" ht="18" customHeight="1" x14ac:dyDescent="0.35">
      <c r="A17" s="10"/>
      <c r="B17" s="11"/>
      <c r="C17" s="217"/>
      <c r="D17" s="229"/>
      <c r="E17" s="229"/>
      <c r="F17" s="229"/>
      <c r="G17" s="375"/>
      <c r="H17" s="376"/>
      <c r="I17" s="134" t="s">
        <v>226</v>
      </c>
      <c r="J17" s="134" t="s">
        <v>227</v>
      </c>
      <c r="K17" s="134" t="s">
        <v>226</v>
      </c>
      <c r="L17" s="134" t="s">
        <v>227</v>
      </c>
      <c r="M17" s="12"/>
      <c r="N17" s="27"/>
      <c r="O17" s="23"/>
      <c r="P17" s="23"/>
      <c r="Q17" s="23"/>
      <c r="R17" s="110"/>
      <c r="S17" s="110"/>
      <c r="T17" s="111"/>
      <c r="U17" s="111"/>
      <c r="V17" s="111"/>
      <c r="W17" s="111"/>
      <c r="X17" s="111"/>
      <c r="Y17" s="111"/>
      <c r="Z17" s="111"/>
      <c r="AA17" s="111"/>
      <c r="AB17" s="111"/>
      <c r="AC17" s="111"/>
      <c r="AD17" s="205"/>
      <c r="AE17" s="205"/>
      <c r="AF17" s="111"/>
      <c r="AG17" s="111"/>
      <c r="AH17" s="111"/>
      <c r="AI17" s="111"/>
      <c r="AJ17" s="111"/>
      <c r="AK17" s="111"/>
      <c r="AL17" s="111"/>
      <c r="AM17" s="111"/>
      <c r="AN17" s="238"/>
      <c r="AO17" s="238"/>
      <c r="AP17" s="242"/>
      <c r="AQ17" s="242"/>
      <c r="AR17" s="242"/>
      <c r="AS17" s="242"/>
    </row>
    <row r="18" spans="1:45" s="5" customFormat="1" ht="18" customHeight="1" x14ac:dyDescent="0.35">
      <c r="A18" s="10"/>
      <c r="B18" s="11"/>
      <c r="C18" s="217" t="s">
        <v>312</v>
      </c>
      <c r="D18" s="229"/>
      <c r="E18" s="229"/>
      <c r="F18" s="229"/>
      <c r="G18" s="377"/>
      <c r="H18" s="378"/>
      <c r="I18" s="133">
        <f>I78</f>
        <v>0</v>
      </c>
      <c r="J18" s="133">
        <f>J78</f>
        <v>0</v>
      </c>
      <c r="K18" s="133">
        <f>K78</f>
        <v>0</v>
      </c>
      <c r="L18" s="133">
        <f>L78</f>
        <v>0</v>
      </c>
      <c r="M18" s="12"/>
      <c r="N18" s="27"/>
      <c r="O18" s="337" t="s">
        <v>229</v>
      </c>
      <c r="P18" s="338"/>
      <c r="Q18" s="337" t="s">
        <v>230</v>
      </c>
      <c r="R18" s="338"/>
      <c r="S18" s="337" t="s">
        <v>80</v>
      </c>
      <c r="T18" s="338"/>
      <c r="U18" s="323" t="s">
        <v>231</v>
      </c>
      <c r="V18" s="323"/>
      <c r="W18" s="111"/>
      <c r="X18" s="111"/>
      <c r="Y18" s="111"/>
      <c r="Z18" s="111"/>
      <c r="AA18" s="111"/>
      <c r="AB18" s="111"/>
      <c r="AC18" s="111"/>
      <c r="AD18" s="205"/>
      <c r="AE18" s="205"/>
      <c r="AF18" s="111"/>
      <c r="AG18" s="111"/>
      <c r="AH18" s="111"/>
      <c r="AI18" s="111"/>
      <c r="AJ18" s="111"/>
      <c r="AK18" s="111"/>
      <c r="AL18" s="111"/>
      <c r="AM18" s="111"/>
      <c r="AN18" s="238"/>
      <c r="AO18" s="238"/>
      <c r="AP18" s="242"/>
      <c r="AQ18" s="242"/>
      <c r="AR18" s="242"/>
      <c r="AS18" s="242"/>
    </row>
    <row r="19" spans="1:45" s="5" customFormat="1" ht="18" customHeight="1" x14ac:dyDescent="0.35">
      <c r="A19" s="10"/>
      <c r="B19" s="11"/>
      <c r="C19" s="217" t="s">
        <v>313</v>
      </c>
      <c r="D19" s="229"/>
      <c r="E19" s="229"/>
      <c r="F19" s="229"/>
      <c r="G19" s="138"/>
      <c r="H19" s="246"/>
      <c r="I19" s="138"/>
      <c r="J19" s="246"/>
      <c r="K19" s="133">
        <f>IF(U19=0,0,(K18/S19)*12)</f>
        <v>0</v>
      </c>
      <c r="L19" s="133">
        <f>IF(U19=0,0,(L18/S19)*12)</f>
        <v>0</v>
      </c>
      <c r="M19" s="12"/>
      <c r="N19" s="27"/>
      <c r="O19" s="365">
        <f>MIN(G47:G77)</f>
        <v>0</v>
      </c>
      <c r="P19" s="366"/>
      <c r="Q19" s="365">
        <f>MAX(H47:H77)</f>
        <v>0</v>
      </c>
      <c r="R19" s="366"/>
      <c r="S19" s="341">
        <f>DATEDIF(O19,Q19,"m")+1</f>
        <v>1</v>
      </c>
      <c r="T19" s="342"/>
      <c r="U19" s="323">
        <f>COUNTA(G47:G77)</f>
        <v>0</v>
      </c>
      <c r="V19" s="323"/>
      <c r="W19" s="111"/>
      <c r="X19" s="111"/>
      <c r="Y19" s="111"/>
      <c r="Z19" s="111"/>
      <c r="AA19" s="111"/>
      <c r="AB19" s="111"/>
      <c r="AC19" s="111"/>
      <c r="AD19" s="205"/>
      <c r="AE19" s="205"/>
      <c r="AF19" s="111"/>
      <c r="AG19" s="111"/>
      <c r="AH19" s="111"/>
      <c r="AI19" s="111"/>
      <c r="AJ19" s="111"/>
      <c r="AK19" s="111"/>
      <c r="AL19" s="111"/>
      <c r="AM19" s="111"/>
      <c r="AN19" s="238"/>
      <c r="AO19" s="238"/>
      <c r="AP19" s="242"/>
      <c r="AQ19" s="242"/>
      <c r="AR19" s="242"/>
      <c r="AS19" s="242"/>
    </row>
    <row r="20" spans="1:45" s="5" customFormat="1" ht="10" customHeight="1" x14ac:dyDescent="0.35">
      <c r="A20" s="10"/>
      <c r="B20" s="11"/>
      <c r="C20" s="229"/>
      <c r="D20" s="229"/>
      <c r="E20" s="229"/>
      <c r="F20" s="229"/>
      <c r="G20" s="229"/>
      <c r="H20" s="229"/>
      <c r="I20" s="229"/>
      <c r="J20" s="229"/>
      <c r="K20" s="229"/>
      <c r="L20" s="229"/>
      <c r="M20" s="12"/>
      <c r="N20" s="27"/>
      <c r="O20" s="23"/>
      <c r="P20" s="23"/>
      <c r="Q20" s="23"/>
      <c r="R20" s="23"/>
      <c r="S20" s="23"/>
      <c r="T20" s="242"/>
      <c r="U20" s="238"/>
      <c r="V20" s="238"/>
      <c r="W20" s="238"/>
      <c r="X20" s="238"/>
      <c r="Y20" s="238"/>
      <c r="Z20" s="238"/>
      <c r="AA20" s="242"/>
      <c r="AB20" s="242"/>
      <c r="AC20" s="242"/>
      <c r="AD20" s="201"/>
      <c r="AE20" s="201"/>
      <c r="AF20" s="238"/>
      <c r="AG20" s="238"/>
      <c r="AH20" s="238"/>
      <c r="AI20" s="238"/>
      <c r="AJ20" s="238"/>
      <c r="AK20" s="238"/>
      <c r="AL20" s="238"/>
      <c r="AM20" s="238"/>
      <c r="AN20" s="238"/>
      <c r="AO20" s="238"/>
      <c r="AP20" s="242"/>
      <c r="AQ20" s="242"/>
      <c r="AR20" s="242"/>
      <c r="AS20" s="242"/>
    </row>
    <row r="21" spans="1:45" s="5" customFormat="1" ht="18" customHeight="1" x14ac:dyDescent="0.35">
      <c r="A21" s="10"/>
      <c r="B21" s="11"/>
      <c r="C21" s="217" t="s">
        <v>314</v>
      </c>
      <c r="D21" s="229"/>
      <c r="E21" s="229"/>
      <c r="F21" s="229"/>
      <c r="G21" s="229"/>
      <c r="H21" s="229"/>
      <c r="I21" s="304"/>
      <c r="J21" s="304"/>
      <c r="K21" s="305"/>
      <c r="L21" s="133">
        <f>SUMPRODUCT((E48:E77&lt;&gt;"")/COUNTIF(E48:E77,E48:E77&amp;""))</f>
        <v>0</v>
      </c>
      <c r="M21" s="12"/>
      <c r="N21" s="27"/>
      <c r="O21" s="23"/>
      <c r="P21" s="23"/>
      <c r="Q21" s="23"/>
      <c r="R21" s="23"/>
      <c r="S21" s="23"/>
      <c r="T21" s="242"/>
      <c r="U21" s="238"/>
      <c r="V21" s="238"/>
      <c r="W21" s="238"/>
      <c r="X21" s="238"/>
      <c r="Y21" s="238"/>
      <c r="Z21" s="238"/>
      <c r="AA21" s="242"/>
      <c r="AB21" s="242"/>
      <c r="AC21" s="242"/>
      <c r="AD21" s="201"/>
      <c r="AE21" s="201"/>
      <c r="AF21" s="238"/>
      <c r="AG21" s="238"/>
      <c r="AH21" s="238"/>
      <c r="AI21" s="238"/>
      <c r="AJ21" s="238"/>
      <c r="AK21" s="238"/>
      <c r="AL21" s="238"/>
      <c r="AM21" s="238"/>
      <c r="AN21" s="238"/>
      <c r="AO21" s="238"/>
      <c r="AP21" s="242"/>
      <c r="AQ21" s="242"/>
      <c r="AR21" s="242"/>
      <c r="AS21" s="242"/>
    </row>
    <row r="22" spans="1:45" s="5" customFormat="1" ht="18" customHeight="1" x14ac:dyDescent="0.35">
      <c r="A22" s="10"/>
      <c r="B22" s="11"/>
      <c r="C22" s="217" t="s">
        <v>273</v>
      </c>
      <c r="D22" s="217"/>
      <c r="E22" s="217"/>
      <c r="F22" s="217"/>
      <c r="G22" s="141"/>
      <c r="H22" s="371" t="s">
        <v>315</v>
      </c>
      <c r="I22" s="304"/>
      <c r="J22" s="304"/>
      <c r="K22" s="305"/>
      <c r="L22" s="133">
        <f>F78</f>
        <v>0</v>
      </c>
      <c r="M22" s="12"/>
      <c r="N22" s="27"/>
      <c r="O22" s="337" t="s">
        <v>236</v>
      </c>
      <c r="P22" s="347"/>
      <c r="Q22" s="347"/>
      <c r="R22" s="338"/>
      <c r="S22" s="337" t="s">
        <v>274</v>
      </c>
      <c r="T22" s="347"/>
      <c r="U22" s="347"/>
      <c r="V22" s="338"/>
      <c r="W22" s="337"/>
      <c r="X22" s="347"/>
      <c r="Y22" s="347"/>
      <c r="Z22" s="338"/>
      <c r="AA22" s="337" t="s">
        <v>298</v>
      </c>
      <c r="AB22" s="347"/>
      <c r="AC22" s="347"/>
      <c r="AD22" s="338"/>
      <c r="AE22" s="323" t="s">
        <v>240</v>
      </c>
      <c r="AF22" s="323"/>
      <c r="AG22" s="323"/>
      <c r="AH22" s="323"/>
      <c r="AI22" s="337" t="s">
        <v>241</v>
      </c>
      <c r="AJ22" s="347"/>
      <c r="AK22" s="347"/>
      <c r="AL22" s="338"/>
      <c r="AM22" s="116"/>
      <c r="AN22" s="323" t="s">
        <v>175</v>
      </c>
      <c r="AO22" s="323"/>
      <c r="AP22" s="242"/>
      <c r="AQ22" s="332" t="s">
        <v>177</v>
      </c>
      <c r="AR22" s="242"/>
      <c r="AS22" s="332" t="s">
        <v>178</v>
      </c>
    </row>
    <row r="23" spans="1:45" s="5" customFormat="1" ht="18" customHeight="1" x14ac:dyDescent="0.35">
      <c r="A23" s="10"/>
      <c r="B23" s="11"/>
      <c r="C23" s="268" t="s">
        <v>281</v>
      </c>
      <c r="D23" s="268"/>
      <c r="E23" s="268"/>
      <c r="F23" s="268"/>
      <c r="G23" s="217"/>
      <c r="H23" s="217"/>
      <c r="I23" s="217"/>
      <c r="J23" s="217"/>
      <c r="K23" s="217"/>
      <c r="L23" s="20"/>
      <c r="M23" s="12"/>
      <c r="N23" s="27"/>
      <c r="O23" s="336" t="s">
        <v>82</v>
      </c>
      <c r="P23" s="336"/>
      <c r="Q23" s="336" t="s">
        <v>81</v>
      </c>
      <c r="R23" s="336"/>
      <c r="S23" s="323" t="s">
        <v>82</v>
      </c>
      <c r="T23" s="323"/>
      <c r="U23" s="323" t="s">
        <v>81</v>
      </c>
      <c r="V23" s="323"/>
      <c r="W23" s="323"/>
      <c r="X23" s="323"/>
      <c r="Y23" s="323"/>
      <c r="Z23" s="323"/>
      <c r="AA23" s="323" t="s">
        <v>82</v>
      </c>
      <c r="AB23" s="323"/>
      <c r="AC23" s="348" t="s">
        <v>81</v>
      </c>
      <c r="AD23" s="348"/>
      <c r="AE23" s="323" t="s">
        <v>82</v>
      </c>
      <c r="AF23" s="323"/>
      <c r="AG23" s="323" t="s">
        <v>81</v>
      </c>
      <c r="AH23" s="323"/>
      <c r="AI23" s="323" t="s">
        <v>82</v>
      </c>
      <c r="AJ23" s="323"/>
      <c r="AK23" s="323" t="s">
        <v>81</v>
      </c>
      <c r="AL23" s="323"/>
      <c r="AM23" s="116"/>
      <c r="AN23" s="234" t="s">
        <v>82</v>
      </c>
      <c r="AO23" s="234" t="s">
        <v>81</v>
      </c>
      <c r="AP23" s="242"/>
      <c r="AQ23" s="333"/>
      <c r="AR23" s="242"/>
      <c r="AS23" s="333"/>
    </row>
    <row r="24" spans="1:45" s="5" customFormat="1" ht="10" customHeight="1" x14ac:dyDescent="0.35">
      <c r="A24" s="10"/>
      <c r="B24" s="11"/>
      <c r="C24" s="11"/>
      <c r="D24" s="11"/>
      <c r="E24" s="11"/>
      <c r="F24" s="11"/>
      <c r="G24" s="11"/>
      <c r="H24" s="11"/>
      <c r="I24" s="11"/>
      <c r="J24" s="11"/>
      <c r="K24" s="11"/>
      <c r="L24" s="11"/>
      <c r="M24" s="12"/>
      <c r="N24" s="27"/>
      <c r="O24" s="23"/>
      <c r="P24" s="23"/>
      <c r="Q24" s="23"/>
      <c r="R24" s="23"/>
      <c r="S24" s="23"/>
      <c r="T24" s="242"/>
      <c r="U24" s="242"/>
      <c r="V24" s="242"/>
      <c r="W24" s="242"/>
      <c r="X24" s="242"/>
      <c r="Y24" s="242"/>
      <c r="Z24" s="242"/>
      <c r="AA24" s="242"/>
      <c r="AB24" s="242"/>
      <c r="AC24" s="242"/>
      <c r="AD24" s="206"/>
      <c r="AE24" s="206"/>
      <c r="AF24" s="242"/>
      <c r="AG24" s="242"/>
      <c r="AH24" s="242"/>
      <c r="AI24" s="242"/>
      <c r="AJ24" s="242"/>
      <c r="AK24" s="242"/>
      <c r="AL24" s="242"/>
      <c r="AM24" s="242"/>
      <c r="AN24" s="238"/>
      <c r="AO24" s="242"/>
      <c r="AP24" s="242"/>
      <c r="AQ24" s="242"/>
      <c r="AR24" s="242"/>
      <c r="AS24" s="242"/>
    </row>
    <row r="25" spans="1:45" s="5" customFormat="1" ht="18" customHeight="1" x14ac:dyDescent="0.35">
      <c r="A25" s="10"/>
      <c r="B25" s="11"/>
      <c r="C25" s="218" t="s">
        <v>276</v>
      </c>
      <c r="D25" s="218"/>
      <c r="E25" s="218"/>
      <c r="F25" s="218"/>
      <c r="G25" s="329" t="s">
        <v>119</v>
      </c>
      <c r="H25" s="329"/>
      <c r="I25" s="329"/>
      <c r="J25" s="11"/>
      <c r="K25" s="19" t="s">
        <v>69</v>
      </c>
      <c r="L25" s="17" t="s">
        <v>181</v>
      </c>
      <c r="M25" s="12"/>
      <c r="N25" s="27"/>
      <c r="O25" s="104"/>
      <c r="P25" s="104"/>
      <c r="Q25" s="104"/>
      <c r="R25" s="104"/>
      <c r="S25" s="104"/>
      <c r="T25" s="27"/>
      <c r="U25" s="115"/>
      <c r="V25" s="115"/>
      <c r="W25" s="115"/>
      <c r="X25" s="115"/>
      <c r="Y25" s="115"/>
      <c r="Z25" s="115"/>
      <c r="AA25" s="27"/>
      <c r="AB25" s="27"/>
      <c r="AC25" s="27"/>
      <c r="AD25" s="207"/>
      <c r="AE25" s="207"/>
      <c r="AF25" s="27"/>
      <c r="AG25" s="27"/>
      <c r="AH25" s="27"/>
      <c r="AI25" s="27"/>
      <c r="AJ25" s="27"/>
      <c r="AK25" s="27"/>
      <c r="AL25" s="27"/>
      <c r="AM25" s="242"/>
      <c r="AN25" s="238"/>
      <c r="AO25" s="242"/>
      <c r="AP25" s="242"/>
      <c r="AQ25" s="242"/>
      <c r="AR25" s="242"/>
      <c r="AS25" s="242"/>
    </row>
    <row r="26" spans="1:45" s="5" customFormat="1" ht="18" customHeight="1" x14ac:dyDescent="0.35">
      <c r="A26" s="10"/>
      <c r="B26" s="137"/>
      <c r="C26" s="359"/>
      <c r="D26" s="360"/>
      <c r="E26" s="229"/>
      <c r="F26" s="229" t="s">
        <v>121</v>
      </c>
      <c r="G26" s="106"/>
      <c r="H26" s="235" t="s">
        <v>125</v>
      </c>
      <c r="I26" s="106"/>
      <c r="J26" s="235"/>
      <c r="K26" s="20"/>
      <c r="L26" s="133" t="str">
        <f>IFERROR(ROUND(K26/((I26-G26)/30.4),0),"")</f>
        <v/>
      </c>
      <c r="M26" s="12"/>
      <c r="N26" s="27"/>
      <c r="O26" s="114">
        <f>((($L19-$O$251)/($O$250-$O$251))*0.5+1)</f>
        <v>0.25</v>
      </c>
      <c r="P26" s="118">
        <f>IF($O26&gt;1.5,1.5,IF($O26&lt;0.5,0,$O26))</f>
        <v>0</v>
      </c>
      <c r="Q26" s="114">
        <f>((($L19-$Q$251)/($Q$250-$Q$251))*0.5+1)</f>
        <v>0</v>
      </c>
      <c r="R26" s="118">
        <f>IF($Q26&gt;1.5,1.5,IF($Q26&lt;0.5,0,$Q26))</f>
        <v>0</v>
      </c>
      <c r="S26" s="114">
        <f>((($K26-$S$251)/($S$250-$S$251))*0.5+1)</f>
        <v>-0.75</v>
      </c>
      <c r="T26" s="118">
        <f>IF($S26&gt;1.5,1.5,IF($S26&lt;0.5,0,$S26))</f>
        <v>0</v>
      </c>
      <c r="U26" s="114">
        <f>((($K26-$U$251)/($U$250-$U$251))*0.5+1)</f>
        <v>-1.4</v>
      </c>
      <c r="V26" s="118">
        <f>IF($U26&gt;1.5,1.5,IF($U26&lt;0.5,0,$U26))</f>
        <v>0</v>
      </c>
      <c r="W26" s="114"/>
      <c r="X26" s="118"/>
      <c r="Y26" s="114"/>
      <c r="Z26" s="118"/>
      <c r="AA26" s="114">
        <f>((($G18-$AA$251)/($AA$250-$AA$251))*0.5+1)</f>
        <v>0</v>
      </c>
      <c r="AB26" s="118">
        <f>IF($AA26&gt;1.5,1.5,IF($AA26&lt;0.5,0,$AA26))</f>
        <v>0</v>
      </c>
      <c r="AC26" s="114">
        <f>((($G18-$AC$251)/($AC$250-$AC$251))*0.5+1)</f>
        <v>-0.5</v>
      </c>
      <c r="AD26" s="118">
        <f>IF($AC26&gt;1.5,1.5,IF($AC26&lt;0.5,0,$AC26))</f>
        <v>0</v>
      </c>
      <c r="AE26" s="114">
        <f>((($L21-$AE$251)/($AE$250-$AE$251))*0.5+1)</f>
        <v>0</v>
      </c>
      <c r="AF26" s="118">
        <f>IF($AE26&gt;1.5,1.5,IF($AE26&lt;0.5,0,$AE26))</f>
        <v>0</v>
      </c>
      <c r="AG26" s="114">
        <f>((($L21-$AF$251)/($AF$250-$AF$251))*0.5+1)</f>
        <v>-0.5</v>
      </c>
      <c r="AH26" s="118">
        <f>IF($AG26&gt;1.5,1.5,IF($AG26&lt;0.5,0,$AG26))</f>
        <v>0</v>
      </c>
      <c r="AI26" s="114">
        <f>((($T47-$AG$251)/($AG$250-$AG$251))*0.5+1)</f>
        <v>0.16666666666666663</v>
      </c>
      <c r="AJ26" s="118">
        <f>IF($AI26&gt;1.5,1.5,IF($AI26&lt;0.5,0,$AI26))</f>
        <v>0</v>
      </c>
      <c r="AK26" s="114">
        <f>((($V47-$AI$251)/($AI$250-$AI$251))*0.5+1)</f>
        <v>0</v>
      </c>
      <c r="AL26" s="118">
        <f>IF($AK26&gt;1.5,1.5,IF($AK26&lt;0.5,0,$AK26))</f>
        <v>0</v>
      </c>
      <c r="AM26" s="117"/>
      <c r="AN26" s="119">
        <f>IF(AND(OR($C26="Agile(r) Portfoliomanager*in",$C26="Mitglied Portfolioteam"),PRODUCT(P26,T26,AB26,AF26,AJ26)&gt;=1,$L$30&gt;=$AO$250),1,0)</f>
        <v>0</v>
      </c>
      <c r="AO26" s="119">
        <f>IF(AND(OR($C26="Agile(r) Portfoliomanager*in",$C26="Mitglied Portfolioteam"),PRODUCT(R26,V26,AD26,AH26,AL26)&gt;=1,$L$30&gt;=$AO$249),1,0)</f>
        <v>0</v>
      </c>
      <c r="AP26" s="242"/>
      <c r="AQ26" s="234">
        <f>IF(AND(OR(J18&gt;=O$257,L18&gt;=Q$257),K26&gt;=S$257,G18+H18&gt;=U$257,AS26&gt;=W$257,L30&gt;=Y$257,R47&gt;=AA$257),1,0)</f>
        <v>0</v>
      </c>
      <c r="AR26" s="242"/>
      <c r="AS26" s="240">
        <f>IF(I26="",0,DATEDIF(G26,I26,"m")+1)</f>
        <v>0</v>
      </c>
    </row>
    <row r="27" spans="1:45" s="5" customFormat="1" ht="18" customHeight="1" x14ac:dyDescent="0.35">
      <c r="A27" s="10"/>
      <c r="B27" s="137"/>
      <c r="C27" s="359"/>
      <c r="D27" s="360"/>
      <c r="E27" s="229"/>
      <c r="F27" s="229" t="s">
        <v>121</v>
      </c>
      <c r="G27" s="106"/>
      <c r="H27" s="235" t="s">
        <v>125</v>
      </c>
      <c r="I27" s="106"/>
      <c r="J27" s="235"/>
      <c r="K27" s="20"/>
      <c r="L27" s="133" t="str">
        <f t="shared" ref="L27:L28" si="0">IFERROR(ROUND(K27/((I27-G27)/30.4),0),"")</f>
        <v/>
      </c>
      <c r="M27" s="12"/>
      <c r="N27" s="27"/>
      <c r="O27" s="114">
        <f>((($L19-$O$251)/($O$250-$O$251))*0.5+1)</f>
        <v>0.25</v>
      </c>
      <c r="P27" s="118">
        <f t="shared" ref="P27:P28" si="1">IF($O27&gt;1.5,1.5,IF($O27&lt;0.5,0,$O27))</f>
        <v>0</v>
      </c>
      <c r="Q27" s="114">
        <f>((($L19-$Q$251)/($Q$250-$Q$251))*0.5+1)</f>
        <v>0</v>
      </c>
      <c r="R27" s="118">
        <f t="shared" ref="R27:R28" si="2">IF($Q27&gt;1.5,1.5,IF($Q27&lt;0.5,0,$Q27))</f>
        <v>0</v>
      </c>
      <c r="S27" s="114">
        <f>((($K27-$S$251)/($S$250-$S$251))*0.5+1)</f>
        <v>-0.75</v>
      </c>
      <c r="T27" s="118">
        <f t="shared" ref="T27:T28" si="3">IF($S27&gt;1.5,1.5,IF($S27&lt;0.5,0,$S27))</f>
        <v>0</v>
      </c>
      <c r="U27" s="114">
        <f>((($K27-$U$251)/($U$250-$U$251))*0.5+1)</f>
        <v>-1.4</v>
      </c>
      <c r="V27" s="118">
        <f t="shared" ref="V27:V28" si="4">IF($U27&gt;1.5,1.5,IF($U27&lt;0.5,0,$U27))</f>
        <v>0</v>
      </c>
      <c r="W27" s="114"/>
      <c r="X27" s="118"/>
      <c r="Y27" s="114"/>
      <c r="Z27" s="118"/>
      <c r="AA27" s="114">
        <f>((($G18-$AA$251)/($AA$250-$AA$251))*0.5+1)</f>
        <v>0</v>
      </c>
      <c r="AB27" s="118">
        <f t="shared" ref="AB27:AB28" si="5">IF($AA27&gt;1.5,1.5,IF($AA27&lt;0.5,0,$AA27))</f>
        <v>0</v>
      </c>
      <c r="AC27" s="114">
        <f>((($G18-$AC$251)/($AC$250-$AC$251))*0.5+1)</f>
        <v>-0.5</v>
      </c>
      <c r="AD27" s="118">
        <f t="shared" ref="AD27:AD28" si="6">IF($AC27&gt;1.5,1.5,IF($AC27&lt;0.5,0,$AC27))</f>
        <v>0</v>
      </c>
      <c r="AE27" s="114">
        <f>((($L21-$AE$251)/($AE$250-$AE$251))*0.5+1)</f>
        <v>0</v>
      </c>
      <c r="AF27" s="118">
        <f t="shared" ref="AF27:AF28" si="7">IF($AE27&gt;1.5,1.5,IF($AE27&lt;0.5,0,$AE27))</f>
        <v>0</v>
      </c>
      <c r="AG27" s="114">
        <f>((($L21-$AF$251)/($AF$250-$AF$251))*0.5+1)</f>
        <v>-0.5</v>
      </c>
      <c r="AH27" s="118">
        <f>IF($AG27&gt;1.5,1.5,IF($AG27&lt;0.5,0,$AG27))</f>
        <v>0</v>
      </c>
      <c r="AI27" s="114">
        <f>((($T47-$AG$251)/($AG$250-$AG$251))*0.5+1)</f>
        <v>0.16666666666666663</v>
      </c>
      <c r="AJ27" s="118">
        <f>IF($AI27&gt;1.5,1.5,IF($AI27&lt;0.5,0,$AI27))</f>
        <v>0</v>
      </c>
      <c r="AK27" s="114">
        <f>((($V47-$AI$251)/($AI$250-$AI$251))*0.5+1)</f>
        <v>0</v>
      </c>
      <c r="AL27" s="118">
        <f>IF($AK27&gt;1.5,1.5,IF($AK27&lt;0.5,0,$AK27))</f>
        <v>0</v>
      </c>
      <c r="AM27" s="117"/>
      <c r="AN27" s="119">
        <f>IF(AND(OR($C27="Agile(r) Portfoliomanager*in",$C27="Mitglied Portfolioteam"),PRODUCT(P27,T27,AB27,AF27,AJ27)&gt;=1,$L$30&gt;=$AO$250),1,0)</f>
        <v>0</v>
      </c>
      <c r="AO27" s="119">
        <f>IF(AND(OR($C27="Agile(r) Portfoliomanager*in",$C27="Mitglied Portfolioteam"),PRODUCT(R27,V27,AD27,AH27,AL27)&gt;=1,$L$30&gt;=$AO$249),1,0)</f>
        <v>0</v>
      </c>
      <c r="AP27" s="242"/>
      <c r="AQ27" s="234">
        <f>IF(AND(OR(J18&gt;=O$257,L18&gt;=Q$257),K27&gt;=S$257,G18+H18&gt;=U$257,AS27&gt;=W$257,L30&gt;=Y$257,R47&gt;=AA$257),1,0)</f>
        <v>0</v>
      </c>
      <c r="AR27" s="242"/>
      <c r="AS27" s="240">
        <f t="shared" ref="AS27:AS28" si="8">IF(I27="",0,DATEDIF(G27,I27,"m")+1)</f>
        <v>0</v>
      </c>
    </row>
    <row r="28" spans="1:45" s="5" customFormat="1" ht="18" customHeight="1" x14ac:dyDescent="0.35">
      <c r="A28" s="10"/>
      <c r="B28" s="137"/>
      <c r="C28" s="361"/>
      <c r="D28" s="361"/>
      <c r="E28" s="229"/>
      <c r="F28" s="229" t="s">
        <v>121</v>
      </c>
      <c r="G28" s="106"/>
      <c r="H28" s="235" t="s">
        <v>125</v>
      </c>
      <c r="I28" s="106"/>
      <c r="J28" s="235"/>
      <c r="K28" s="20"/>
      <c r="L28" s="133" t="str">
        <f t="shared" si="0"/>
        <v/>
      </c>
      <c r="M28" s="12"/>
      <c r="N28" s="27"/>
      <c r="O28" s="114">
        <f>((($L19-$O$251)/($O$250-$O$251))*0.5+1)</f>
        <v>0.25</v>
      </c>
      <c r="P28" s="118">
        <f t="shared" si="1"/>
        <v>0</v>
      </c>
      <c r="Q28" s="114">
        <f>((($L19-$Q$251)/($Q$250-$Q$251))*0.5+1)</f>
        <v>0</v>
      </c>
      <c r="R28" s="118">
        <f t="shared" si="2"/>
        <v>0</v>
      </c>
      <c r="S28" s="114">
        <f>((($K28-$S$251)/($S$250-$S$251))*0.5+1)</f>
        <v>-0.75</v>
      </c>
      <c r="T28" s="118">
        <f t="shared" si="3"/>
        <v>0</v>
      </c>
      <c r="U28" s="114">
        <f>((($K28-$U$251)/($U$250-$U$251))*0.5+1)</f>
        <v>-1.4</v>
      </c>
      <c r="V28" s="118">
        <f t="shared" si="4"/>
        <v>0</v>
      </c>
      <c r="W28" s="114"/>
      <c r="X28" s="118"/>
      <c r="Y28" s="114"/>
      <c r="Z28" s="118"/>
      <c r="AA28" s="114">
        <f>((($G18-$AA$251)/($AA$250-$AA$251))*0.5+1)</f>
        <v>0</v>
      </c>
      <c r="AB28" s="118">
        <f t="shared" si="5"/>
        <v>0</v>
      </c>
      <c r="AC28" s="114">
        <f>((($G18-$AC$251)/($AC$250-$AC$251))*0.5+1)</f>
        <v>-0.5</v>
      </c>
      <c r="AD28" s="118">
        <f t="shared" si="6"/>
        <v>0</v>
      </c>
      <c r="AE28" s="114">
        <f>((($L21-$AE$251)/($AE$250-$AE$251))*0.5+1)</f>
        <v>0</v>
      </c>
      <c r="AF28" s="118">
        <f t="shared" si="7"/>
        <v>0</v>
      </c>
      <c r="AG28" s="114">
        <f>((($L21-$AF$251)/($AF$250-$AF$251))*0.5+1)</f>
        <v>-0.5</v>
      </c>
      <c r="AH28" s="118">
        <f>IF($AG28&gt;1.5,1.5,IF($AG28&lt;0.5,0,$AG28))</f>
        <v>0</v>
      </c>
      <c r="AI28" s="114">
        <f>((($T47-$AG$251)/($AG$250-$AG$251))*0.5+1)</f>
        <v>0.16666666666666663</v>
      </c>
      <c r="AJ28" s="118">
        <f>IF($AI28&gt;1.5,1.5,IF($AI28&lt;0.5,0,$AI28))</f>
        <v>0</v>
      </c>
      <c r="AK28" s="114">
        <f>((($V47-$AI$251)/($AI$250-$AI$251))*0.5+1)</f>
        <v>0</v>
      </c>
      <c r="AL28" s="118">
        <f>IF($AK28&gt;1.5,1.5,IF($AK28&lt;0.5,0,$AK28))</f>
        <v>0</v>
      </c>
      <c r="AM28" s="117"/>
      <c r="AN28" s="119">
        <f>IF(AND(OR($C28="Agile(r) Portfoliomanager*in",$C28="Mitglied Portfolioteam"),PRODUCT(P28,T28,AB28,AF28,AJ28)&gt;=1,$L$30&gt;=$AO$250),1,0)</f>
        <v>0</v>
      </c>
      <c r="AO28" s="119">
        <f>IF(AND(OR($C28="Agile(r) Portfoliomanager*in",$C28="Mitglied Portfolioteam"),PRODUCT(R28,V28,AD28,AH28,AL28)&gt;=1,$L$30&gt;=$AO$249),1,0)</f>
        <v>0</v>
      </c>
      <c r="AP28" s="242"/>
      <c r="AQ28" s="234">
        <f>IF(AND(OR(J18&gt;=O$257,L18&gt;=Q$257),K28&gt;=S$257,G18+H18&gt;=U$257,AS28&gt;=W$257,L30&gt;=Y$257,R47&gt;=AA$257),1,0)</f>
        <v>0</v>
      </c>
      <c r="AR28" s="242"/>
      <c r="AS28" s="240">
        <f t="shared" si="8"/>
        <v>0</v>
      </c>
    </row>
    <row r="29" spans="1:45" s="5" customFormat="1" ht="10" customHeight="1" x14ac:dyDescent="0.35">
      <c r="A29" s="10"/>
      <c r="B29" s="11"/>
      <c r="C29" s="217"/>
      <c r="D29" s="217"/>
      <c r="E29" s="217"/>
      <c r="F29" s="217"/>
      <c r="G29" s="132"/>
      <c r="H29" s="219"/>
      <c r="I29" s="219"/>
      <c r="J29" s="219"/>
      <c r="K29" s="219"/>
      <c r="L29" s="219"/>
      <c r="M29" s="12"/>
      <c r="N29" s="27"/>
      <c r="O29" s="23"/>
      <c r="P29" s="23"/>
      <c r="Q29" s="23"/>
      <c r="R29" s="23"/>
      <c r="S29" s="23"/>
      <c r="T29" s="242"/>
      <c r="U29" s="238"/>
      <c r="V29" s="238"/>
      <c r="W29" s="238"/>
      <c r="X29" s="238"/>
      <c r="Y29" s="238"/>
      <c r="Z29" s="238"/>
      <c r="AA29" s="242"/>
      <c r="AB29" s="242"/>
      <c r="AC29" s="242"/>
      <c r="AD29" s="201"/>
      <c r="AE29" s="201"/>
      <c r="AF29" s="238"/>
      <c r="AG29" s="238"/>
      <c r="AH29" s="238"/>
      <c r="AI29" s="238"/>
      <c r="AJ29" s="238"/>
      <c r="AK29" s="238"/>
      <c r="AL29" s="238"/>
      <c r="AM29" s="238"/>
      <c r="AN29" s="238"/>
      <c r="AO29" s="238"/>
      <c r="AP29" s="242"/>
      <c r="AQ29" s="242"/>
      <c r="AR29" s="242"/>
      <c r="AS29" s="242"/>
    </row>
    <row r="30" spans="1:45" s="5" customFormat="1" ht="18" customHeight="1" x14ac:dyDescent="0.35">
      <c r="A30" s="10"/>
      <c r="B30" s="11"/>
      <c r="C30" s="270" t="s">
        <v>277</v>
      </c>
      <c r="D30" s="270"/>
      <c r="E30" s="270"/>
      <c r="F30" s="270"/>
      <c r="G30" s="219"/>
      <c r="H30" s="219"/>
      <c r="I30" s="219"/>
      <c r="J30" s="219"/>
      <c r="K30" s="219"/>
      <c r="L30" s="133">
        <f>SUM(L31:L40)</f>
        <v>0</v>
      </c>
      <c r="M30" s="12"/>
      <c r="N30" s="27"/>
      <c r="O30" s="23"/>
      <c r="P30" s="23"/>
      <c r="Q30" s="23"/>
      <c r="R30" s="23"/>
      <c r="S30" s="23"/>
      <c r="T30" s="242"/>
      <c r="U30" s="238"/>
      <c r="V30" s="238"/>
      <c r="W30" s="238"/>
      <c r="X30" s="238"/>
      <c r="Y30" s="238"/>
      <c r="Z30" s="238"/>
      <c r="AA30" s="242"/>
      <c r="AB30" s="242"/>
      <c r="AC30" s="242"/>
      <c r="AD30" s="201"/>
      <c r="AE30" s="201"/>
      <c r="AF30" s="238"/>
      <c r="AG30" s="238"/>
      <c r="AH30" s="238"/>
      <c r="AI30" s="238"/>
      <c r="AJ30" s="238"/>
      <c r="AK30" s="238"/>
      <c r="AL30" s="238"/>
      <c r="AM30" s="238"/>
      <c r="AN30" s="238"/>
      <c r="AO30" s="238"/>
      <c r="AP30" s="242"/>
      <c r="AQ30" s="242"/>
      <c r="AR30" s="242"/>
      <c r="AS30" s="242"/>
    </row>
    <row r="31" spans="1:45" s="5" customFormat="1" ht="18" customHeight="1" x14ac:dyDescent="0.35">
      <c r="A31" s="10"/>
      <c r="B31" s="11"/>
      <c r="C31" s="268" t="s">
        <v>183</v>
      </c>
      <c r="D31" s="268"/>
      <c r="E31" s="268"/>
      <c r="F31" s="268"/>
      <c r="G31" s="268"/>
      <c r="H31" s="268"/>
      <c r="I31" s="268"/>
      <c r="J31" s="268"/>
      <c r="K31" s="268"/>
      <c r="L31" s="20"/>
      <c r="M31" s="12"/>
      <c r="N31" s="27"/>
      <c r="O31" s="23"/>
      <c r="P31" s="23"/>
      <c r="Q31" s="23"/>
      <c r="R31" s="23"/>
      <c r="S31" s="23"/>
      <c r="T31" s="242"/>
      <c r="U31" s="238"/>
      <c r="V31" s="238"/>
      <c r="W31" s="238"/>
      <c r="X31" s="238"/>
      <c r="Y31" s="238"/>
      <c r="Z31" s="238"/>
      <c r="AA31" s="242"/>
      <c r="AB31" s="242"/>
      <c r="AC31" s="242"/>
      <c r="AD31" s="201"/>
      <c r="AE31" s="201"/>
      <c r="AF31" s="238"/>
      <c r="AG31" s="238"/>
      <c r="AH31" s="238"/>
      <c r="AI31" s="238"/>
      <c r="AJ31" s="238"/>
      <c r="AK31" s="238"/>
      <c r="AL31" s="238"/>
      <c r="AM31" s="238"/>
      <c r="AN31" s="238"/>
      <c r="AO31" s="238"/>
      <c r="AP31" s="242"/>
      <c r="AQ31" s="242"/>
      <c r="AR31" s="242"/>
      <c r="AS31" s="242"/>
    </row>
    <row r="32" spans="1:45" s="5" customFormat="1" ht="18" customHeight="1" x14ac:dyDescent="0.35">
      <c r="A32" s="10"/>
      <c r="B32" s="11"/>
      <c r="C32" s="268" t="s">
        <v>302</v>
      </c>
      <c r="D32" s="268"/>
      <c r="E32" s="268"/>
      <c r="F32" s="268"/>
      <c r="G32" s="268"/>
      <c r="H32" s="268"/>
      <c r="I32" s="268"/>
      <c r="J32" s="268"/>
      <c r="K32" s="268"/>
      <c r="L32" s="20"/>
      <c r="M32" s="12"/>
      <c r="N32" s="27"/>
      <c r="O32" s="23"/>
      <c r="P32" s="23"/>
      <c r="Q32" s="23"/>
      <c r="R32" s="23"/>
      <c r="S32" s="23"/>
      <c r="T32" s="242"/>
      <c r="U32" s="238"/>
      <c r="V32" s="238"/>
      <c r="W32" s="238"/>
      <c r="X32" s="238"/>
      <c r="Y32" s="238"/>
      <c r="Z32" s="238"/>
      <c r="AA32" s="242"/>
      <c r="AB32" s="242"/>
      <c r="AC32" s="242"/>
      <c r="AD32" s="201"/>
      <c r="AE32" s="201"/>
      <c r="AF32" s="238"/>
      <c r="AG32" s="238"/>
      <c r="AH32" s="238"/>
      <c r="AI32" s="238"/>
      <c r="AJ32" s="238"/>
      <c r="AK32" s="238"/>
      <c r="AL32" s="238"/>
      <c r="AM32" s="238"/>
      <c r="AN32" s="238"/>
      <c r="AO32" s="238"/>
      <c r="AP32" s="242"/>
      <c r="AQ32" s="242"/>
      <c r="AR32" s="242"/>
      <c r="AS32" s="242"/>
    </row>
    <row r="33" spans="1:41" s="5" customFormat="1" ht="18" customHeight="1" x14ac:dyDescent="0.35">
      <c r="A33" s="10"/>
      <c r="B33" s="11"/>
      <c r="C33" s="268" t="s">
        <v>316</v>
      </c>
      <c r="D33" s="268"/>
      <c r="E33" s="268"/>
      <c r="F33" s="268"/>
      <c r="G33" s="268"/>
      <c r="H33" s="268"/>
      <c r="I33" s="268"/>
      <c r="J33" s="268"/>
      <c r="K33" s="268"/>
      <c r="L33" s="20"/>
      <c r="M33" s="12"/>
      <c r="N33" s="27"/>
      <c r="O33" s="23"/>
      <c r="P33" s="23"/>
      <c r="Q33" s="23"/>
      <c r="R33" s="23"/>
      <c r="S33" s="23"/>
      <c r="T33" s="242"/>
      <c r="U33" s="238"/>
      <c r="V33" s="238"/>
      <c r="W33" s="238"/>
      <c r="X33" s="238"/>
      <c r="Y33" s="238"/>
      <c r="Z33" s="238"/>
      <c r="AA33" s="242"/>
      <c r="AB33" s="242"/>
      <c r="AC33" s="242"/>
      <c r="AD33" s="201"/>
      <c r="AE33" s="201"/>
      <c r="AF33" s="238"/>
      <c r="AG33" s="238"/>
      <c r="AH33" s="238"/>
      <c r="AI33" s="238"/>
      <c r="AJ33" s="238"/>
      <c r="AK33" s="238"/>
      <c r="AL33" s="238"/>
      <c r="AM33" s="238"/>
      <c r="AN33" s="238"/>
      <c r="AO33" s="238"/>
    </row>
    <row r="34" spans="1:41" s="5" customFormat="1" ht="18" customHeight="1" x14ac:dyDescent="0.35">
      <c r="A34" s="10"/>
      <c r="B34" s="11"/>
      <c r="C34" s="268" t="s">
        <v>186</v>
      </c>
      <c r="D34" s="268"/>
      <c r="E34" s="268"/>
      <c r="F34" s="268"/>
      <c r="G34" s="268"/>
      <c r="H34" s="268"/>
      <c r="I34" s="268"/>
      <c r="J34" s="268"/>
      <c r="K34" s="268"/>
      <c r="L34" s="20"/>
      <c r="M34" s="12"/>
      <c r="N34" s="27"/>
      <c r="O34" s="23"/>
      <c r="P34" s="23"/>
      <c r="Q34" s="23"/>
      <c r="R34" s="23"/>
      <c r="S34" s="23"/>
      <c r="T34" s="242"/>
      <c r="U34" s="238"/>
      <c r="V34" s="238"/>
      <c r="W34" s="238"/>
      <c r="X34" s="238"/>
      <c r="Y34" s="238"/>
      <c r="Z34" s="238"/>
      <c r="AA34" s="242"/>
      <c r="AB34" s="242"/>
      <c r="AC34" s="242"/>
      <c r="AD34" s="201"/>
      <c r="AE34" s="201"/>
      <c r="AF34" s="238"/>
      <c r="AG34" s="238"/>
      <c r="AH34" s="238"/>
      <c r="AI34" s="238"/>
      <c r="AJ34" s="238"/>
      <c r="AK34" s="238"/>
      <c r="AL34" s="238"/>
      <c r="AM34" s="238"/>
      <c r="AN34" s="238"/>
      <c r="AO34" s="238"/>
    </row>
    <row r="35" spans="1:41" s="5" customFormat="1" ht="18" customHeight="1" x14ac:dyDescent="0.35">
      <c r="A35" s="10"/>
      <c r="B35" s="11"/>
      <c r="C35" s="268" t="s">
        <v>187</v>
      </c>
      <c r="D35" s="268"/>
      <c r="E35" s="268"/>
      <c r="F35" s="268"/>
      <c r="G35" s="268"/>
      <c r="H35" s="268"/>
      <c r="I35" s="268"/>
      <c r="J35" s="268"/>
      <c r="K35" s="268"/>
      <c r="L35" s="20"/>
      <c r="M35" s="12"/>
      <c r="N35" s="27"/>
      <c r="O35" s="23"/>
      <c r="P35" s="23"/>
      <c r="Q35" s="23"/>
      <c r="R35" s="23"/>
      <c r="S35" s="23"/>
      <c r="T35" s="242"/>
      <c r="U35" s="238"/>
      <c r="V35" s="238"/>
      <c r="W35" s="238"/>
      <c r="X35" s="238"/>
      <c r="Y35" s="238"/>
      <c r="Z35" s="238"/>
      <c r="AA35" s="242"/>
      <c r="AB35" s="242"/>
      <c r="AC35" s="242"/>
      <c r="AD35" s="201"/>
      <c r="AE35" s="201"/>
      <c r="AF35" s="238"/>
      <c r="AG35" s="238"/>
      <c r="AH35" s="238"/>
      <c r="AI35" s="238"/>
      <c r="AJ35" s="238"/>
      <c r="AK35" s="238"/>
      <c r="AL35" s="238"/>
      <c r="AM35" s="238"/>
      <c r="AN35" s="238"/>
      <c r="AO35" s="238"/>
    </row>
    <row r="36" spans="1:41" s="5" customFormat="1" ht="18" customHeight="1" x14ac:dyDescent="0.35">
      <c r="A36" s="10"/>
      <c r="B36" s="11"/>
      <c r="C36" s="268" t="s">
        <v>188</v>
      </c>
      <c r="D36" s="268"/>
      <c r="E36" s="268"/>
      <c r="F36" s="268"/>
      <c r="G36" s="268"/>
      <c r="H36" s="268"/>
      <c r="I36" s="268"/>
      <c r="J36" s="268"/>
      <c r="K36" s="268"/>
      <c r="L36" s="20"/>
      <c r="M36" s="12"/>
      <c r="N36" s="27"/>
      <c r="O36" s="23"/>
      <c r="P36" s="23"/>
      <c r="Q36" s="23"/>
      <c r="R36" s="23"/>
      <c r="S36" s="23"/>
      <c r="T36" s="242"/>
      <c r="U36" s="238"/>
      <c r="V36" s="238"/>
      <c r="W36" s="238"/>
      <c r="X36" s="238"/>
      <c r="Y36" s="238"/>
      <c r="Z36" s="238"/>
      <c r="AA36" s="242"/>
      <c r="AB36" s="242"/>
      <c r="AC36" s="242"/>
      <c r="AD36" s="201"/>
      <c r="AE36" s="201"/>
      <c r="AF36" s="238"/>
      <c r="AG36" s="238"/>
      <c r="AH36" s="238"/>
      <c r="AI36" s="238"/>
      <c r="AJ36" s="238"/>
      <c r="AK36" s="238"/>
      <c r="AL36" s="238"/>
      <c r="AM36" s="238"/>
      <c r="AN36" s="238"/>
      <c r="AO36" s="238"/>
    </row>
    <row r="37" spans="1:41" s="5" customFormat="1" ht="18" customHeight="1" x14ac:dyDescent="0.35">
      <c r="A37" s="10"/>
      <c r="B37" s="11"/>
      <c r="C37" s="268" t="s">
        <v>189</v>
      </c>
      <c r="D37" s="268"/>
      <c r="E37" s="268"/>
      <c r="F37" s="268"/>
      <c r="G37" s="268"/>
      <c r="H37" s="268"/>
      <c r="I37" s="268"/>
      <c r="J37" s="268"/>
      <c r="K37" s="268"/>
      <c r="L37" s="20"/>
      <c r="M37" s="12"/>
      <c r="N37" s="27"/>
      <c r="O37" s="23"/>
      <c r="P37" s="23"/>
      <c r="Q37" s="23"/>
      <c r="R37" s="23"/>
      <c r="S37" s="23"/>
      <c r="T37" s="242"/>
      <c r="U37" s="238"/>
      <c r="V37" s="238"/>
      <c r="W37" s="238"/>
      <c r="X37" s="238"/>
      <c r="Y37" s="238"/>
      <c r="Z37" s="238"/>
      <c r="AA37" s="242"/>
      <c r="AB37" s="242"/>
      <c r="AC37" s="242"/>
      <c r="AD37" s="201"/>
      <c r="AE37" s="201"/>
      <c r="AF37" s="238"/>
      <c r="AG37" s="238"/>
      <c r="AH37" s="238"/>
      <c r="AI37" s="238"/>
      <c r="AJ37" s="238"/>
      <c r="AK37" s="238"/>
      <c r="AL37" s="238"/>
      <c r="AM37" s="238"/>
      <c r="AN37" s="238"/>
      <c r="AO37" s="238"/>
    </row>
    <row r="38" spans="1:41" s="5" customFormat="1" ht="18" customHeight="1" x14ac:dyDescent="0.35">
      <c r="A38" s="10"/>
      <c r="B38" s="11"/>
      <c r="C38" s="268" t="s">
        <v>190</v>
      </c>
      <c r="D38" s="268"/>
      <c r="E38" s="268"/>
      <c r="F38" s="268"/>
      <c r="G38" s="268"/>
      <c r="H38" s="268"/>
      <c r="I38" s="268"/>
      <c r="J38" s="268"/>
      <c r="K38" s="268"/>
      <c r="L38" s="20"/>
      <c r="M38" s="12"/>
      <c r="N38" s="27"/>
      <c r="O38" s="23"/>
      <c r="P38" s="23"/>
      <c r="Q38" s="23"/>
      <c r="R38" s="23"/>
      <c r="S38" s="23"/>
      <c r="T38" s="242"/>
      <c r="U38" s="238"/>
      <c r="V38" s="238"/>
      <c r="W38" s="238"/>
      <c r="X38" s="238"/>
      <c r="Y38" s="238"/>
      <c r="Z38" s="238"/>
      <c r="AA38" s="242"/>
      <c r="AB38" s="242"/>
      <c r="AC38" s="242"/>
      <c r="AD38" s="201"/>
      <c r="AE38" s="201"/>
      <c r="AF38" s="238"/>
      <c r="AG38" s="238"/>
      <c r="AH38" s="238"/>
      <c r="AI38" s="238"/>
      <c r="AJ38" s="238"/>
      <c r="AK38" s="238"/>
      <c r="AL38" s="238"/>
      <c r="AM38" s="238"/>
      <c r="AN38" s="238"/>
      <c r="AO38" s="238"/>
    </row>
    <row r="39" spans="1:41" s="5" customFormat="1" ht="18" customHeight="1" x14ac:dyDescent="0.35">
      <c r="A39" s="10"/>
      <c r="B39" s="11"/>
      <c r="C39" s="268" t="s">
        <v>191</v>
      </c>
      <c r="D39" s="268"/>
      <c r="E39" s="268"/>
      <c r="F39" s="268"/>
      <c r="G39" s="268"/>
      <c r="H39" s="268"/>
      <c r="I39" s="268"/>
      <c r="J39" s="268"/>
      <c r="K39" s="268"/>
      <c r="L39" s="20"/>
      <c r="M39" s="12"/>
      <c r="N39" s="27"/>
      <c r="O39" s="23"/>
      <c r="P39" s="23"/>
      <c r="Q39" s="23"/>
      <c r="R39" s="23"/>
      <c r="S39" s="23"/>
      <c r="T39" s="242"/>
      <c r="U39" s="238"/>
      <c r="V39" s="238"/>
      <c r="W39" s="238"/>
      <c r="X39" s="238"/>
      <c r="Y39" s="238"/>
      <c r="Z39" s="238"/>
      <c r="AA39" s="242"/>
      <c r="AB39" s="242"/>
      <c r="AC39" s="242"/>
      <c r="AD39" s="201"/>
      <c r="AE39" s="201"/>
      <c r="AF39" s="238"/>
      <c r="AG39" s="238"/>
      <c r="AH39" s="238"/>
      <c r="AI39" s="238"/>
      <c r="AJ39" s="238"/>
      <c r="AK39" s="238"/>
      <c r="AL39" s="238"/>
      <c r="AM39" s="238"/>
      <c r="AN39" s="238"/>
      <c r="AO39" s="238"/>
    </row>
    <row r="40" spans="1:41" s="5" customFormat="1" ht="18" customHeight="1" x14ac:dyDescent="0.35">
      <c r="A40" s="10"/>
      <c r="B40" s="11"/>
      <c r="C40" s="268" t="s">
        <v>192</v>
      </c>
      <c r="D40" s="268"/>
      <c r="E40" s="268"/>
      <c r="F40" s="268"/>
      <c r="G40" s="268"/>
      <c r="H40" s="268"/>
      <c r="I40" s="268"/>
      <c r="J40" s="268"/>
      <c r="K40" s="268"/>
      <c r="L40" s="20"/>
      <c r="M40" s="12"/>
      <c r="N40" s="27"/>
      <c r="O40" s="23"/>
      <c r="P40" s="23"/>
      <c r="Q40" s="23"/>
      <c r="R40" s="23"/>
      <c r="S40" s="23"/>
      <c r="T40" s="242"/>
      <c r="U40" s="238"/>
      <c r="V40" s="238"/>
      <c r="W40" s="238"/>
      <c r="X40" s="238"/>
      <c r="Y40" s="238"/>
      <c r="Z40" s="238"/>
      <c r="AA40" s="242"/>
      <c r="AB40" s="242"/>
      <c r="AC40" s="242"/>
      <c r="AD40" s="201"/>
      <c r="AE40" s="201"/>
      <c r="AF40" s="238"/>
      <c r="AG40" s="238"/>
      <c r="AH40" s="238"/>
      <c r="AI40" s="238"/>
      <c r="AJ40" s="238"/>
      <c r="AK40" s="238"/>
      <c r="AL40" s="238"/>
      <c r="AM40" s="238"/>
      <c r="AN40" s="238"/>
      <c r="AO40" s="238"/>
    </row>
    <row r="41" spans="1:41" s="5" customFormat="1" ht="10" customHeight="1" x14ac:dyDescent="0.35">
      <c r="A41" s="10"/>
      <c r="B41" s="11"/>
      <c r="C41" s="217"/>
      <c r="D41" s="217"/>
      <c r="E41" s="217"/>
      <c r="F41" s="217"/>
      <c r="G41" s="219"/>
      <c r="H41" s="219"/>
      <c r="I41" s="219"/>
      <c r="J41" s="219"/>
      <c r="K41" s="219"/>
      <c r="L41" s="219"/>
      <c r="M41" s="12"/>
      <c r="N41" s="27"/>
      <c r="O41" s="357"/>
      <c r="P41" s="357"/>
      <c r="Q41" s="357"/>
      <c r="R41" s="23"/>
      <c r="S41" s="23"/>
      <c r="T41" s="242"/>
      <c r="U41" s="238"/>
      <c r="V41" s="238"/>
      <c r="W41" s="238"/>
      <c r="X41" s="238"/>
      <c r="Y41" s="238"/>
      <c r="Z41" s="238"/>
      <c r="AA41" s="242"/>
      <c r="AB41" s="242"/>
      <c r="AC41" s="242"/>
      <c r="AD41" s="201"/>
      <c r="AE41" s="201"/>
      <c r="AF41" s="238"/>
      <c r="AG41" s="238"/>
      <c r="AH41" s="238"/>
      <c r="AI41" s="238"/>
      <c r="AJ41" s="238"/>
      <c r="AK41" s="238"/>
      <c r="AL41" s="238"/>
      <c r="AM41" s="238"/>
      <c r="AN41" s="238"/>
      <c r="AO41" s="238"/>
    </row>
    <row r="42" spans="1:41" s="5" customFormat="1" ht="18" customHeight="1" x14ac:dyDescent="0.35">
      <c r="A42" s="10"/>
      <c r="B42" s="11"/>
      <c r="C42" s="218" t="s">
        <v>317</v>
      </c>
      <c r="D42" s="217"/>
      <c r="E42" s="217"/>
      <c r="F42" s="217"/>
      <c r="G42" s="219"/>
      <c r="H42" s="219"/>
      <c r="I42" s="219"/>
      <c r="J42" s="219"/>
      <c r="K42" s="219"/>
      <c r="L42" s="219"/>
      <c r="M42" s="12"/>
      <c r="N42" s="27"/>
      <c r="O42" s="243"/>
      <c r="P42" s="243"/>
      <c r="Q42" s="243"/>
      <c r="R42" s="23"/>
      <c r="S42" s="23"/>
      <c r="T42" s="242"/>
      <c r="U42" s="238"/>
      <c r="V42" s="238"/>
      <c r="W42" s="238"/>
      <c r="X42" s="238"/>
      <c r="Y42" s="238"/>
      <c r="Z42" s="238"/>
      <c r="AA42" s="242"/>
      <c r="AB42" s="242"/>
      <c r="AC42" s="242"/>
      <c r="AD42" s="201"/>
      <c r="AE42" s="201"/>
      <c r="AF42" s="238"/>
      <c r="AG42" s="238"/>
      <c r="AH42" s="238"/>
      <c r="AI42" s="238"/>
      <c r="AJ42" s="238"/>
      <c r="AK42" s="238"/>
      <c r="AL42" s="238"/>
      <c r="AM42" s="238"/>
      <c r="AN42" s="238"/>
      <c r="AO42" s="238"/>
    </row>
    <row r="43" spans="1:41" s="5" customFormat="1" ht="18" customHeight="1" x14ac:dyDescent="0.35">
      <c r="A43" s="10"/>
      <c r="B43" s="11"/>
      <c r="C43" s="268" t="s">
        <v>318</v>
      </c>
      <c r="D43" s="268"/>
      <c r="E43" s="268"/>
      <c r="F43" s="268"/>
      <c r="G43" s="268"/>
      <c r="H43" s="268"/>
      <c r="I43" s="268"/>
      <c r="J43" s="268"/>
      <c r="K43" s="268"/>
      <c r="L43" s="268"/>
      <c r="M43" s="12"/>
      <c r="N43" s="27"/>
      <c r="O43" s="243"/>
      <c r="P43" s="243"/>
      <c r="Q43" s="243"/>
      <c r="R43" s="23"/>
      <c r="S43" s="23"/>
      <c r="T43" s="242"/>
      <c r="U43" s="238"/>
      <c r="V43" s="238"/>
      <c r="W43" s="238"/>
      <c r="X43" s="238"/>
      <c r="Y43" s="238"/>
      <c r="Z43" s="238"/>
      <c r="AA43" s="242"/>
      <c r="AB43" s="242"/>
      <c r="AC43" s="242"/>
      <c r="AD43" s="201"/>
      <c r="AE43" s="201"/>
      <c r="AF43" s="238"/>
      <c r="AG43" s="238"/>
      <c r="AH43" s="238"/>
      <c r="AI43" s="238"/>
      <c r="AJ43" s="238"/>
      <c r="AK43" s="238"/>
      <c r="AL43" s="238"/>
      <c r="AM43" s="238"/>
      <c r="AN43" s="238"/>
      <c r="AO43" s="238"/>
    </row>
    <row r="44" spans="1:41" s="5" customFormat="1" ht="10" customHeight="1" x14ac:dyDescent="0.35">
      <c r="A44" s="10"/>
      <c r="B44" s="11"/>
      <c r="C44" s="218"/>
      <c r="D44" s="217"/>
      <c r="E44" s="217"/>
      <c r="F44" s="217"/>
      <c r="G44" s="219"/>
      <c r="H44" s="219"/>
      <c r="I44" s="219"/>
      <c r="J44" s="219"/>
      <c r="K44" s="219"/>
      <c r="L44" s="219"/>
      <c r="M44" s="12"/>
      <c r="N44" s="27"/>
      <c r="O44" s="243"/>
      <c r="P44" s="243"/>
      <c r="Q44" s="243"/>
      <c r="R44" s="23"/>
      <c r="S44" s="23"/>
      <c r="T44" s="242"/>
      <c r="U44" s="238"/>
      <c r="V44" s="238"/>
      <c r="W44" s="238"/>
      <c r="X44" s="238"/>
      <c r="Y44" s="238"/>
      <c r="Z44" s="238"/>
      <c r="AA44" s="242"/>
      <c r="AB44" s="242"/>
      <c r="AC44" s="242"/>
      <c r="AD44" s="201"/>
      <c r="AE44" s="201"/>
      <c r="AF44" s="238"/>
      <c r="AG44" s="238"/>
      <c r="AH44" s="238"/>
      <c r="AI44" s="238"/>
      <c r="AJ44" s="238"/>
      <c r="AK44" s="238"/>
      <c r="AL44" s="238"/>
      <c r="AM44" s="238"/>
      <c r="AN44" s="238"/>
      <c r="AO44" s="238"/>
    </row>
    <row r="45" spans="1:41" s="5" customFormat="1" ht="18" customHeight="1" x14ac:dyDescent="0.35">
      <c r="A45" s="10"/>
      <c r="B45" s="350" t="s">
        <v>247</v>
      </c>
      <c r="C45" s="350" t="s">
        <v>288</v>
      </c>
      <c r="D45" s="350" t="s">
        <v>291</v>
      </c>
      <c r="E45" s="350" t="s">
        <v>290</v>
      </c>
      <c r="F45" s="369" t="s">
        <v>248</v>
      </c>
      <c r="G45" s="352" t="s">
        <v>214</v>
      </c>
      <c r="H45" s="353"/>
      <c r="I45" s="352" t="s">
        <v>172</v>
      </c>
      <c r="J45" s="353"/>
      <c r="K45" s="352" t="s">
        <v>223</v>
      </c>
      <c r="L45" s="353"/>
      <c r="M45" s="12"/>
      <c r="N45" s="27"/>
      <c r="O45" s="357"/>
      <c r="P45" s="242"/>
      <c r="Q45" s="242"/>
      <c r="R45" s="323" t="s">
        <v>319</v>
      </c>
      <c r="S45" s="323"/>
      <c r="T45" s="323"/>
      <c r="U45" s="323"/>
      <c r="V45" s="323"/>
      <c r="W45" s="323"/>
      <c r="X45" s="238"/>
      <c r="Y45" s="238"/>
      <c r="Z45" s="238"/>
      <c r="AA45" s="242"/>
      <c r="AB45" s="242"/>
      <c r="AC45" s="242"/>
      <c r="AD45" s="201"/>
      <c r="AE45" s="201"/>
      <c r="AF45" s="238"/>
      <c r="AG45" s="238"/>
      <c r="AH45" s="238"/>
      <c r="AI45" s="238"/>
      <c r="AJ45" s="238"/>
      <c r="AK45" s="238"/>
      <c r="AL45" s="238"/>
      <c r="AM45" s="238"/>
      <c r="AN45" s="238"/>
      <c r="AO45" s="238"/>
    </row>
    <row r="46" spans="1:41" s="5" customFormat="1" ht="18" customHeight="1" x14ac:dyDescent="0.35">
      <c r="A46" s="10"/>
      <c r="B46" s="351"/>
      <c r="C46" s="351"/>
      <c r="D46" s="351"/>
      <c r="E46" s="351"/>
      <c r="F46" s="351"/>
      <c r="G46" s="134" t="s">
        <v>250</v>
      </c>
      <c r="H46" s="134" t="s">
        <v>251</v>
      </c>
      <c r="I46" s="134" t="s">
        <v>226</v>
      </c>
      <c r="J46" s="134" t="s">
        <v>227</v>
      </c>
      <c r="K46" s="134" t="s">
        <v>226</v>
      </c>
      <c r="L46" s="134" t="s">
        <v>227</v>
      </c>
      <c r="M46" s="12"/>
      <c r="N46" s="27"/>
      <c r="O46" s="357"/>
      <c r="P46" s="242"/>
      <c r="Q46" s="242"/>
      <c r="R46" s="323" t="s">
        <v>252</v>
      </c>
      <c r="S46" s="323"/>
      <c r="T46" s="323" t="s">
        <v>253</v>
      </c>
      <c r="U46" s="323"/>
      <c r="V46" s="323" t="s">
        <v>254</v>
      </c>
      <c r="W46" s="323"/>
      <c r="X46" s="238"/>
      <c r="Y46" s="238"/>
      <c r="Z46" s="238"/>
      <c r="AA46" s="242"/>
      <c r="AB46" s="242"/>
      <c r="AC46" s="242"/>
      <c r="AD46" s="201"/>
      <c r="AE46" s="201"/>
      <c r="AF46" s="238"/>
      <c r="AG46" s="238"/>
      <c r="AH46" s="238"/>
      <c r="AI46" s="238"/>
      <c r="AJ46" s="238"/>
      <c r="AK46" s="238"/>
      <c r="AL46" s="238"/>
      <c r="AM46" s="238"/>
      <c r="AN46" s="238"/>
      <c r="AO46" s="238"/>
    </row>
    <row r="47" spans="1:41" s="5" customFormat="1" ht="18" customHeight="1" x14ac:dyDescent="0.35">
      <c r="A47" s="10"/>
      <c r="B47" s="16"/>
      <c r="C47" s="354" t="s">
        <v>320</v>
      </c>
      <c r="D47" s="355"/>
      <c r="E47" s="356"/>
      <c r="F47" s="143"/>
      <c r="G47" s="106"/>
      <c r="H47" s="106"/>
      <c r="I47" s="20"/>
      <c r="J47" s="20"/>
      <c r="K47" s="20"/>
      <c r="L47" s="20"/>
      <c r="M47" s="12"/>
      <c r="N47" s="27"/>
      <c r="O47" s="241"/>
      <c r="P47" s="27"/>
      <c r="Q47" s="27"/>
      <c r="R47" s="345">
        <f>COUNTIF($P48:PJ77,"&gt;=1")</f>
        <v>0</v>
      </c>
      <c r="S47" s="345"/>
      <c r="T47" s="345">
        <f>COUNTIF($P48:$P77,"&gt;=250")</f>
        <v>0</v>
      </c>
      <c r="U47" s="345"/>
      <c r="V47" s="345">
        <f>COUNTIF($P48:$P77,"&gt;=700")</f>
        <v>0</v>
      </c>
      <c r="W47" s="345"/>
      <c r="X47" s="238"/>
      <c r="Y47" s="238"/>
      <c r="Z47" s="238"/>
      <c r="AA47" s="242"/>
      <c r="AB47" s="242"/>
      <c r="AC47" s="242"/>
      <c r="AD47" s="201"/>
      <c r="AE47" s="201"/>
      <c r="AF47" s="238"/>
      <c r="AG47" s="238"/>
      <c r="AH47" s="238"/>
      <c r="AI47" s="238"/>
      <c r="AJ47" s="238"/>
      <c r="AK47" s="238"/>
      <c r="AL47" s="238"/>
      <c r="AM47" s="238"/>
      <c r="AN47" s="238"/>
      <c r="AO47" s="238"/>
    </row>
    <row r="48" spans="1:41" s="5" customFormat="1" ht="28" customHeight="1" x14ac:dyDescent="0.35">
      <c r="A48" s="10"/>
      <c r="B48" s="227">
        <v>1</v>
      </c>
      <c r="C48" s="244"/>
      <c r="D48" s="244"/>
      <c r="E48" s="244"/>
      <c r="F48" s="141"/>
      <c r="G48" s="106"/>
      <c r="H48" s="106"/>
      <c r="I48" s="20"/>
      <c r="J48" s="20"/>
      <c r="K48" s="20"/>
      <c r="L48" s="20"/>
      <c r="M48" s="12"/>
      <c r="N48" s="27"/>
      <c r="O48" s="241"/>
      <c r="P48" s="322">
        <f>IF(I48&gt;=J48,I48,J48)</f>
        <v>0</v>
      </c>
      <c r="Q48" s="322"/>
      <c r="R48" s="346"/>
      <c r="S48" s="346"/>
      <c r="T48" s="242"/>
      <c r="U48" s="238"/>
      <c r="V48" s="238"/>
      <c r="W48" s="238"/>
      <c r="X48" s="238"/>
      <c r="Y48" s="238"/>
      <c r="Z48" s="238"/>
      <c r="AA48" s="242"/>
      <c r="AB48" s="242"/>
      <c r="AC48" s="242"/>
      <c r="AD48" s="201"/>
      <c r="AE48" s="201"/>
      <c r="AF48" s="238"/>
      <c r="AG48" s="238"/>
      <c r="AH48" s="238"/>
      <c r="AI48" s="238"/>
      <c r="AJ48" s="238"/>
      <c r="AK48" s="238"/>
      <c r="AL48" s="238"/>
      <c r="AM48" s="238"/>
      <c r="AN48" s="238"/>
      <c r="AO48" s="238"/>
    </row>
    <row r="49" spans="1:41" s="5" customFormat="1" ht="28" customHeight="1" x14ac:dyDescent="0.35">
      <c r="A49" s="10"/>
      <c r="B49" s="227">
        <v>2</v>
      </c>
      <c r="C49" s="244"/>
      <c r="D49" s="244"/>
      <c r="E49" s="244"/>
      <c r="F49" s="141"/>
      <c r="G49" s="106"/>
      <c r="H49" s="106"/>
      <c r="I49" s="20"/>
      <c r="J49" s="20"/>
      <c r="K49" s="20"/>
      <c r="L49" s="20"/>
      <c r="M49" s="12"/>
      <c r="N49" s="27"/>
      <c r="O49" s="241"/>
      <c r="P49" s="322">
        <f t="shared" ref="P49:P77" si="9">IF(I49&gt;=J49,I49,J49)</f>
        <v>0</v>
      </c>
      <c r="Q49" s="322"/>
      <c r="R49" s="346"/>
      <c r="S49" s="346"/>
      <c r="T49" s="242"/>
      <c r="U49" s="238"/>
      <c r="V49" s="238"/>
      <c r="W49" s="238"/>
      <c r="X49" s="238"/>
      <c r="Y49" s="238"/>
      <c r="Z49" s="238"/>
      <c r="AA49" s="242"/>
      <c r="AB49" s="242"/>
      <c r="AC49" s="242"/>
      <c r="AD49" s="201"/>
      <c r="AE49" s="201"/>
      <c r="AF49" s="238"/>
      <c r="AG49" s="238"/>
      <c r="AH49" s="238"/>
      <c r="AI49" s="238"/>
      <c r="AJ49" s="238"/>
      <c r="AK49" s="238"/>
      <c r="AL49" s="238"/>
      <c r="AM49" s="238"/>
      <c r="AN49" s="238"/>
      <c r="AO49" s="238"/>
    </row>
    <row r="50" spans="1:41" s="5" customFormat="1" ht="28" customHeight="1" x14ac:dyDescent="0.35">
      <c r="A50" s="10"/>
      <c r="B50" s="227">
        <v>3</v>
      </c>
      <c r="C50" s="244"/>
      <c r="D50" s="244"/>
      <c r="E50" s="244"/>
      <c r="F50" s="141"/>
      <c r="G50" s="106"/>
      <c r="H50" s="106"/>
      <c r="I50" s="20"/>
      <c r="J50" s="20"/>
      <c r="K50" s="20"/>
      <c r="L50" s="20"/>
      <c r="M50" s="12"/>
      <c r="N50" s="27"/>
      <c r="O50" s="241"/>
      <c r="P50" s="322">
        <f t="shared" si="9"/>
        <v>0</v>
      </c>
      <c r="Q50" s="322"/>
      <c r="R50" s="346"/>
      <c r="S50" s="346"/>
      <c r="T50" s="242"/>
      <c r="U50" s="238"/>
      <c r="V50" s="238"/>
      <c r="W50" s="238"/>
      <c r="X50" s="238"/>
      <c r="Y50" s="238"/>
      <c r="Z50" s="238"/>
      <c r="AA50" s="242"/>
      <c r="AB50" s="242"/>
      <c r="AC50" s="242"/>
      <c r="AD50" s="201"/>
      <c r="AE50" s="201"/>
      <c r="AF50" s="238"/>
      <c r="AG50" s="238"/>
      <c r="AH50" s="238"/>
      <c r="AI50" s="238"/>
      <c r="AJ50" s="238"/>
      <c r="AK50" s="238"/>
      <c r="AL50" s="238"/>
      <c r="AM50" s="238"/>
      <c r="AN50" s="238"/>
      <c r="AO50" s="238"/>
    </row>
    <row r="51" spans="1:41" s="5" customFormat="1" ht="28" customHeight="1" x14ac:dyDescent="0.35">
      <c r="A51" s="10"/>
      <c r="B51" s="227">
        <v>4</v>
      </c>
      <c r="C51" s="244"/>
      <c r="D51" s="244"/>
      <c r="E51" s="244"/>
      <c r="F51" s="141"/>
      <c r="G51" s="106"/>
      <c r="H51" s="106"/>
      <c r="I51" s="20"/>
      <c r="J51" s="20"/>
      <c r="K51" s="20"/>
      <c r="L51" s="20"/>
      <c r="M51" s="12"/>
      <c r="N51" s="27"/>
      <c r="O51" s="241"/>
      <c r="P51" s="322">
        <f t="shared" si="9"/>
        <v>0</v>
      </c>
      <c r="Q51" s="322"/>
      <c r="R51" s="346"/>
      <c r="S51" s="346"/>
      <c r="T51" s="242"/>
      <c r="U51" s="238"/>
      <c r="V51" s="238"/>
      <c r="W51" s="238"/>
      <c r="X51" s="238"/>
      <c r="Y51" s="238"/>
      <c r="Z51" s="238"/>
      <c r="AA51" s="242"/>
      <c r="AB51" s="242"/>
      <c r="AC51" s="242"/>
      <c r="AD51" s="201"/>
      <c r="AE51" s="201"/>
      <c r="AF51" s="238"/>
      <c r="AG51" s="238"/>
      <c r="AH51" s="238"/>
      <c r="AI51" s="238"/>
      <c r="AJ51" s="238"/>
      <c r="AK51" s="238"/>
      <c r="AL51" s="238"/>
      <c r="AM51" s="238"/>
      <c r="AN51" s="238"/>
      <c r="AO51" s="238"/>
    </row>
    <row r="52" spans="1:41" s="5" customFormat="1" ht="28" customHeight="1" x14ac:dyDescent="0.35">
      <c r="A52" s="10"/>
      <c r="B52" s="227">
        <v>5</v>
      </c>
      <c r="C52" s="244"/>
      <c r="D52" s="244"/>
      <c r="E52" s="244"/>
      <c r="F52" s="141"/>
      <c r="G52" s="106"/>
      <c r="H52" s="106"/>
      <c r="I52" s="20"/>
      <c r="J52" s="20"/>
      <c r="K52" s="20"/>
      <c r="L52" s="20"/>
      <c r="M52" s="12"/>
      <c r="N52" s="27"/>
      <c r="O52" s="241"/>
      <c r="P52" s="322">
        <f t="shared" si="9"/>
        <v>0</v>
      </c>
      <c r="Q52" s="322"/>
      <c r="R52" s="346"/>
      <c r="S52" s="346"/>
      <c r="T52" s="242"/>
      <c r="U52" s="238"/>
      <c r="V52" s="238"/>
      <c r="W52" s="238"/>
      <c r="X52" s="238"/>
      <c r="Y52" s="238"/>
      <c r="Z52" s="238"/>
      <c r="AA52" s="242"/>
      <c r="AB52" s="242"/>
      <c r="AC52" s="242"/>
      <c r="AD52" s="201"/>
      <c r="AE52" s="201"/>
      <c r="AF52" s="238"/>
      <c r="AG52" s="238"/>
      <c r="AH52" s="238"/>
      <c r="AI52" s="238"/>
      <c r="AJ52" s="238"/>
      <c r="AK52" s="238"/>
      <c r="AL52" s="238"/>
      <c r="AM52" s="238"/>
      <c r="AN52" s="238"/>
      <c r="AO52" s="238"/>
    </row>
    <row r="53" spans="1:41" s="5" customFormat="1" ht="28" customHeight="1" x14ac:dyDescent="0.35">
      <c r="A53" s="10"/>
      <c r="B53" s="227">
        <v>6</v>
      </c>
      <c r="C53" s="244"/>
      <c r="D53" s="244"/>
      <c r="E53" s="244"/>
      <c r="F53" s="141"/>
      <c r="G53" s="106"/>
      <c r="H53" s="106"/>
      <c r="I53" s="20"/>
      <c r="J53" s="20"/>
      <c r="K53" s="20"/>
      <c r="L53" s="20"/>
      <c r="M53" s="12"/>
      <c r="N53" s="27"/>
      <c r="O53" s="241"/>
      <c r="P53" s="322">
        <f t="shared" si="9"/>
        <v>0</v>
      </c>
      <c r="Q53" s="322"/>
      <c r="R53" s="346"/>
      <c r="S53" s="346"/>
      <c r="T53" s="242"/>
      <c r="U53" s="238"/>
      <c r="V53" s="238"/>
      <c r="W53" s="238"/>
      <c r="X53" s="238"/>
      <c r="Y53" s="238"/>
      <c r="Z53" s="238"/>
      <c r="AA53" s="242"/>
      <c r="AB53" s="242"/>
      <c r="AC53" s="242"/>
      <c r="AD53" s="201"/>
      <c r="AE53" s="201"/>
      <c r="AF53" s="238"/>
      <c r="AG53" s="238"/>
      <c r="AH53" s="238"/>
      <c r="AI53" s="238"/>
      <c r="AJ53" s="238"/>
      <c r="AK53" s="238"/>
      <c r="AL53" s="238"/>
      <c r="AM53" s="238"/>
      <c r="AN53" s="238"/>
      <c r="AO53" s="238"/>
    </row>
    <row r="54" spans="1:41" s="5" customFormat="1" ht="28" customHeight="1" x14ac:dyDescent="0.35">
      <c r="A54" s="10"/>
      <c r="B54" s="227">
        <v>7</v>
      </c>
      <c r="C54" s="244"/>
      <c r="D54" s="244"/>
      <c r="E54" s="244"/>
      <c r="F54" s="141"/>
      <c r="G54" s="106"/>
      <c r="H54" s="106"/>
      <c r="I54" s="20"/>
      <c r="J54" s="20"/>
      <c r="K54" s="20"/>
      <c r="L54" s="20"/>
      <c r="M54" s="12"/>
      <c r="N54" s="27"/>
      <c r="O54" s="241"/>
      <c r="P54" s="322">
        <f t="shared" si="9"/>
        <v>0</v>
      </c>
      <c r="Q54" s="322"/>
      <c r="R54" s="346"/>
      <c r="S54" s="346"/>
      <c r="T54" s="242"/>
      <c r="U54" s="238"/>
      <c r="V54" s="238"/>
      <c r="W54" s="238"/>
      <c r="X54" s="238"/>
      <c r="Y54" s="238"/>
      <c r="Z54" s="238"/>
      <c r="AA54" s="242"/>
      <c r="AB54" s="242"/>
      <c r="AC54" s="242"/>
      <c r="AD54" s="201"/>
      <c r="AE54" s="201"/>
      <c r="AF54" s="238"/>
      <c r="AG54" s="238"/>
      <c r="AH54" s="238"/>
      <c r="AI54" s="238"/>
      <c r="AJ54" s="238"/>
      <c r="AK54" s="238"/>
      <c r="AL54" s="238"/>
      <c r="AM54" s="238"/>
      <c r="AN54" s="238"/>
      <c r="AO54" s="238"/>
    </row>
    <row r="55" spans="1:41" s="5" customFormat="1" ht="28" customHeight="1" x14ac:dyDescent="0.35">
      <c r="A55" s="10"/>
      <c r="B55" s="227">
        <v>8</v>
      </c>
      <c r="C55" s="244"/>
      <c r="D55" s="244"/>
      <c r="E55" s="244"/>
      <c r="F55" s="141"/>
      <c r="G55" s="106"/>
      <c r="H55" s="106"/>
      <c r="I55" s="20"/>
      <c r="J55" s="20"/>
      <c r="K55" s="20"/>
      <c r="L55" s="20"/>
      <c r="M55" s="12"/>
      <c r="N55" s="27"/>
      <c r="O55" s="241"/>
      <c r="P55" s="322">
        <f t="shared" si="9"/>
        <v>0</v>
      </c>
      <c r="Q55" s="322"/>
      <c r="R55" s="346"/>
      <c r="S55" s="346"/>
      <c r="T55" s="242"/>
      <c r="U55" s="238"/>
      <c r="V55" s="238"/>
      <c r="W55" s="238"/>
      <c r="X55" s="238"/>
      <c r="Y55" s="238"/>
      <c r="Z55" s="238"/>
      <c r="AA55" s="242"/>
      <c r="AB55" s="242"/>
      <c r="AC55" s="242"/>
      <c r="AD55" s="201"/>
      <c r="AE55" s="201"/>
      <c r="AF55" s="238"/>
      <c r="AG55" s="238"/>
      <c r="AH55" s="238"/>
      <c r="AI55" s="238"/>
      <c r="AJ55" s="238"/>
      <c r="AK55" s="238"/>
      <c r="AL55" s="238"/>
      <c r="AM55" s="238"/>
      <c r="AN55" s="238"/>
      <c r="AO55" s="238"/>
    </row>
    <row r="56" spans="1:41" s="5" customFormat="1" ht="28" customHeight="1" x14ac:dyDescent="0.35">
      <c r="A56" s="10"/>
      <c r="B56" s="227">
        <v>9</v>
      </c>
      <c r="C56" s="244"/>
      <c r="D56" s="244"/>
      <c r="E56" s="244"/>
      <c r="F56" s="141"/>
      <c r="G56" s="106"/>
      <c r="H56" s="106"/>
      <c r="I56" s="20"/>
      <c r="J56" s="20"/>
      <c r="K56" s="20"/>
      <c r="L56" s="20"/>
      <c r="M56" s="12"/>
      <c r="N56" s="27"/>
      <c r="O56" s="241"/>
      <c r="P56" s="322">
        <f t="shared" si="9"/>
        <v>0</v>
      </c>
      <c r="Q56" s="322"/>
      <c r="R56" s="346"/>
      <c r="S56" s="346"/>
      <c r="T56" s="242"/>
      <c r="U56" s="238"/>
      <c r="V56" s="238"/>
      <c r="W56" s="238"/>
      <c r="X56" s="238"/>
      <c r="Y56" s="238"/>
      <c r="Z56" s="238"/>
      <c r="AA56" s="242"/>
      <c r="AB56" s="242"/>
      <c r="AC56" s="242"/>
      <c r="AD56" s="201"/>
      <c r="AE56" s="201"/>
      <c r="AF56" s="238"/>
      <c r="AG56" s="238"/>
      <c r="AH56" s="238"/>
      <c r="AI56" s="238"/>
      <c r="AJ56" s="238"/>
      <c r="AK56" s="238"/>
      <c r="AL56" s="238"/>
      <c r="AM56" s="238"/>
      <c r="AN56" s="238"/>
      <c r="AO56" s="238"/>
    </row>
    <row r="57" spans="1:41" s="5" customFormat="1" ht="28" customHeight="1" x14ac:dyDescent="0.35">
      <c r="A57" s="10"/>
      <c r="B57" s="227">
        <v>10</v>
      </c>
      <c r="C57" s="244"/>
      <c r="D57" s="244"/>
      <c r="E57" s="244"/>
      <c r="F57" s="141"/>
      <c r="G57" s="106"/>
      <c r="H57" s="106"/>
      <c r="I57" s="20"/>
      <c r="J57" s="20"/>
      <c r="K57" s="20"/>
      <c r="L57" s="20"/>
      <c r="M57" s="12"/>
      <c r="N57" s="27"/>
      <c r="O57" s="241"/>
      <c r="P57" s="322">
        <f t="shared" si="9"/>
        <v>0</v>
      </c>
      <c r="Q57" s="322"/>
      <c r="R57" s="346"/>
      <c r="S57" s="346"/>
      <c r="T57" s="242"/>
      <c r="U57" s="238"/>
      <c r="V57" s="238"/>
      <c r="W57" s="238"/>
      <c r="X57" s="238"/>
      <c r="Y57" s="238"/>
      <c r="Z57" s="238"/>
      <c r="AA57" s="242"/>
      <c r="AB57" s="242"/>
      <c r="AC57" s="242"/>
      <c r="AD57" s="201"/>
      <c r="AE57" s="201"/>
      <c r="AF57" s="238"/>
      <c r="AG57" s="238"/>
      <c r="AH57" s="238"/>
      <c r="AI57" s="238"/>
      <c r="AJ57" s="238"/>
      <c r="AK57" s="238"/>
      <c r="AL57" s="238"/>
      <c r="AM57" s="238"/>
      <c r="AN57" s="238"/>
      <c r="AO57" s="238"/>
    </row>
    <row r="58" spans="1:41" s="5" customFormat="1" ht="28" customHeight="1" x14ac:dyDescent="0.35">
      <c r="A58" s="10"/>
      <c r="B58" s="227">
        <v>11</v>
      </c>
      <c r="C58" s="244"/>
      <c r="D58" s="244"/>
      <c r="E58" s="244"/>
      <c r="F58" s="141"/>
      <c r="G58" s="106"/>
      <c r="H58" s="106"/>
      <c r="I58" s="20"/>
      <c r="J58" s="20"/>
      <c r="K58" s="20"/>
      <c r="L58" s="20"/>
      <c r="M58" s="12"/>
      <c r="N58" s="27"/>
      <c r="O58" s="241"/>
      <c r="P58" s="322">
        <f t="shared" si="9"/>
        <v>0</v>
      </c>
      <c r="Q58" s="322"/>
      <c r="R58" s="346"/>
      <c r="S58" s="346"/>
      <c r="T58" s="242"/>
      <c r="U58" s="238"/>
      <c r="V58" s="238"/>
      <c r="W58" s="238"/>
      <c r="X58" s="238"/>
      <c r="Y58" s="238"/>
      <c r="Z58" s="238"/>
      <c r="AA58" s="242"/>
      <c r="AB58" s="242"/>
      <c r="AC58" s="242"/>
      <c r="AD58" s="201"/>
      <c r="AE58" s="201"/>
      <c r="AF58" s="238"/>
      <c r="AG58" s="238"/>
      <c r="AH58" s="238"/>
      <c r="AI58" s="238"/>
      <c r="AJ58" s="238"/>
      <c r="AK58" s="238"/>
      <c r="AL58" s="238"/>
      <c r="AM58" s="238"/>
      <c r="AN58" s="238"/>
      <c r="AO58" s="238"/>
    </row>
    <row r="59" spans="1:41" s="5" customFormat="1" ht="28" customHeight="1" x14ac:dyDescent="0.35">
      <c r="A59" s="10"/>
      <c r="B59" s="227">
        <v>12</v>
      </c>
      <c r="C59" s="244"/>
      <c r="D59" s="244"/>
      <c r="E59" s="244"/>
      <c r="F59" s="141"/>
      <c r="G59" s="106"/>
      <c r="H59" s="106"/>
      <c r="I59" s="20"/>
      <c r="J59" s="20"/>
      <c r="K59" s="20"/>
      <c r="L59" s="20"/>
      <c r="M59" s="12"/>
      <c r="N59" s="27"/>
      <c r="O59" s="241"/>
      <c r="P59" s="322">
        <f t="shared" si="9"/>
        <v>0</v>
      </c>
      <c r="Q59" s="322"/>
      <c r="R59" s="346"/>
      <c r="S59" s="346"/>
      <c r="T59" s="242"/>
      <c r="U59" s="238"/>
      <c r="V59" s="238"/>
      <c r="W59" s="238"/>
      <c r="X59" s="238"/>
      <c r="Y59" s="238"/>
      <c r="Z59" s="238"/>
      <c r="AA59" s="242"/>
      <c r="AB59" s="242"/>
      <c r="AC59" s="242"/>
      <c r="AD59" s="201"/>
      <c r="AE59" s="201"/>
      <c r="AF59" s="238"/>
      <c r="AG59" s="238"/>
      <c r="AH59" s="238"/>
      <c r="AI59" s="238"/>
      <c r="AJ59" s="238"/>
      <c r="AK59" s="238"/>
      <c r="AL59" s="238"/>
      <c r="AM59" s="238"/>
      <c r="AN59" s="238"/>
      <c r="AO59" s="238"/>
    </row>
    <row r="60" spans="1:41" s="5" customFormat="1" ht="28" customHeight="1" x14ac:dyDescent="0.35">
      <c r="A60" s="10"/>
      <c r="B60" s="227">
        <v>13</v>
      </c>
      <c r="C60" s="244"/>
      <c r="D60" s="244"/>
      <c r="E60" s="244"/>
      <c r="F60" s="141"/>
      <c r="G60" s="106"/>
      <c r="H60" s="106"/>
      <c r="I60" s="20"/>
      <c r="J60" s="20"/>
      <c r="K60" s="20"/>
      <c r="L60" s="20"/>
      <c r="M60" s="12"/>
      <c r="N60" s="27"/>
      <c r="O60" s="241"/>
      <c r="P60" s="322">
        <f t="shared" si="9"/>
        <v>0</v>
      </c>
      <c r="Q60" s="322"/>
      <c r="R60" s="346"/>
      <c r="S60" s="346"/>
      <c r="T60" s="242"/>
      <c r="U60" s="238"/>
      <c r="V60" s="238"/>
      <c r="W60" s="238"/>
      <c r="X60" s="238"/>
      <c r="Y60" s="238"/>
      <c r="Z60" s="238"/>
      <c r="AA60" s="242"/>
      <c r="AB60" s="242"/>
      <c r="AC60" s="242"/>
      <c r="AD60" s="201"/>
      <c r="AE60" s="201"/>
      <c r="AF60" s="238"/>
      <c r="AG60" s="238"/>
      <c r="AH60" s="238"/>
      <c r="AI60" s="238"/>
      <c r="AJ60" s="238"/>
      <c r="AK60" s="238"/>
      <c r="AL60" s="238"/>
      <c r="AM60" s="238"/>
      <c r="AN60" s="238"/>
      <c r="AO60" s="238"/>
    </row>
    <row r="61" spans="1:41" s="5" customFormat="1" ht="28" customHeight="1" x14ac:dyDescent="0.35">
      <c r="A61" s="10"/>
      <c r="B61" s="227">
        <v>14</v>
      </c>
      <c r="C61" s="244"/>
      <c r="D61" s="244"/>
      <c r="E61" s="244"/>
      <c r="F61" s="141"/>
      <c r="G61" s="106"/>
      <c r="H61" s="106"/>
      <c r="I61" s="20"/>
      <c r="J61" s="20"/>
      <c r="K61" s="20"/>
      <c r="L61" s="20"/>
      <c r="M61" s="12"/>
      <c r="N61" s="27"/>
      <c r="O61" s="241"/>
      <c r="P61" s="322">
        <f t="shared" si="9"/>
        <v>0</v>
      </c>
      <c r="Q61" s="322"/>
      <c r="R61" s="346"/>
      <c r="S61" s="346"/>
      <c r="T61" s="242"/>
      <c r="U61" s="238"/>
      <c r="V61" s="238"/>
      <c r="W61" s="238"/>
      <c r="X61" s="238"/>
      <c r="Y61" s="238"/>
      <c r="Z61" s="238"/>
      <c r="AA61" s="242"/>
      <c r="AB61" s="242"/>
      <c r="AC61" s="242"/>
      <c r="AD61" s="201"/>
      <c r="AE61" s="201"/>
      <c r="AF61" s="238"/>
      <c r="AG61" s="238"/>
      <c r="AH61" s="238"/>
      <c r="AI61" s="238"/>
      <c r="AJ61" s="238"/>
      <c r="AK61" s="238"/>
      <c r="AL61" s="238"/>
      <c r="AM61" s="238"/>
      <c r="AN61" s="238"/>
      <c r="AO61" s="238"/>
    </row>
    <row r="62" spans="1:41" s="5" customFormat="1" ht="28" customHeight="1" x14ac:dyDescent="0.35">
      <c r="A62" s="10"/>
      <c r="B62" s="227">
        <v>15</v>
      </c>
      <c r="C62" s="244"/>
      <c r="D62" s="244"/>
      <c r="E62" s="244"/>
      <c r="F62" s="141"/>
      <c r="G62" s="106"/>
      <c r="H62" s="106"/>
      <c r="I62" s="20"/>
      <c r="J62" s="20"/>
      <c r="K62" s="20"/>
      <c r="L62" s="20"/>
      <c r="M62" s="12"/>
      <c r="N62" s="27"/>
      <c r="O62" s="241"/>
      <c r="P62" s="322">
        <f t="shared" si="9"/>
        <v>0</v>
      </c>
      <c r="Q62" s="322"/>
      <c r="R62" s="346"/>
      <c r="S62" s="346"/>
      <c r="T62" s="242"/>
      <c r="U62" s="238"/>
      <c r="V62" s="238"/>
      <c r="W62" s="238"/>
      <c r="X62" s="238"/>
      <c r="Y62" s="238"/>
      <c r="Z62" s="238"/>
      <c r="AA62" s="242"/>
      <c r="AB62" s="242"/>
      <c r="AC62" s="242"/>
      <c r="AD62" s="201"/>
      <c r="AE62" s="201"/>
      <c r="AF62" s="238"/>
      <c r="AG62" s="238"/>
      <c r="AH62" s="238"/>
      <c r="AI62" s="238"/>
      <c r="AJ62" s="238"/>
      <c r="AK62" s="238"/>
      <c r="AL62" s="238"/>
      <c r="AM62" s="238"/>
      <c r="AN62" s="238"/>
      <c r="AO62" s="238"/>
    </row>
    <row r="63" spans="1:41" s="5" customFormat="1" ht="28" customHeight="1" x14ac:dyDescent="0.35">
      <c r="A63" s="10"/>
      <c r="B63" s="227">
        <v>16</v>
      </c>
      <c r="C63" s="244"/>
      <c r="D63" s="244"/>
      <c r="E63" s="244"/>
      <c r="F63" s="141"/>
      <c r="G63" s="106"/>
      <c r="H63" s="106"/>
      <c r="I63" s="20"/>
      <c r="J63" s="20"/>
      <c r="K63" s="20"/>
      <c r="L63" s="20"/>
      <c r="M63" s="12"/>
      <c r="N63" s="27"/>
      <c r="O63" s="241"/>
      <c r="P63" s="322">
        <f t="shared" si="9"/>
        <v>0</v>
      </c>
      <c r="Q63" s="322"/>
      <c r="R63" s="346"/>
      <c r="S63" s="346"/>
      <c r="T63" s="242"/>
      <c r="U63" s="238"/>
      <c r="V63" s="238"/>
      <c r="W63" s="238"/>
      <c r="X63" s="238"/>
      <c r="Y63" s="238"/>
      <c r="Z63" s="238"/>
      <c r="AA63" s="242"/>
      <c r="AB63" s="242"/>
      <c r="AC63" s="242"/>
      <c r="AD63" s="201"/>
      <c r="AE63" s="201"/>
      <c r="AF63" s="238"/>
      <c r="AG63" s="238"/>
      <c r="AH63" s="238"/>
      <c r="AI63" s="238"/>
      <c r="AJ63" s="238"/>
      <c r="AK63" s="238"/>
      <c r="AL63" s="238"/>
      <c r="AM63" s="238"/>
      <c r="AN63" s="238"/>
      <c r="AO63" s="238"/>
    </row>
    <row r="64" spans="1:41" s="5" customFormat="1" ht="28" customHeight="1" x14ac:dyDescent="0.35">
      <c r="A64" s="10"/>
      <c r="B64" s="227">
        <v>17</v>
      </c>
      <c r="C64" s="244"/>
      <c r="D64" s="244"/>
      <c r="E64" s="244"/>
      <c r="F64" s="141"/>
      <c r="G64" s="106"/>
      <c r="H64" s="106"/>
      <c r="I64" s="20"/>
      <c r="J64" s="20"/>
      <c r="K64" s="20"/>
      <c r="L64" s="20"/>
      <c r="M64" s="12"/>
      <c r="N64" s="27"/>
      <c r="O64" s="241"/>
      <c r="P64" s="322">
        <f t="shared" si="9"/>
        <v>0</v>
      </c>
      <c r="Q64" s="322"/>
      <c r="R64" s="346"/>
      <c r="S64" s="346"/>
      <c r="T64" s="242"/>
      <c r="U64" s="238"/>
      <c r="V64" s="238"/>
      <c r="W64" s="238"/>
      <c r="X64" s="238"/>
      <c r="Y64" s="238"/>
      <c r="Z64" s="238"/>
      <c r="AA64" s="242"/>
      <c r="AB64" s="242"/>
      <c r="AC64" s="242"/>
      <c r="AD64" s="201"/>
      <c r="AE64" s="201"/>
      <c r="AF64" s="238"/>
      <c r="AG64" s="238"/>
      <c r="AH64" s="238"/>
      <c r="AI64" s="238"/>
      <c r="AJ64" s="238"/>
      <c r="AK64" s="238"/>
      <c r="AL64" s="238"/>
      <c r="AM64" s="238"/>
      <c r="AN64" s="238"/>
      <c r="AO64" s="238"/>
    </row>
    <row r="65" spans="1:41" s="5" customFormat="1" ht="28" customHeight="1" x14ac:dyDescent="0.35">
      <c r="A65" s="10"/>
      <c r="B65" s="227">
        <v>18</v>
      </c>
      <c r="C65" s="244"/>
      <c r="D65" s="244"/>
      <c r="E65" s="244"/>
      <c r="F65" s="141"/>
      <c r="G65" s="106"/>
      <c r="H65" s="106"/>
      <c r="I65" s="20"/>
      <c r="J65" s="20"/>
      <c r="K65" s="20"/>
      <c r="L65" s="20"/>
      <c r="M65" s="12"/>
      <c r="N65" s="27"/>
      <c r="O65" s="241"/>
      <c r="P65" s="322">
        <f t="shared" si="9"/>
        <v>0</v>
      </c>
      <c r="Q65" s="322"/>
      <c r="R65" s="346"/>
      <c r="S65" s="346"/>
      <c r="T65" s="242"/>
      <c r="U65" s="238"/>
      <c r="V65" s="238"/>
      <c r="W65" s="238"/>
      <c r="X65" s="238"/>
      <c r="Y65" s="238"/>
      <c r="Z65" s="238"/>
      <c r="AA65" s="242"/>
      <c r="AB65" s="242"/>
      <c r="AC65" s="242"/>
      <c r="AD65" s="201"/>
      <c r="AE65" s="201"/>
      <c r="AF65" s="238"/>
      <c r="AG65" s="238"/>
      <c r="AH65" s="238"/>
      <c r="AI65" s="238"/>
      <c r="AJ65" s="238"/>
      <c r="AK65" s="238"/>
      <c r="AL65" s="238"/>
      <c r="AM65" s="238"/>
      <c r="AN65" s="238"/>
      <c r="AO65" s="238"/>
    </row>
    <row r="66" spans="1:41" s="5" customFormat="1" ht="28" customHeight="1" x14ac:dyDescent="0.35">
      <c r="A66" s="10"/>
      <c r="B66" s="227">
        <v>19</v>
      </c>
      <c r="C66" s="244"/>
      <c r="D66" s="244"/>
      <c r="E66" s="244"/>
      <c r="F66" s="141"/>
      <c r="G66" s="106"/>
      <c r="H66" s="106"/>
      <c r="I66" s="20"/>
      <c r="J66" s="20"/>
      <c r="K66" s="20"/>
      <c r="L66" s="20"/>
      <c r="M66" s="12"/>
      <c r="N66" s="27"/>
      <c r="O66" s="241"/>
      <c r="P66" s="322">
        <f t="shared" si="9"/>
        <v>0</v>
      </c>
      <c r="Q66" s="322"/>
      <c r="R66" s="346"/>
      <c r="S66" s="346"/>
      <c r="T66" s="242"/>
      <c r="U66" s="238"/>
      <c r="V66" s="238"/>
      <c r="W66" s="238"/>
      <c r="X66" s="238"/>
      <c r="Y66" s="238"/>
      <c r="Z66" s="238"/>
      <c r="AA66" s="242"/>
      <c r="AB66" s="242"/>
      <c r="AC66" s="242"/>
      <c r="AD66" s="201"/>
      <c r="AE66" s="201"/>
      <c r="AF66" s="238"/>
      <c r="AG66" s="238"/>
      <c r="AH66" s="238"/>
      <c r="AI66" s="238"/>
      <c r="AJ66" s="238"/>
      <c r="AK66" s="238"/>
      <c r="AL66" s="238"/>
      <c r="AM66" s="238"/>
      <c r="AN66" s="238"/>
      <c r="AO66" s="238"/>
    </row>
    <row r="67" spans="1:41" s="5" customFormat="1" ht="28" customHeight="1" x14ac:dyDescent="0.35">
      <c r="A67" s="10"/>
      <c r="B67" s="227">
        <v>20</v>
      </c>
      <c r="C67" s="244"/>
      <c r="D67" s="244"/>
      <c r="E67" s="244"/>
      <c r="F67" s="141"/>
      <c r="G67" s="106"/>
      <c r="H67" s="106"/>
      <c r="I67" s="20"/>
      <c r="J67" s="20"/>
      <c r="K67" s="20"/>
      <c r="L67" s="20"/>
      <c r="M67" s="12"/>
      <c r="N67" s="27"/>
      <c r="O67" s="241"/>
      <c r="P67" s="322">
        <f t="shared" si="9"/>
        <v>0</v>
      </c>
      <c r="Q67" s="322"/>
      <c r="R67" s="346"/>
      <c r="S67" s="346"/>
      <c r="T67" s="242"/>
      <c r="U67" s="238"/>
      <c r="V67" s="238"/>
      <c r="W67" s="238"/>
      <c r="X67" s="238"/>
      <c r="Y67" s="238"/>
      <c r="Z67" s="238"/>
      <c r="AA67" s="242"/>
      <c r="AB67" s="242"/>
      <c r="AC67" s="242"/>
      <c r="AD67" s="201"/>
      <c r="AE67" s="201"/>
      <c r="AF67" s="238"/>
      <c r="AG67" s="238"/>
      <c r="AH67" s="238"/>
      <c r="AI67" s="238"/>
      <c r="AJ67" s="238"/>
      <c r="AK67" s="238"/>
      <c r="AL67" s="238"/>
      <c r="AM67" s="238"/>
      <c r="AN67" s="238"/>
      <c r="AO67" s="238"/>
    </row>
    <row r="68" spans="1:41" s="5" customFormat="1" ht="28" customHeight="1" x14ac:dyDescent="0.35">
      <c r="A68" s="10"/>
      <c r="B68" s="227">
        <v>21</v>
      </c>
      <c r="C68" s="244"/>
      <c r="D68" s="244"/>
      <c r="E68" s="244"/>
      <c r="F68" s="141"/>
      <c r="G68" s="106"/>
      <c r="H68" s="106"/>
      <c r="I68" s="20"/>
      <c r="J68" s="20"/>
      <c r="K68" s="20"/>
      <c r="L68" s="20"/>
      <c r="M68" s="12"/>
      <c r="N68" s="27"/>
      <c r="O68" s="241"/>
      <c r="P68" s="322">
        <f t="shared" si="9"/>
        <v>0</v>
      </c>
      <c r="Q68" s="322"/>
      <c r="R68" s="346"/>
      <c r="S68" s="346"/>
      <c r="T68" s="242"/>
      <c r="U68" s="238"/>
      <c r="V68" s="238"/>
      <c r="W68" s="238"/>
      <c r="X68" s="238"/>
      <c r="Y68" s="238"/>
      <c r="Z68" s="238"/>
      <c r="AA68" s="242"/>
      <c r="AB68" s="242"/>
      <c r="AC68" s="242"/>
      <c r="AD68" s="201"/>
      <c r="AE68" s="201"/>
      <c r="AF68" s="238"/>
      <c r="AG68" s="238"/>
      <c r="AH68" s="238"/>
      <c r="AI68" s="238"/>
      <c r="AJ68" s="238"/>
      <c r="AK68" s="238"/>
      <c r="AL68" s="238"/>
      <c r="AM68" s="238"/>
      <c r="AN68" s="238"/>
      <c r="AO68" s="238"/>
    </row>
    <row r="69" spans="1:41" s="5" customFormat="1" ht="28" customHeight="1" x14ac:dyDescent="0.35">
      <c r="A69" s="10"/>
      <c r="B69" s="227">
        <v>22</v>
      </c>
      <c r="C69" s="244"/>
      <c r="D69" s="244"/>
      <c r="E69" s="244"/>
      <c r="F69" s="141"/>
      <c r="G69" s="106"/>
      <c r="H69" s="106"/>
      <c r="I69" s="20"/>
      <c r="J69" s="20"/>
      <c r="K69" s="20"/>
      <c r="L69" s="20"/>
      <c r="M69" s="12"/>
      <c r="N69" s="27"/>
      <c r="O69" s="241"/>
      <c r="P69" s="322">
        <f t="shared" si="9"/>
        <v>0</v>
      </c>
      <c r="Q69" s="322"/>
      <c r="R69" s="346"/>
      <c r="S69" s="346"/>
      <c r="T69" s="242"/>
      <c r="U69" s="238"/>
      <c r="V69" s="238"/>
      <c r="W69" s="238"/>
      <c r="X69" s="238"/>
      <c r="Y69" s="238"/>
      <c r="Z69" s="238"/>
      <c r="AA69" s="242"/>
      <c r="AB69" s="242"/>
      <c r="AC69" s="242"/>
      <c r="AD69" s="201"/>
      <c r="AE69" s="201"/>
      <c r="AF69" s="238"/>
      <c r="AG69" s="238"/>
      <c r="AH69" s="238"/>
      <c r="AI69" s="238"/>
      <c r="AJ69" s="238"/>
      <c r="AK69" s="238"/>
      <c r="AL69" s="238"/>
      <c r="AM69" s="238"/>
      <c r="AN69" s="238"/>
      <c r="AO69" s="238"/>
    </row>
    <row r="70" spans="1:41" s="5" customFormat="1" ht="28" customHeight="1" x14ac:dyDescent="0.35">
      <c r="A70" s="10"/>
      <c r="B70" s="227">
        <v>23</v>
      </c>
      <c r="C70" s="244"/>
      <c r="D70" s="244"/>
      <c r="E70" s="244"/>
      <c r="F70" s="141"/>
      <c r="G70" s="106"/>
      <c r="H70" s="106"/>
      <c r="I70" s="20"/>
      <c r="J70" s="20"/>
      <c r="K70" s="20"/>
      <c r="L70" s="20"/>
      <c r="M70" s="12"/>
      <c r="N70" s="27"/>
      <c r="O70" s="241"/>
      <c r="P70" s="322">
        <f t="shared" si="9"/>
        <v>0</v>
      </c>
      <c r="Q70" s="322"/>
      <c r="R70" s="346"/>
      <c r="S70" s="346"/>
      <c r="T70" s="242"/>
      <c r="U70" s="238"/>
      <c r="V70" s="238"/>
      <c r="W70" s="238"/>
      <c r="X70" s="238"/>
      <c r="Y70" s="238"/>
      <c r="Z70" s="238"/>
      <c r="AA70" s="242"/>
      <c r="AB70" s="242"/>
      <c r="AC70" s="242"/>
      <c r="AD70" s="201"/>
      <c r="AE70" s="201"/>
      <c r="AF70" s="238"/>
      <c r="AG70" s="238"/>
      <c r="AH70" s="238"/>
      <c r="AI70" s="238"/>
      <c r="AJ70" s="238"/>
      <c r="AK70" s="238"/>
      <c r="AL70" s="238"/>
      <c r="AM70" s="238"/>
      <c r="AN70" s="238"/>
      <c r="AO70" s="238"/>
    </row>
    <row r="71" spans="1:41" s="5" customFormat="1" ht="28" customHeight="1" x14ac:dyDescent="0.35">
      <c r="A71" s="10"/>
      <c r="B71" s="227">
        <v>24</v>
      </c>
      <c r="C71" s="244"/>
      <c r="D71" s="244"/>
      <c r="E71" s="244"/>
      <c r="F71" s="141"/>
      <c r="G71" s="106"/>
      <c r="H71" s="106"/>
      <c r="I71" s="20"/>
      <c r="J71" s="20"/>
      <c r="K71" s="20"/>
      <c r="L71" s="20"/>
      <c r="M71" s="12"/>
      <c r="N71" s="27"/>
      <c r="O71" s="241"/>
      <c r="P71" s="322">
        <f t="shared" si="9"/>
        <v>0</v>
      </c>
      <c r="Q71" s="322"/>
      <c r="R71" s="346"/>
      <c r="S71" s="346"/>
      <c r="T71" s="242"/>
      <c r="U71" s="238"/>
      <c r="V71" s="238"/>
      <c r="W71" s="238"/>
      <c r="X71" s="238"/>
      <c r="Y71" s="238"/>
      <c r="Z71" s="238"/>
      <c r="AA71" s="242"/>
      <c r="AB71" s="242"/>
      <c r="AC71" s="242"/>
      <c r="AD71" s="201"/>
      <c r="AE71" s="201"/>
      <c r="AF71" s="238"/>
      <c r="AG71" s="238"/>
      <c r="AH71" s="238"/>
      <c r="AI71" s="238"/>
      <c r="AJ71" s="238"/>
      <c r="AK71" s="238"/>
      <c r="AL71" s="238"/>
      <c r="AM71" s="238"/>
      <c r="AN71" s="238"/>
      <c r="AO71" s="238"/>
    </row>
    <row r="72" spans="1:41" s="5" customFormat="1" ht="28" customHeight="1" x14ac:dyDescent="0.35">
      <c r="A72" s="10"/>
      <c r="B72" s="227">
        <v>25</v>
      </c>
      <c r="C72" s="244"/>
      <c r="D72" s="244"/>
      <c r="E72" s="244"/>
      <c r="F72" s="141"/>
      <c r="G72" s="106"/>
      <c r="H72" s="106"/>
      <c r="I72" s="20"/>
      <c r="J72" s="20"/>
      <c r="K72" s="20"/>
      <c r="L72" s="20"/>
      <c r="M72" s="12"/>
      <c r="N72" s="27"/>
      <c r="O72" s="241"/>
      <c r="P72" s="322">
        <f t="shared" si="9"/>
        <v>0</v>
      </c>
      <c r="Q72" s="322"/>
      <c r="R72" s="346"/>
      <c r="S72" s="346"/>
      <c r="T72" s="242"/>
      <c r="U72" s="238"/>
      <c r="V72" s="238"/>
      <c r="W72" s="238"/>
      <c r="X72" s="238"/>
      <c r="Y72" s="238"/>
      <c r="Z72" s="238"/>
      <c r="AA72" s="242"/>
      <c r="AB72" s="242"/>
      <c r="AC72" s="242"/>
      <c r="AD72" s="201"/>
      <c r="AE72" s="201"/>
      <c r="AF72" s="238"/>
      <c r="AG72" s="238"/>
      <c r="AH72" s="238"/>
      <c r="AI72" s="238"/>
      <c r="AJ72" s="238"/>
      <c r="AK72" s="238"/>
      <c r="AL72" s="238"/>
      <c r="AM72" s="238"/>
      <c r="AN72" s="238"/>
      <c r="AO72" s="238"/>
    </row>
    <row r="73" spans="1:41" s="5" customFormat="1" ht="28" customHeight="1" x14ac:dyDescent="0.35">
      <c r="A73" s="10"/>
      <c r="B73" s="227">
        <v>26</v>
      </c>
      <c r="C73" s="244"/>
      <c r="D73" s="244"/>
      <c r="E73" s="244"/>
      <c r="F73" s="141"/>
      <c r="G73" s="106"/>
      <c r="H73" s="106"/>
      <c r="I73" s="20"/>
      <c r="J73" s="20"/>
      <c r="K73" s="20"/>
      <c r="L73" s="20"/>
      <c r="M73" s="12"/>
      <c r="N73" s="27"/>
      <c r="O73" s="241"/>
      <c r="P73" s="322">
        <f t="shared" si="9"/>
        <v>0</v>
      </c>
      <c r="Q73" s="322"/>
      <c r="R73" s="346"/>
      <c r="S73" s="346"/>
      <c r="T73" s="242"/>
      <c r="U73" s="238"/>
      <c r="V73" s="238"/>
      <c r="W73" s="238"/>
      <c r="X73" s="238"/>
      <c r="Y73" s="238"/>
      <c r="Z73" s="238"/>
      <c r="AA73" s="242"/>
      <c r="AB73" s="242"/>
      <c r="AC73" s="242"/>
      <c r="AD73" s="201"/>
      <c r="AE73" s="201"/>
      <c r="AF73" s="238"/>
      <c r="AG73" s="238"/>
      <c r="AH73" s="238"/>
      <c r="AI73" s="238"/>
      <c r="AJ73" s="238"/>
      <c r="AK73" s="238"/>
      <c r="AL73" s="238"/>
      <c r="AM73" s="238"/>
      <c r="AN73" s="238"/>
      <c r="AO73" s="238"/>
    </row>
    <row r="74" spans="1:41" s="5" customFormat="1" ht="28" customHeight="1" x14ac:dyDescent="0.35">
      <c r="A74" s="10"/>
      <c r="B74" s="227">
        <v>27</v>
      </c>
      <c r="C74" s="244"/>
      <c r="D74" s="244"/>
      <c r="E74" s="244"/>
      <c r="F74" s="141"/>
      <c r="G74" s="106"/>
      <c r="H74" s="106"/>
      <c r="I74" s="20"/>
      <c r="J74" s="20"/>
      <c r="K74" s="20"/>
      <c r="L74" s="20"/>
      <c r="M74" s="12"/>
      <c r="N74" s="27"/>
      <c r="O74" s="241"/>
      <c r="P74" s="322">
        <f t="shared" si="9"/>
        <v>0</v>
      </c>
      <c r="Q74" s="322"/>
      <c r="R74" s="346"/>
      <c r="S74" s="346"/>
      <c r="T74" s="242"/>
      <c r="U74" s="238"/>
      <c r="V74" s="238"/>
      <c r="W74" s="238"/>
      <c r="X74" s="238"/>
      <c r="Y74" s="238"/>
      <c r="Z74" s="238"/>
      <c r="AA74" s="242"/>
      <c r="AB74" s="242"/>
      <c r="AC74" s="242"/>
      <c r="AD74" s="201"/>
      <c r="AE74" s="201"/>
      <c r="AF74" s="238"/>
      <c r="AG74" s="238"/>
      <c r="AH74" s="238"/>
      <c r="AI74" s="238"/>
      <c r="AJ74" s="238"/>
      <c r="AK74" s="238"/>
      <c r="AL74" s="238"/>
      <c r="AM74" s="238"/>
      <c r="AN74" s="238"/>
      <c r="AO74" s="238"/>
    </row>
    <row r="75" spans="1:41" s="5" customFormat="1" ht="28" customHeight="1" x14ac:dyDescent="0.35">
      <c r="A75" s="10"/>
      <c r="B75" s="227">
        <v>28</v>
      </c>
      <c r="C75" s="244"/>
      <c r="D75" s="244"/>
      <c r="E75" s="244"/>
      <c r="F75" s="141"/>
      <c r="G75" s="106"/>
      <c r="H75" s="106"/>
      <c r="I75" s="20"/>
      <c r="J75" s="20"/>
      <c r="K75" s="20"/>
      <c r="L75" s="20"/>
      <c r="M75" s="12"/>
      <c r="N75" s="27"/>
      <c r="O75" s="241"/>
      <c r="P75" s="322">
        <f t="shared" si="9"/>
        <v>0</v>
      </c>
      <c r="Q75" s="322"/>
      <c r="R75" s="346"/>
      <c r="S75" s="346"/>
      <c r="T75" s="242"/>
      <c r="U75" s="238"/>
      <c r="V75" s="238"/>
      <c r="W75" s="238"/>
      <c r="X75" s="238"/>
      <c r="Y75" s="238"/>
      <c r="Z75" s="238"/>
      <c r="AA75" s="242"/>
      <c r="AB75" s="242"/>
      <c r="AC75" s="242"/>
      <c r="AD75" s="201"/>
      <c r="AE75" s="201"/>
      <c r="AF75" s="238"/>
      <c r="AG75" s="238"/>
      <c r="AH75" s="238"/>
      <c r="AI75" s="238"/>
      <c r="AJ75" s="238"/>
      <c r="AK75" s="238"/>
      <c r="AL75" s="238"/>
      <c r="AM75" s="238"/>
      <c r="AN75" s="238"/>
      <c r="AO75" s="238"/>
    </row>
    <row r="76" spans="1:41" s="5" customFormat="1" ht="28" customHeight="1" x14ac:dyDescent="0.35">
      <c r="A76" s="10"/>
      <c r="B76" s="227">
        <v>29</v>
      </c>
      <c r="C76" s="244"/>
      <c r="D76" s="244"/>
      <c r="E76" s="244"/>
      <c r="F76" s="141"/>
      <c r="G76" s="106"/>
      <c r="H76" s="106"/>
      <c r="I76" s="20"/>
      <c r="J76" s="20"/>
      <c r="K76" s="20"/>
      <c r="L76" s="20"/>
      <c r="M76" s="12"/>
      <c r="N76" s="27"/>
      <c r="O76" s="241"/>
      <c r="P76" s="322">
        <f t="shared" si="9"/>
        <v>0</v>
      </c>
      <c r="Q76" s="322"/>
      <c r="R76" s="346"/>
      <c r="S76" s="346"/>
      <c r="T76" s="242"/>
      <c r="U76" s="238"/>
      <c r="V76" s="238"/>
      <c r="W76" s="238"/>
      <c r="X76" s="238"/>
      <c r="Y76" s="238"/>
      <c r="Z76" s="238"/>
      <c r="AA76" s="242"/>
      <c r="AB76" s="242"/>
      <c r="AC76" s="242"/>
      <c r="AD76" s="201"/>
      <c r="AE76" s="201"/>
      <c r="AF76" s="238"/>
      <c r="AG76" s="238"/>
      <c r="AH76" s="238"/>
      <c r="AI76" s="238"/>
      <c r="AJ76" s="238"/>
      <c r="AK76" s="238"/>
      <c r="AL76" s="238"/>
      <c r="AM76" s="238"/>
      <c r="AN76" s="238"/>
      <c r="AO76" s="238"/>
    </row>
    <row r="77" spans="1:41" s="5" customFormat="1" ht="28" customHeight="1" x14ac:dyDescent="0.35">
      <c r="A77" s="10"/>
      <c r="B77" s="227">
        <v>30</v>
      </c>
      <c r="C77" s="244"/>
      <c r="D77" s="244"/>
      <c r="E77" s="244"/>
      <c r="F77" s="141"/>
      <c r="G77" s="106"/>
      <c r="H77" s="106"/>
      <c r="I77" s="20"/>
      <c r="J77" s="20"/>
      <c r="K77" s="20"/>
      <c r="L77" s="20"/>
      <c r="M77" s="12"/>
      <c r="N77" s="27"/>
      <c r="O77" s="241"/>
      <c r="P77" s="322">
        <f t="shared" si="9"/>
        <v>0</v>
      </c>
      <c r="Q77" s="322"/>
      <c r="R77" s="346"/>
      <c r="S77" s="346"/>
      <c r="T77" s="242"/>
      <c r="U77" s="238"/>
      <c r="V77" s="238"/>
      <c r="W77" s="238"/>
      <c r="X77" s="238"/>
      <c r="Y77" s="238"/>
      <c r="Z77" s="238"/>
      <c r="AA77" s="242"/>
      <c r="AB77" s="242"/>
      <c r="AC77" s="242"/>
      <c r="AD77" s="201"/>
      <c r="AE77" s="201"/>
      <c r="AF77" s="238"/>
      <c r="AG77" s="238"/>
      <c r="AH77" s="238"/>
      <c r="AI77" s="238"/>
      <c r="AJ77" s="238"/>
      <c r="AK77" s="238"/>
      <c r="AL77" s="238"/>
      <c r="AM77" s="238"/>
      <c r="AN77" s="238"/>
      <c r="AO77" s="238"/>
    </row>
    <row r="78" spans="1:41" s="5" customFormat="1" ht="18" customHeight="1" x14ac:dyDescent="0.35">
      <c r="A78" s="10"/>
      <c r="B78" s="17"/>
      <c r="C78" s="217"/>
      <c r="D78" s="217"/>
      <c r="E78" s="217"/>
      <c r="F78" s="227">
        <f>COUNTIF(F48:F77,"ja")</f>
        <v>0</v>
      </c>
      <c r="G78" s="367" t="s">
        <v>256</v>
      </c>
      <c r="H78" s="368"/>
      <c r="I78" s="133">
        <f>SUM(I47:I77)</f>
        <v>0</v>
      </c>
      <c r="J78" s="133">
        <f t="shared" ref="J78:L78" si="10">SUM(J47:J77)</f>
        <v>0</v>
      </c>
      <c r="K78" s="133">
        <f t="shared" si="10"/>
        <v>0</v>
      </c>
      <c r="L78" s="133">
        <f t="shared" si="10"/>
        <v>0</v>
      </c>
      <c r="M78" s="12"/>
      <c r="N78" s="27"/>
      <c r="O78" s="243"/>
      <c r="P78" s="346"/>
      <c r="Q78" s="357"/>
      <c r="R78" s="346"/>
      <c r="S78" s="357"/>
      <c r="T78" s="242"/>
      <c r="U78" s="238"/>
      <c r="V78" s="238"/>
      <c r="W78" s="238"/>
      <c r="X78" s="238"/>
      <c r="Y78" s="238"/>
      <c r="Z78" s="238"/>
      <c r="AA78" s="242"/>
      <c r="AB78" s="242"/>
      <c r="AC78" s="242"/>
      <c r="AD78" s="201"/>
      <c r="AE78" s="201"/>
      <c r="AF78" s="238"/>
      <c r="AG78" s="238"/>
      <c r="AH78" s="238"/>
      <c r="AI78" s="238"/>
      <c r="AJ78" s="238"/>
      <c r="AK78" s="238"/>
      <c r="AL78" s="238"/>
      <c r="AM78" s="238"/>
      <c r="AN78" s="238"/>
      <c r="AO78" s="238"/>
    </row>
    <row r="79" spans="1:41" s="5" customFormat="1" ht="10" customHeight="1" x14ac:dyDescent="0.35">
      <c r="A79" s="10"/>
      <c r="B79" s="11"/>
      <c r="C79" s="217"/>
      <c r="D79" s="217"/>
      <c r="E79" s="217"/>
      <c r="F79" s="217"/>
      <c r="G79" s="219"/>
      <c r="H79" s="219"/>
      <c r="I79" s="219"/>
      <c r="J79" s="219"/>
      <c r="K79" s="219"/>
      <c r="L79" s="219"/>
      <c r="M79" s="12"/>
      <c r="N79" s="27"/>
      <c r="O79" s="23"/>
      <c r="P79" s="23"/>
      <c r="Q79" s="23"/>
      <c r="R79" s="23"/>
      <c r="S79" s="23"/>
      <c r="T79" s="242"/>
      <c r="U79" s="238"/>
      <c r="V79" s="238"/>
      <c r="W79" s="238"/>
      <c r="X79" s="238"/>
      <c r="Y79" s="238"/>
      <c r="Z79" s="238"/>
      <c r="AA79" s="242"/>
      <c r="AB79" s="242"/>
      <c r="AC79" s="242"/>
      <c r="AD79" s="201"/>
      <c r="AE79" s="201"/>
      <c r="AF79" s="238"/>
      <c r="AG79" s="238"/>
      <c r="AH79" s="238"/>
      <c r="AI79" s="238"/>
      <c r="AJ79" s="238"/>
      <c r="AK79" s="238"/>
      <c r="AL79" s="238"/>
      <c r="AM79" s="238"/>
      <c r="AN79" s="238"/>
      <c r="AO79" s="238"/>
    </row>
    <row r="80" spans="1:41" s="5" customFormat="1" ht="18" customHeight="1" x14ac:dyDescent="0.35">
      <c r="A80" s="10"/>
      <c r="B80" s="11"/>
      <c r="C80" s="218" t="s">
        <v>193</v>
      </c>
      <c r="D80" s="218"/>
      <c r="E80" s="218"/>
      <c r="F80" s="218"/>
      <c r="G80" s="219"/>
      <c r="H80" s="219"/>
      <c r="I80" s="219"/>
      <c r="J80" s="219"/>
      <c r="K80" s="219"/>
      <c r="L80" s="219"/>
      <c r="M80" s="12"/>
      <c r="N80" s="27"/>
      <c r="O80" s="23"/>
      <c r="P80" s="23"/>
      <c r="Q80" s="23"/>
      <c r="R80" s="23"/>
      <c r="S80" s="23"/>
      <c r="T80" s="242"/>
      <c r="U80" s="238"/>
      <c r="V80" s="238"/>
      <c r="W80" s="238"/>
      <c r="X80" s="238"/>
      <c r="Y80" s="238"/>
      <c r="Z80" s="238"/>
      <c r="AA80" s="242"/>
      <c r="AB80" s="242"/>
      <c r="AC80" s="242"/>
      <c r="AD80" s="201"/>
      <c r="AE80" s="201"/>
      <c r="AF80" s="238"/>
      <c r="AG80" s="238"/>
      <c r="AH80" s="238"/>
      <c r="AI80" s="238"/>
      <c r="AJ80" s="238"/>
      <c r="AK80" s="238"/>
      <c r="AL80" s="238"/>
      <c r="AM80" s="238"/>
      <c r="AN80" s="238"/>
      <c r="AO80" s="238"/>
    </row>
    <row r="81" spans="1:41" s="5" customFormat="1" ht="18" customHeight="1" x14ac:dyDescent="0.35">
      <c r="A81" s="10"/>
      <c r="B81" s="11"/>
      <c r="C81" s="217" t="s">
        <v>194</v>
      </c>
      <c r="D81" s="217"/>
      <c r="E81" s="362"/>
      <c r="F81" s="363"/>
      <c r="G81" s="363"/>
      <c r="H81" s="363"/>
      <c r="I81" s="363"/>
      <c r="J81" s="363"/>
      <c r="K81" s="363"/>
      <c r="L81" s="364"/>
      <c r="M81" s="12"/>
      <c r="N81" s="27"/>
      <c r="O81" s="23"/>
      <c r="P81" s="23"/>
      <c r="Q81" s="23"/>
      <c r="R81" s="23"/>
      <c r="S81" s="23"/>
      <c r="T81" s="242"/>
      <c r="U81" s="238"/>
      <c r="V81" s="238"/>
      <c r="W81" s="238"/>
      <c r="X81" s="238"/>
      <c r="Y81" s="238"/>
      <c r="Z81" s="238"/>
      <c r="AA81" s="242"/>
      <c r="AB81" s="242"/>
      <c r="AC81" s="242"/>
      <c r="AD81" s="201"/>
      <c r="AE81" s="201"/>
      <c r="AF81" s="238"/>
      <c r="AG81" s="238"/>
      <c r="AH81" s="238"/>
      <c r="AI81" s="238"/>
      <c r="AJ81" s="238"/>
      <c r="AK81" s="238"/>
      <c r="AL81" s="238"/>
      <c r="AM81" s="238"/>
      <c r="AN81" s="238"/>
      <c r="AO81" s="238"/>
    </row>
    <row r="82" spans="1:41" s="5" customFormat="1" ht="18" customHeight="1" x14ac:dyDescent="0.35">
      <c r="A82" s="10"/>
      <c r="B82" s="11"/>
      <c r="C82" s="217" t="s">
        <v>279</v>
      </c>
      <c r="D82" s="217"/>
      <c r="E82" s="362"/>
      <c r="F82" s="363"/>
      <c r="G82" s="363"/>
      <c r="H82" s="363"/>
      <c r="I82" s="363"/>
      <c r="J82" s="363"/>
      <c r="K82" s="363"/>
      <c r="L82" s="364"/>
      <c r="M82" s="12"/>
      <c r="N82" s="27"/>
      <c r="O82" s="23"/>
      <c r="P82" s="23"/>
      <c r="Q82" s="23"/>
      <c r="R82" s="23"/>
      <c r="S82" s="23"/>
      <c r="T82" s="242"/>
      <c r="U82" s="238"/>
      <c r="V82" s="238"/>
      <c r="W82" s="238"/>
      <c r="X82" s="238"/>
      <c r="Y82" s="238"/>
      <c r="Z82" s="238"/>
      <c r="AA82" s="242"/>
      <c r="AB82" s="242"/>
      <c r="AC82" s="242"/>
      <c r="AD82" s="201"/>
      <c r="AE82" s="201"/>
      <c r="AF82" s="238"/>
      <c r="AG82" s="238"/>
      <c r="AH82" s="238"/>
      <c r="AI82" s="238"/>
      <c r="AJ82" s="238"/>
      <c r="AK82" s="238"/>
      <c r="AL82" s="238"/>
      <c r="AM82" s="238"/>
      <c r="AN82" s="238"/>
      <c r="AO82" s="238"/>
    </row>
    <row r="83" spans="1:41" s="5" customFormat="1" ht="18" customHeight="1" x14ac:dyDescent="0.35">
      <c r="A83" s="10"/>
      <c r="B83" s="11"/>
      <c r="C83" s="217" t="s">
        <v>196</v>
      </c>
      <c r="D83" s="217"/>
      <c r="E83" s="362"/>
      <c r="F83" s="363"/>
      <c r="G83" s="363"/>
      <c r="H83" s="363"/>
      <c r="I83" s="363"/>
      <c r="J83" s="363"/>
      <c r="K83" s="363"/>
      <c r="L83" s="364"/>
      <c r="M83" s="12"/>
      <c r="N83" s="27"/>
      <c r="O83" s="23"/>
      <c r="P83" s="23"/>
      <c r="Q83" s="23"/>
      <c r="R83" s="23"/>
      <c r="S83" s="23"/>
      <c r="T83" s="242"/>
      <c r="U83" s="238"/>
      <c r="V83" s="238"/>
      <c r="W83" s="238"/>
      <c r="X83" s="238"/>
      <c r="Y83" s="238"/>
      <c r="Z83" s="238"/>
      <c r="AA83" s="242"/>
      <c r="AB83" s="242"/>
      <c r="AC83" s="242"/>
      <c r="AD83" s="201"/>
      <c r="AE83" s="201"/>
      <c r="AF83" s="238"/>
      <c r="AG83" s="238"/>
      <c r="AH83" s="238"/>
      <c r="AI83" s="238"/>
      <c r="AJ83" s="238"/>
      <c r="AK83" s="238"/>
      <c r="AL83" s="238"/>
      <c r="AM83" s="238"/>
      <c r="AN83" s="238"/>
      <c r="AO83" s="238"/>
    </row>
    <row r="84" spans="1:41" s="5" customFormat="1" ht="18" customHeight="1" x14ac:dyDescent="0.35">
      <c r="A84" s="10"/>
      <c r="B84" s="11"/>
      <c r="C84" s="217" t="s">
        <v>48</v>
      </c>
      <c r="D84" s="217"/>
      <c r="E84" s="362"/>
      <c r="F84" s="363"/>
      <c r="G84" s="363"/>
      <c r="H84" s="363"/>
      <c r="I84" s="363"/>
      <c r="J84" s="363"/>
      <c r="K84" s="363"/>
      <c r="L84" s="364"/>
      <c r="M84" s="12"/>
      <c r="N84" s="27"/>
      <c r="O84" s="23"/>
      <c r="P84" s="23"/>
      <c r="Q84" s="23"/>
      <c r="R84" s="23"/>
      <c r="S84" s="23"/>
      <c r="T84" s="242"/>
      <c r="U84" s="238"/>
      <c r="V84" s="238"/>
      <c r="W84" s="238"/>
      <c r="X84" s="238"/>
      <c r="Y84" s="238"/>
      <c r="Z84" s="238"/>
      <c r="AA84" s="242"/>
      <c r="AB84" s="242"/>
      <c r="AC84" s="242"/>
      <c r="AD84" s="201"/>
      <c r="AE84" s="201"/>
      <c r="AF84" s="238"/>
      <c r="AG84" s="238"/>
      <c r="AH84" s="238"/>
      <c r="AI84" s="238"/>
      <c r="AJ84" s="238"/>
      <c r="AK84" s="238"/>
      <c r="AL84" s="238"/>
      <c r="AM84" s="238"/>
      <c r="AN84" s="238"/>
      <c r="AO84" s="238"/>
    </row>
    <row r="85" spans="1:41" s="5" customFormat="1" ht="10" customHeight="1" x14ac:dyDescent="0.35">
      <c r="A85" s="14"/>
      <c r="B85" s="15"/>
      <c r="C85" s="15"/>
      <c r="D85" s="15"/>
      <c r="E85" s="15"/>
      <c r="F85" s="15"/>
      <c r="G85" s="15"/>
      <c r="H85" s="15"/>
      <c r="I85" s="15"/>
      <c r="J85" s="15"/>
      <c r="K85" s="15"/>
      <c r="L85" s="15"/>
      <c r="M85" s="16"/>
      <c r="N85" s="27"/>
      <c r="O85" s="23"/>
      <c r="P85" s="23"/>
      <c r="Q85" s="23"/>
      <c r="R85" s="23"/>
      <c r="S85" s="23"/>
      <c r="T85" s="242"/>
      <c r="U85" s="238"/>
      <c r="V85" s="238"/>
      <c r="W85" s="238"/>
      <c r="X85" s="238"/>
      <c r="Y85" s="238"/>
      <c r="Z85" s="238"/>
      <c r="AA85" s="242"/>
      <c r="AB85" s="242"/>
      <c r="AC85" s="242"/>
      <c r="AD85" s="201"/>
      <c r="AE85" s="201"/>
      <c r="AF85" s="238"/>
      <c r="AG85" s="238"/>
      <c r="AH85" s="238"/>
      <c r="AI85" s="238"/>
      <c r="AJ85" s="238"/>
      <c r="AK85" s="238"/>
      <c r="AL85" s="238"/>
      <c r="AM85" s="238"/>
      <c r="AN85" s="238"/>
      <c r="AO85" s="238"/>
    </row>
    <row r="86" spans="1:41" s="5" customFormat="1" ht="10" customHeight="1" x14ac:dyDescent="0.35">
      <c r="A86" s="238"/>
      <c r="B86" s="238"/>
      <c r="C86" s="238"/>
      <c r="D86" s="238"/>
      <c r="E86" s="238"/>
      <c r="F86" s="238"/>
      <c r="G86" s="238"/>
      <c r="H86" s="238"/>
      <c r="I86" s="238"/>
      <c r="J86" s="238"/>
      <c r="K86" s="238"/>
      <c r="L86" s="238"/>
      <c r="M86" s="242"/>
      <c r="N86" s="27"/>
      <c r="O86" s="23"/>
      <c r="P86" s="23"/>
      <c r="Q86" s="23"/>
      <c r="R86" s="23"/>
      <c r="S86" s="23"/>
      <c r="T86" s="242"/>
      <c r="U86" s="238"/>
      <c r="V86" s="238"/>
      <c r="W86" s="238"/>
      <c r="X86" s="238"/>
      <c r="Y86" s="238"/>
      <c r="Z86" s="238"/>
      <c r="AA86" s="242"/>
      <c r="AB86" s="242"/>
      <c r="AC86" s="242"/>
      <c r="AD86" s="201"/>
      <c r="AE86" s="201"/>
      <c r="AF86" s="238"/>
      <c r="AG86" s="238"/>
      <c r="AH86" s="238"/>
      <c r="AI86" s="238"/>
      <c r="AJ86" s="238"/>
      <c r="AK86" s="238"/>
      <c r="AL86" s="238"/>
      <c r="AM86" s="238"/>
      <c r="AN86" s="238"/>
      <c r="AO86" s="238"/>
    </row>
    <row r="87" spans="1:41" s="5" customFormat="1" ht="10" customHeight="1" x14ac:dyDescent="0.35">
      <c r="A87" s="7"/>
      <c r="B87" s="8"/>
      <c r="C87" s="8"/>
      <c r="D87" s="8"/>
      <c r="E87" s="8"/>
      <c r="F87" s="8"/>
      <c r="G87" s="8"/>
      <c r="H87" s="8"/>
      <c r="I87" s="8"/>
      <c r="J87" s="8"/>
      <c r="K87" s="8"/>
      <c r="L87" s="8"/>
      <c r="M87" s="9"/>
      <c r="N87" s="27"/>
      <c r="O87" s="23"/>
      <c r="P87" s="23"/>
      <c r="Q87" s="23"/>
      <c r="R87" s="23"/>
      <c r="S87" s="23"/>
      <c r="T87" s="242"/>
      <c r="U87" s="238"/>
      <c r="V87" s="238"/>
      <c r="W87" s="238"/>
      <c r="X87" s="238"/>
      <c r="Y87" s="238"/>
      <c r="Z87" s="238"/>
      <c r="AA87" s="238"/>
      <c r="AB87" s="238"/>
      <c r="AC87" s="238"/>
      <c r="AD87" s="238"/>
      <c r="AE87" s="238"/>
      <c r="AF87" s="238"/>
      <c r="AG87" s="238"/>
      <c r="AH87" s="238"/>
      <c r="AI87" s="238"/>
      <c r="AJ87" s="238"/>
      <c r="AK87" s="238"/>
      <c r="AL87" s="238"/>
      <c r="AM87" s="238"/>
      <c r="AN87" s="238"/>
      <c r="AO87" s="238"/>
    </row>
    <row r="88" spans="1:41" s="5" customFormat="1" ht="18" customHeight="1" x14ac:dyDescent="0.35">
      <c r="A88" s="10"/>
      <c r="B88" s="11"/>
      <c r="C88" s="218" t="s">
        <v>280</v>
      </c>
      <c r="D88" s="218"/>
      <c r="E88" s="331"/>
      <c r="F88" s="331"/>
      <c r="G88" s="331"/>
      <c r="H88" s="331"/>
      <c r="I88" s="331"/>
      <c r="J88" s="331"/>
      <c r="K88" s="331"/>
      <c r="L88" s="331"/>
      <c r="M88" s="12"/>
      <c r="N88" s="27"/>
      <c r="O88" s="23"/>
      <c r="P88" s="23"/>
      <c r="Q88" s="23"/>
      <c r="R88" s="23"/>
      <c r="S88" s="23"/>
      <c r="T88" s="242"/>
      <c r="U88" s="238"/>
      <c r="V88" s="238"/>
      <c r="W88" s="238"/>
      <c r="X88" s="238"/>
      <c r="Y88" s="238"/>
      <c r="Z88" s="238"/>
      <c r="AA88" s="238"/>
      <c r="AB88" s="238"/>
      <c r="AC88" s="238"/>
      <c r="AD88" s="238"/>
      <c r="AE88" s="238"/>
      <c r="AF88" s="238"/>
      <c r="AG88" s="238"/>
      <c r="AH88" s="238"/>
      <c r="AI88" s="238"/>
      <c r="AJ88" s="238"/>
      <c r="AK88" s="238"/>
      <c r="AL88" s="238"/>
      <c r="AM88" s="238"/>
      <c r="AN88" s="238"/>
      <c r="AO88" s="238"/>
    </row>
    <row r="89" spans="1:41" s="5" customFormat="1" ht="18" customHeight="1" x14ac:dyDescent="0.35">
      <c r="A89" s="10"/>
      <c r="B89" s="11"/>
      <c r="C89" s="217" t="s">
        <v>267</v>
      </c>
      <c r="D89" s="217"/>
      <c r="E89" s="274"/>
      <c r="F89" s="274"/>
      <c r="G89" s="274"/>
      <c r="H89" s="274"/>
      <c r="I89" s="274"/>
      <c r="J89" s="274"/>
      <c r="K89" s="274"/>
      <c r="L89" s="274"/>
      <c r="M89" s="12"/>
      <c r="N89" s="27"/>
      <c r="O89" s="23"/>
      <c r="P89" s="23"/>
      <c r="Q89" s="23"/>
      <c r="R89" s="23"/>
      <c r="S89" s="23"/>
      <c r="T89" s="242"/>
      <c r="U89" s="238"/>
      <c r="V89" s="238"/>
      <c r="W89" s="238"/>
      <c r="X89" s="238"/>
      <c r="Y89" s="238"/>
      <c r="Z89" s="238"/>
      <c r="AA89" s="238"/>
      <c r="AB89" s="238"/>
      <c r="AC89" s="238"/>
      <c r="AD89" s="238"/>
      <c r="AE89" s="238"/>
      <c r="AF89" s="238"/>
      <c r="AG89" s="238"/>
      <c r="AH89" s="238"/>
      <c r="AI89" s="238"/>
      <c r="AJ89" s="238"/>
      <c r="AK89" s="238"/>
      <c r="AL89" s="238"/>
      <c r="AM89" s="238"/>
      <c r="AN89" s="238"/>
      <c r="AO89" s="238"/>
    </row>
    <row r="90" spans="1:41" s="5" customFormat="1" ht="18" customHeight="1" x14ac:dyDescent="0.35">
      <c r="A90" s="10"/>
      <c r="B90" s="11"/>
      <c r="C90" s="217" t="s">
        <v>268</v>
      </c>
      <c r="D90" s="217"/>
      <c r="E90" s="274"/>
      <c r="F90" s="274"/>
      <c r="G90" s="274"/>
      <c r="H90" s="274"/>
      <c r="I90" s="274"/>
      <c r="J90" s="274"/>
      <c r="K90" s="274"/>
      <c r="L90" s="274"/>
      <c r="M90" s="12"/>
      <c r="N90" s="27"/>
      <c r="O90" s="23"/>
      <c r="P90" s="23"/>
      <c r="Q90" s="23"/>
      <c r="R90" s="23"/>
      <c r="S90" s="23"/>
      <c r="T90" s="242"/>
      <c r="U90" s="238"/>
      <c r="V90" s="238"/>
      <c r="W90" s="238"/>
      <c r="X90" s="238"/>
      <c r="Y90" s="238"/>
      <c r="Z90" s="238"/>
      <c r="AA90" s="238"/>
      <c r="AB90" s="238"/>
      <c r="AC90" s="238"/>
      <c r="AD90" s="238"/>
      <c r="AE90" s="238"/>
      <c r="AF90" s="238"/>
      <c r="AG90" s="238"/>
      <c r="AH90" s="238"/>
      <c r="AI90" s="238"/>
      <c r="AJ90" s="238"/>
      <c r="AK90" s="238"/>
      <c r="AL90" s="238"/>
      <c r="AM90" s="238"/>
      <c r="AN90" s="238"/>
      <c r="AO90" s="238"/>
    </row>
    <row r="91" spans="1:41" s="5" customFormat="1" ht="60" customHeight="1" x14ac:dyDescent="0.35">
      <c r="A91" s="10"/>
      <c r="B91" s="11"/>
      <c r="C91" s="217" t="s">
        <v>269</v>
      </c>
      <c r="D91" s="217"/>
      <c r="E91" s="274"/>
      <c r="F91" s="274"/>
      <c r="G91" s="274"/>
      <c r="H91" s="274"/>
      <c r="I91" s="274"/>
      <c r="J91" s="274"/>
      <c r="K91" s="274"/>
      <c r="L91" s="274"/>
      <c r="M91" s="12"/>
      <c r="N91" s="27"/>
      <c r="O91" s="23"/>
      <c r="P91" s="23"/>
      <c r="Q91" s="23"/>
      <c r="R91" s="23"/>
      <c r="S91" s="23"/>
      <c r="T91" s="242"/>
      <c r="U91" s="238"/>
      <c r="V91" s="238"/>
      <c r="W91" s="238"/>
      <c r="X91" s="238"/>
      <c r="Y91" s="238"/>
      <c r="Z91" s="238"/>
      <c r="AA91" s="238"/>
      <c r="AB91" s="238"/>
      <c r="AC91" s="238"/>
      <c r="AD91" s="238"/>
      <c r="AE91" s="238"/>
      <c r="AF91" s="238"/>
      <c r="AG91" s="238"/>
      <c r="AH91" s="238"/>
      <c r="AI91" s="238"/>
      <c r="AJ91" s="238"/>
      <c r="AK91" s="238"/>
      <c r="AL91" s="238"/>
      <c r="AM91" s="238"/>
      <c r="AN91" s="238"/>
      <c r="AO91" s="238"/>
    </row>
    <row r="92" spans="1:41" s="5" customFormat="1" ht="10" customHeight="1" x14ac:dyDescent="0.35">
      <c r="A92" s="10"/>
      <c r="B92" s="11"/>
      <c r="C92" s="217"/>
      <c r="D92" s="217"/>
      <c r="E92" s="217"/>
      <c r="F92" s="217"/>
      <c r="G92" s="219"/>
      <c r="H92" s="219"/>
      <c r="I92" s="219"/>
      <c r="J92" s="219"/>
      <c r="K92" s="219"/>
      <c r="L92" s="219"/>
      <c r="M92" s="12"/>
      <c r="N92" s="27"/>
      <c r="O92" s="23"/>
      <c r="P92" s="23"/>
      <c r="Q92" s="23"/>
      <c r="R92" s="23"/>
      <c r="S92" s="23"/>
      <c r="T92" s="242"/>
      <c r="U92" s="238"/>
      <c r="V92" s="238"/>
      <c r="W92" s="238"/>
      <c r="X92" s="238"/>
      <c r="Y92" s="238"/>
      <c r="Z92" s="238"/>
      <c r="AA92" s="238"/>
      <c r="AB92" s="238"/>
      <c r="AC92" s="238"/>
      <c r="AD92" s="238"/>
      <c r="AE92" s="238"/>
      <c r="AF92" s="238"/>
      <c r="AG92" s="238"/>
      <c r="AH92" s="238"/>
      <c r="AI92" s="238"/>
      <c r="AJ92" s="238"/>
      <c r="AK92" s="238"/>
      <c r="AL92" s="238"/>
      <c r="AM92" s="238"/>
      <c r="AN92" s="238"/>
      <c r="AO92" s="238"/>
    </row>
    <row r="93" spans="1:41" s="5" customFormat="1" ht="18" customHeight="1" x14ac:dyDescent="0.35">
      <c r="A93" s="10"/>
      <c r="B93" s="11"/>
      <c r="C93" s="218" t="s">
        <v>270</v>
      </c>
      <c r="D93" s="218"/>
      <c r="E93" s="218"/>
      <c r="F93" s="218"/>
      <c r="G93" s="237"/>
      <c r="H93" s="329" t="s">
        <v>119</v>
      </c>
      <c r="I93" s="329"/>
      <c r="J93" s="329"/>
      <c r="K93" s="246"/>
      <c r="L93" s="246" t="s">
        <v>80</v>
      </c>
      <c r="M93" s="12"/>
      <c r="N93" s="27"/>
      <c r="O93" s="23"/>
      <c r="P93" s="23"/>
      <c r="Q93" s="23"/>
      <c r="R93" s="23"/>
      <c r="S93" s="23"/>
      <c r="T93" s="242"/>
      <c r="U93" s="238"/>
      <c r="V93" s="238"/>
      <c r="W93" s="238"/>
      <c r="X93" s="238"/>
      <c r="Y93" s="238"/>
      <c r="Z93" s="238"/>
      <c r="AA93" s="242"/>
      <c r="AB93" s="242"/>
      <c r="AC93" s="242"/>
      <c r="AD93" s="201"/>
      <c r="AE93" s="201"/>
      <c r="AF93" s="238"/>
      <c r="AG93" s="238"/>
      <c r="AH93" s="238"/>
      <c r="AI93" s="238"/>
      <c r="AJ93" s="238"/>
      <c r="AK93" s="238"/>
      <c r="AL93" s="238"/>
      <c r="AM93" s="238"/>
      <c r="AN93" s="238"/>
      <c r="AO93" s="238"/>
    </row>
    <row r="94" spans="1:41" s="5" customFormat="1" ht="18" customHeight="1" x14ac:dyDescent="0.35">
      <c r="A94" s="10"/>
      <c r="B94" s="11"/>
      <c r="C94" s="217" t="s">
        <v>271</v>
      </c>
      <c r="D94" s="229"/>
      <c r="E94" s="229"/>
      <c r="F94" s="229"/>
      <c r="G94" s="230" t="s">
        <v>121</v>
      </c>
      <c r="H94" s="106"/>
      <c r="I94" s="139" t="s">
        <v>125</v>
      </c>
      <c r="J94" s="106"/>
      <c r="K94" s="18"/>
      <c r="L94" s="133">
        <f>ROUND(((J94-H94)/30.4),0)</f>
        <v>0</v>
      </c>
      <c r="M94" s="12"/>
      <c r="N94" s="27"/>
      <c r="O94" s="23"/>
      <c r="P94" s="23"/>
      <c r="Q94" s="23"/>
      <c r="R94" s="110"/>
      <c r="S94" s="110"/>
      <c r="T94" s="111"/>
      <c r="U94" s="111"/>
      <c r="V94" s="111"/>
      <c r="W94" s="111"/>
      <c r="X94" s="111"/>
      <c r="Y94" s="111"/>
      <c r="Z94" s="111"/>
      <c r="AA94" s="111"/>
      <c r="AB94" s="111"/>
      <c r="AC94" s="111"/>
      <c r="AD94" s="205"/>
      <c r="AE94" s="205"/>
      <c r="AF94" s="111"/>
      <c r="AG94" s="111"/>
      <c r="AH94" s="111"/>
      <c r="AI94" s="111"/>
      <c r="AJ94" s="111"/>
      <c r="AK94" s="111"/>
      <c r="AL94" s="111"/>
      <c r="AM94" s="111"/>
      <c r="AN94" s="238"/>
      <c r="AO94" s="238"/>
    </row>
    <row r="95" spans="1:41" s="5" customFormat="1" ht="10" customHeight="1" x14ac:dyDescent="0.35">
      <c r="A95" s="10"/>
      <c r="B95" s="11"/>
      <c r="C95" s="217"/>
      <c r="D95" s="229"/>
      <c r="E95" s="229"/>
      <c r="F95" s="229"/>
      <c r="G95" s="138"/>
      <c r="H95" s="236"/>
      <c r="I95" s="138"/>
      <c r="J95" s="219"/>
      <c r="K95" s="18"/>
      <c r="L95" s="18"/>
      <c r="M95" s="12"/>
      <c r="N95" s="27"/>
      <c r="O95" s="23"/>
      <c r="P95" s="23"/>
      <c r="Q95" s="23"/>
      <c r="R95" s="110"/>
      <c r="S95" s="110"/>
      <c r="T95" s="111"/>
      <c r="U95" s="111"/>
      <c r="V95" s="111"/>
      <c r="W95" s="111"/>
      <c r="X95" s="111"/>
      <c r="Y95" s="111"/>
      <c r="Z95" s="111"/>
      <c r="AA95" s="111"/>
      <c r="AB95" s="111"/>
      <c r="AC95" s="111"/>
      <c r="AD95" s="205"/>
      <c r="AE95" s="205"/>
      <c r="AF95" s="111"/>
      <c r="AG95" s="111"/>
      <c r="AH95" s="111"/>
      <c r="AI95" s="111"/>
      <c r="AJ95" s="111"/>
      <c r="AK95" s="111"/>
      <c r="AL95" s="111"/>
      <c r="AM95" s="111"/>
      <c r="AN95" s="238"/>
      <c r="AO95" s="238"/>
    </row>
    <row r="96" spans="1:41" s="5" customFormat="1" ht="18" customHeight="1" x14ac:dyDescent="0.35">
      <c r="A96" s="10"/>
      <c r="B96" s="11"/>
      <c r="C96" s="217"/>
      <c r="D96" s="229"/>
      <c r="E96" s="229"/>
      <c r="F96" s="229"/>
      <c r="G96" s="373" t="s">
        <v>298</v>
      </c>
      <c r="H96" s="374"/>
      <c r="I96" s="352" t="s">
        <v>172</v>
      </c>
      <c r="J96" s="353"/>
      <c r="K96" s="352" t="s">
        <v>223</v>
      </c>
      <c r="L96" s="353"/>
      <c r="M96" s="12"/>
      <c r="N96" s="27"/>
      <c r="O96" s="23"/>
      <c r="P96" s="23"/>
      <c r="Q96" s="23"/>
      <c r="R96" s="110"/>
      <c r="S96" s="110"/>
      <c r="T96" s="111"/>
      <c r="U96" s="111"/>
      <c r="V96" s="111"/>
      <c r="W96" s="111"/>
      <c r="X96" s="111"/>
      <c r="Y96" s="111"/>
      <c r="Z96" s="111"/>
      <c r="AA96" s="111"/>
      <c r="AB96" s="111"/>
      <c r="AC96" s="111"/>
      <c r="AD96" s="205"/>
      <c r="AE96" s="205"/>
      <c r="AF96" s="111"/>
      <c r="AG96" s="111"/>
      <c r="AH96" s="111"/>
      <c r="AI96" s="111"/>
      <c r="AJ96" s="111"/>
      <c r="AK96" s="111"/>
      <c r="AL96" s="111"/>
      <c r="AM96" s="111"/>
      <c r="AN96" s="238"/>
      <c r="AO96" s="238"/>
    </row>
    <row r="97" spans="1:45" s="5" customFormat="1" ht="18" customHeight="1" x14ac:dyDescent="0.35">
      <c r="A97" s="10"/>
      <c r="B97" s="11"/>
      <c r="C97" s="217"/>
      <c r="D97" s="229"/>
      <c r="E97" s="229"/>
      <c r="F97" s="229"/>
      <c r="G97" s="375"/>
      <c r="H97" s="376"/>
      <c r="I97" s="134" t="s">
        <v>226</v>
      </c>
      <c r="J97" s="134" t="s">
        <v>227</v>
      </c>
      <c r="K97" s="134" t="s">
        <v>226</v>
      </c>
      <c r="L97" s="134" t="s">
        <v>227</v>
      </c>
      <c r="M97" s="12"/>
      <c r="N97" s="27"/>
      <c r="O97" s="23"/>
      <c r="P97" s="23"/>
      <c r="Q97" s="23"/>
      <c r="R97" s="110"/>
      <c r="S97" s="110"/>
      <c r="T97" s="111"/>
      <c r="U97" s="111"/>
      <c r="V97" s="111"/>
      <c r="W97" s="111"/>
      <c r="X97" s="111"/>
      <c r="Y97" s="111"/>
      <c r="Z97" s="111"/>
      <c r="AA97" s="111"/>
      <c r="AB97" s="111"/>
      <c r="AC97" s="111"/>
      <c r="AD97" s="205"/>
      <c r="AE97" s="205"/>
      <c r="AF97" s="111"/>
      <c r="AG97" s="111"/>
      <c r="AH97" s="111"/>
      <c r="AI97" s="111"/>
      <c r="AJ97" s="111"/>
      <c r="AK97" s="111"/>
      <c r="AL97" s="111"/>
      <c r="AM97" s="111"/>
      <c r="AN97" s="238"/>
      <c r="AO97" s="238"/>
      <c r="AP97" s="242"/>
      <c r="AQ97" s="242"/>
      <c r="AR97" s="242"/>
      <c r="AS97" s="242"/>
    </row>
    <row r="98" spans="1:45" s="5" customFormat="1" ht="18" customHeight="1" x14ac:dyDescent="0.35">
      <c r="A98" s="10"/>
      <c r="B98" s="11"/>
      <c r="C98" s="217" t="s">
        <v>312</v>
      </c>
      <c r="D98" s="229"/>
      <c r="E98" s="229"/>
      <c r="F98" s="229"/>
      <c r="G98" s="377"/>
      <c r="H98" s="378"/>
      <c r="I98" s="133">
        <f>I158</f>
        <v>0</v>
      </c>
      <c r="J98" s="133">
        <f>J158</f>
        <v>0</v>
      </c>
      <c r="K98" s="133">
        <f>K158</f>
        <v>0</v>
      </c>
      <c r="L98" s="133">
        <f>L158</f>
        <v>0</v>
      </c>
      <c r="M98" s="12"/>
      <c r="N98" s="27"/>
      <c r="O98" s="337" t="s">
        <v>229</v>
      </c>
      <c r="P98" s="338"/>
      <c r="Q98" s="337" t="s">
        <v>230</v>
      </c>
      <c r="R98" s="338"/>
      <c r="S98" s="337" t="s">
        <v>80</v>
      </c>
      <c r="T98" s="338"/>
      <c r="U98" s="323" t="s">
        <v>231</v>
      </c>
      <c r="V98" s="323"/>
      <c r="W98" s="111"/>
      <c r="X98" s="111"/>
      <c r="Y98" s="111"/>
      <c r="Z98" s="111"/>
      <c r="AA98" s="111"/>
      <c r="AB98" s="111"/>
      <c r="AC98" s="111"/>
      <c r="AD98" s="205"/>
      <c r="AE98" s="205"/>
      <c r="AF98" s="111"/>
      <c r="AG98" s="111"/>
      <c r="AH98" s="111"/>
      <c r="AI98" s="111"/>
      <c r="AJ98" s="111"/>
      <c r="AK98" s="111"/>
      <c r="AL98" s="111"/>
      <c r="AM98" s="111"/>
      <c r="AN98" s="238"/>
      <c r="AO98" s="238"/>
      <c r="AP98" s="242"/>
      <c r="AQ98" s="242"/>
      <c r="AR98" s="242"/>
      <c r="AS98" s="242"/>
    </row>
    <row r="99" spans="1:45" s="5" customFormat="1" ht="18" customHeight="1" x14ac:dyDescent="0.35">
      <c r="A99" s="10"/>
      <c r="B99" s="11"/>
      <c r="C99" s="217" t="s">
        <v>313</v>
      </c>
      <c r="D99" s="229"/>
      <c r="E99" s="229"/>
      <c r="F99" s="229"/>
      <c r="G99" s="138"/>
      <c r="H99" s="246"/>
      <c r="I99" s="138"/>
      <c r="J99" s="246"/>
      <c r="K99" s="133">
        <f>IF(U99=0,0,(K98/S99)*12)</f>
        <v>0</v>
      </c>
      <c r="L99" s="133">
        <f>IF(U99=0,0,(L98/S99)*12)</f>
        <v>0</v>
      </c>
      <c r="M99" s="12"/>
      <c r="N99" s="27"/>
      <c r="O99" s="365">
        <f>MIN(G127:G157)</f>
        <v>0</v>
      </c>
      <c r="P99" s="366"/>
      <c r="Q99" s="365">
        <f>MAX(H127:H157)</f>
        <v>0</v>
      </c>
      <c r="R99" s="366"/>
      <c r="S99" s="341">
        <f>DATEDIF(O99,Q99,"m")+1</f>
        <v>1</v>
      </c>
      <c r="T99" s="342"/>
      <c r="U99" s="323">
        <f>COUNTA(G127:G157)</f>
        <v>0</v>
      </c>
      <c r="V99" s="323"/>
      <c r="W99" s="111"/>
      <c r="X99" s="111"/>
      <c r="Y99" s="111"/>
      <c r="Z99" s="111"/>
      <c r="AA99" s="111"/>
      <c r="AB99" s="111"/>
      <c r="AC99" s="111"/>
      <c r="AD99" s="205"/>
      <c r="AE99" s="205"/>
      <c r="AF99" s="111"/>
      <c r="AG99" s="111"/>
      <c r="AH99" s="111"/>
      <c r="AI99" s="111"/>
      <c r="AJ99" s="111"/>
      <c r="AK99" s="111"/>
      <c r="AL99" s="111"/>
      <c r="AM99" s="111"/>
      <c r="AN99" s="238"/>
      <c r="AO99" s="238"/>
      <c r="AP99" s="242"/>
      <c r="AQ99" s="242"/>
      <c r="AR99" s="242"/>
      <c r="AS99" s="242"/>
    </row>
    <row r="100" spans="1:45" s="5" customFormat="1" ht="10" customHeight="1" x14ac:dyDescent="0.35">
      <c r="A100" s="10"/>
      <c r="B100" s="11"/>
      <c r="C100" s="229"/>
      <c r="D100" s="229"/>
      <c r="E100" s="229"/>
      <c r="F100" s="229"/>
      <c r="G100" s="229"/>
      <c r="H100" s="229"/>
      <c r="I100" s="229"/>
      <c r="J100" s="229"/>
      <c r="K100" s="229"/>
      <c r="L100" s="229"/>
      <c r="M100" s="12"/>
      <c r="N100" s="27"/>
      <c r="O100" s="23"/>
      <c r="P100" s="23"/>
      <c r="Q100" s="23"/>
      <c r="R100" s="23"/>
      <c r="S100" s="23"/>
      <c r="T100" s="242"/>
      <c r="U100" s="238"/>
      <c r="V100" s="238"/>
      <c r="W100" s="238"/>
      <c r="X100" s="238"/>
      <c r="Y100" s="238"/>
      <c r="Z100" s="238"/>
      <c r="AA100" s="242"/>
      <c r="AB100" s="242"/>
      <c r="AC100" s="242"/>
      <c r="AD100" s="201"/>
      <c r="AE100" s="201"/>
      <c r="AF100" s="238"/>
      <c r="AG100" s="238"/>
      <c r="AH100" s="238"/>
      <c r="AI100" s="238"/>
      <c r="AJ100" s="238"/>
      <c r="AK100" s="238"/>
      <c r="AL100" s="238"/>
      <c r="AM100" s="238"/>
      <c r="AN100" s="238"/>
      <c r="AO100" s="238"/>
      <c r="AP100" s="242"/>
      <c r="AQ100" s="242"/>
      <c r="AR100" s="242"/>
      <c r="AS100" s="242"/>
    </row>
    <row r="101" spans="1:45" s="5" customFormat="1" ht="18" customHeight="1" x14ac:dyDescent="0.35">
      <c r="A101" s="10"/>
      <c r="B101" s="11"/>
      <c r="C101" s="217" t="s">
        <v>314</v>
      </c>
      <c r="D101" s="229"/>
      <c r="E101" s="229"/>
      <c r="F101" s="229"/>
      <c r="G101" s="229"/>
      <c r="H101" s="229"/>
      <c r="I101" s="229"/>
      <c r="J101" s="229"/>
      <c r="K101" s="229"/>
      <c r="L101" s="133">
        <f>SUMPRODUCT((E128:E157&lt;&gt;"")/COUNTIF(E128:E157,E128:E157&amp;""))</f>
        <v>0</v>
      </c>
      <c r="M101" s="12"/>
      <c r="N101" s="27"/>
      <c r="O101" s="23"/>
      <c r="P101" s="23"/>
      <c r="Q101" s="23"/>
      <c r="R101" s="23"/>
      <c r="S101" s="23"/>
      <c r="T101" s="242"/>
      <c r="U101" s="238"/>
      <c r="V101" s="238"/>
      <c r="W101" s="238"/>
      <c r="X101" s="238"/>
      <c r="Y101" s="238"/>
      <c r="Z101" s="238"/>
      <c r="AA101" s="242"/>
      <c r="AB101" s="242"/>
      <c r="AC101" s="242"/>
      <c r="AD101" s="201"/>
      <c r="AE101" s="201"/>
      <c r="AF101" s="238"/>
      <c r="AG101" s="238"/>
      <c r="AH101" s="238"/>
      <c r="AI101" s="238"/>
      <c r="AJ101" s="238"/>
      <c r="AK101" s="238"/>
      <c r="AL101" s="238"/>
      <c r="AM101" s="238"/>
      <c r="AN101" s="238"/>
      <c r="AO101" s="238"/>
      <c r="AP101" s="242"/>
      <c r="AQ101" s="242"/>
      <c r="AR101" s="242"/>
      <c r="AS101" s="242"/>
    </row>
    <row r="102" spans="1:45" s="5" customFormat="1" ht="18" customHeight="1" x14ac:dyDescent="0.35">
      <c r="A102" s="10"/>
      <c r="B102" s="11"/>
      <c r="C102" s="217" t="s">
        <v>273</v>
      </c>
      <c r="D102" s="217"/>
      <c r="E102" s="217"/>
      <c r="F102" s="217"/>
      <c r="G102" s="141"/>
      <c r="H102" s="371" t="s">
        <v>315</v>
      </c>
      <c r="I102" s="304"/>
      <c r="J102" s="304"/>
      <c r="K102" s="305"/>
      <c r="L102" s="133">
        <f>F158</f>
        <v>0</v>
      </c>
      <c r="M102" s="12"/>
      <c r="N102" s="27"/>
      <c r="O102" s="337" t="s">
        <v>236</v>
      </c>
      <c r="P102" s="347"/>
      <c r="Q102" s="347"/>
      <c r="R102" s="338"/>
      <c r="S102" s="337" t="s">
        <v>274</v>
      </c>
      <c r="T102" s="347"/>
      <c r="U102" s="347"/>
      <c r="V102" s="338"/>
      <c r="W102" s="337"/>
      <c r="X102" s="347"/>
      <c r="Y102" s="347"/>
      <c r="Z102" s="338"/>
      <c r="AA102" s="337" t="s">
        <v>298</v>
      </c>
      <c r="AB102" s="347"/>
      <c r="AC102" s="347"/>
      <c r="AD102" s="338"/>
      <c r="AE102" s="323" t="s">
        <v>240</v>
      </c>
      <c r="AF102" s="323"/>
      <c r="AG102" s="323"/>
      <c r="AH102" s="323"/>
      <c r="AI102" s="337" t="s">
        <v>241</v>
      </c>
      <c r="AJ102" s="347"/>
      <c r="AK102" s="347"/>
      <c r="AL102" s="338"/>
      <c r="AM102" s="116"/>
      <c r="AN102" s="323" t="s">
        <v>175</v>
      </c>
      <c r="AO102" s="323"/>
      <c r="AP102" s="242"/>
      <c r="AQ102" s="332" t="s">
        <v>177</v>
      </c>
      <c r="AR102" s="242"/>
      <c r="AS102" s="332" t="s">
        <v>178</v>
      </c>
    </row>
    <row r="103" spans="1:45" s="5" customFormat="1" ht="18" customHeight="1" x14ac:dyDescent="0.35">
      <c r="A103" s="10"/>
      <c r="B103" s="11"/>
      <c r="C103" s="268" t="s">
        <v>281</v>
      </c>
      <c r="D103" s="268"/>
      <c r="E103" s="268"/>
      <c r="F103" s="268"/>
      <c r="G103" s="217"/>
      <c r="H103" s="217"/>
      <c r="I103" s="217"/>
      <c r="J103" s="217"/>
      <c r="K103" s="217"/>
      <c r="L103" s="20"/>
      <c r="M103" s="12"/>
      <c r="N103" s="27"/>
      <c r="O103" s="336" t="s">
        <v>82</v>
      </c>
      <c r="P103" s="336"/>
      <c r="Q103" s="336" t="s">
        <v>81</v>
      </c>
      <c r="R103" s="336"/>
      <c r="S103" s="323" t="s">
        <v>82</v>
      </c>
      <c r="T103" s="323"/>
      <c r="U103" s="323" t="s">
        <v>81</v>
      </c>
      <c r="V103" s="323"/>
      <c r="W103" s="323"/>
      <c r="X103" s="323"/>
      <c r="Y103" s="323"/>
      <c r="Z103" s="323"/>
      <c r="AA103" s="323" t="s">
        <v>82</v>
      </c>
      <c r="AB103" s="323"/>
      <c r="AC103" s="348" t="s">
        <v>81</v>
      </c>
      <c r="AD103" s="348"/>
      <c r="AE103" s="323" t="s">
        <v>82</v>
      </c>
      <c r="AF103" s="323"/>
      <c r="AG103" s="323" t="s">
        <v>81</v>
      </c>
      <c r="AH103" s="323"/>
      <c r="AI103" s="323" t="s">
        <v>82</v>
      </c>
      <c r="AJ103" s="323"/>
      <c r="AK103" s="323" t="s">
        <v>81</v>
      </c>
      <c r="AL103" s="323"/>
      <c r="AM103" s="116"/>
      <c r="AN103" s="234" t="s">
        <v>82</v>
      </c>
      <c r="AO103" s="234" t="s">
        <v>81</v>
      </c>
      <c r="AP103" s="242"/>
      <c r="AQ103" s="333"/>
      <c r="AR103" s="242"/>
      <c r="AS103" s="333"/>
    </row>
    <row r="104" spans="1:45" s="5" customFormat="1" ht="10" customHeight="1" x14ac:dyDescent="0.35">
      <c r="A104" s="10"/>
      <c r="B104" s="11"/>
      <c r="C104" s="11"/>
      <c r="D104" s="11"/>
      <c r="E104" s="11"/>
      <c r="F104" s="11"/>
      <c r="G104" s="11"/>
      <c r="H104" s="11"/>
      <c r="I104" s="11"/>
      <c r="J104" s="11"/>
      <c r="K104" s="11"/>
      <c r="L104" s="11"/>
      <c r="M104" s="12"/>
      <c r="N104" s="27"/>
      <c r="O104" s="23"/>
      <c r="P104" s="23"/>
      <c r="Q104" s="23"/>
      <c r="R104" s="23"/>
      <c r="S104" s="23"/>
      <c r="T104" s="242"/>
      <c r="U104" s="242"/>
      <c r="V104" s="242"/>
      <c r="W104" s="242"/>
      <c r="X104" s="242"/>
      <c r="Y104" s="242"/>
      <c r="Z104" s="242"/>
      <c r="AA104" s="242"/>
      <c r="AB104" s="242"/>
      <c r="AC104" s="242"/>
      <c r="AD104" s="206"/>
      <c r="AE104" s="206"/>
      <c r="AF104" s="242"/>
      <c r="AG104" s="242"/>
      <c r="AH104" s="242"/>
      <c r="AI104" s="242"/>
      <c r="AJ104" s="242"/>
      <c r="AK104" s="242"/>
      <c r="AL104" s="242"/>
      <c r="AM104" s="242"/>
      <c r="AN104" s="238"/>
      <c r="AO104" s="242"/>
      <c r="AP104" s="242"/>
      <c r="AQ104" s="242"/>
      <c r="AR104" s="242"/>
      <c r="AS104" s="242"/>
    </row>
    <row r="105" spans="1:45" s="5" customFormat="1" ht="18" customHeight="1" x14ac:dyDescent="0.35">
      <c r="A105" s="10"/>
      <c r="B105" s="11"/>
      <c r="C105" s="218" t="s">
        <v>276</v>
      </c>
      <c r="D105" s="218"/>
      <c r="E105" s="218"/>
      <c r="F105" s="218"/>
      <c r="G105" s="329" t="s">
        <v>119</v>
      </c>
      <c r="H105" s="329"/>
      <c r="I105" s="329"/>
      <c r="J105" s="11"/>
      <c r="K105" s="19" t="s">
        <v>69</v>
      </c>
      <c r="L105" s="17" t="s">
        <v>181</v>
      </c>
      <c r="M105" s="12"/>
      <c r="N105" s="27"/>
      <c r="O105" s="104"/>
      <c r="P105" s="104"/>
      <c r="Q105" s="104"/>
      <c r="R105" s="104"/>
      <c r="S105" s="104"/>
      <c r="T105" s="27"/>
      <c r="U105" s="115"/>
      <c r="V105" s="115"/>
      <c r="W105" s="115"/>
      <c r="X105" s="115"/>
      <c r="Y105" s="115"/>
      <c r="Z105" s="115"/>
      <c r="AA105" s="27"/>
      <c r="AB105" s="27"/>
      <c r="AC105" s="27"/>
      <c r="AD105" s="207"/>
      <c r="AE105" s="207"/>
      <c r="AF105" s="27"/>
      <c r="AG105" s="27"/>
      <c r="AH105" s="27"/>
      <c r="AI105" s="27"/>
      <c r="AJ105" s="27"/>
      <c r="AK105" s="27"/>
      <c r="AL105" s="27"/>
      <c r="AM105" s="242"/>
      <c r="AN105" s="238"/>
      <c r="AO105" s="242"/>
      <c r="AP105" s="242"/>
      <c r="AQ105" s="242"/>
      <c r="AR105" s="242"/>
      <c r="AS105" s="242"/>
    </row>
    <row r="106" spans="1:45" s="5" customFormat="1" ht="18" customHeight="1" x14ac:dyDescent="0.35">
      <c r="A106" s="10"/>
      <c r="B106" s="137"/>
      <c r="C106" s="359"/>
      <c r="D106" s="360"/>
      <c r="E106" s="229"/>
      <c r="F106" s="229" t="s">
        <v>121</v>
      </c>
      <c r="G106" s="106"/>
      <c r="H106" s="235" t="s">
        <v>125</v>
      </c>
      <c r="I106" s="106"/>
      <c r="J106" s="235"/>
      <c r="K106" s="20"/>
      <c r="L106" s="133" t="str">
        <f>IFERROR(ROUND(K106/((I106-G106)/30.4),0),"")</f>
        <v/>
      </c>
      <c r="M106" s="12"/>
      <c r="N106" s="27"/>
      <c r="O106" s="114">
        <f>((($L99-$O$251)/($O$250-$O$251))*0.5+1)</f>
        <v>0.25</v>
      </c>
      <c r="P106" s="118">
        <f>IF($O106&gt;1.5,1.5,IF($O106&lt;0.5,0,$O106))</f>
        <v>0</v>
      </c>
      <c r="Q106" s="114">
        <f>((($L99-$Q$251)/($Q$250-$Q$251))*0.5+1)</f>
        <v>0</v>
      </c>
      <c r="R106" s="118">
        <f>IF($Q106&gt;1.5,1.5,IF($Q106&lt;0.5,0,$Q106))</f>
        <v>0</v>
      </c>
      <c r="S106" s="114">
        <f>((($K106-$S$251)/($S$250-$S$251))*0.5+1)</f>
        <v>-0.75</v>
      </c>
      <c r="T106" s="118">
        <f>IF($S106&gt;1.5,1.5,IF($S106&lt;0.5,0,$S106))</f>
        <v>0</v>
      </c>
      <c r="U106" s="114">
        <f>((($K106-$U$251)/($U$250-$U$251))*0.5+1)</f>
        <v>-1.4</v>
      </c>
      <c r="V106" s="118">
        <f>IF($U106&gt;1.5,1.5,IF($U106&lt;0.5,0,$U106))</f>
        <v>0</v>
      </c>
      <c r="W106" s="114"/>
      <c r="X106" s="118"/>
      <c r="Y106" s="114"/>
      <c r="Z106" s="118"/>
      <c r="AA106" s="114">
        <f>((($G98-$AA$251)/($AA$250-$AA$251))*0.5+1)</f>
        <v>0</v>
      </c>
      <c r="AB106" s="118">
        <f>IF($AA106&gt;1.5,1.5,IF($AA106&lt;0.5,0,$AA106))</f>
        <v>0</v>
      </c>
      <c r="AC106" s="114">
        <f>((($G98-$AC$251)/($AC$250-$AC$251))*0.5+1)</f>
        <v>-0.5</v>
      </c>
      <c r="AD106" s="118">
        <f>IF($AC106&gt;1.5,1.5,IF($AC106&lt;0.5,0,$AC106))</f>
        <v>0</v>
      </c>
      <c r="AE106" s="114">
        <f>((($L101-$AE$251)/($AE$250-$AE$251))*0.5+1)</f>
        <v>0</v>
      </c>
      <c r="AF106" s="118">
        <f>IF($AE106&gt;1.5,1.5,IF($AE106&lt;0.5,0,$AE106))</f>
        <v>0</v>
      </c>
      <c r="AG106" s="114">
        <f>((($L101-$AF$251)/($AF$250-$AF$251))*0.5+1)</f>
        <v>-0.5</v>
      </c>
      <c r="AH106" s="118">
        <f>IF($AG106&gt;1.5,1.5,IF($AG106&lt;0.5,0,$AG106))</f>
        <v>0</v>
      </c>
      <c r="AI106" s="114">
        <f>((($T127-$AG$251)/($AG$250-$AG$251))*0.5+1)</f>
        <v>0.16666666666666663</v>
      </c>
      <c r="AJ106" s="118">
        <f>IF($AI106&gt;1.5,1.5,IF($AI106&lt;0.5,0,$AI106))</f>
        <v>0</v>
      </c>
      <c r="AK106" s="114">
        <f>((($V127-$AI$251)/($AI$250-$AI$251))*0.5+1)</f>
        <v>0</v>
      </c>
      <c r="AL106" s="118">
        <f>IF($AK106&gt;1.5,1.5,IF($AK106&lt;0.5,0,$AK106))</f>
        <v>0</v>
      </c>
      <c r="AM106" s="117"/>
      <c r="AN106" s="119">
        <f>IF(AND(OR($C106="Agile(r) Portfoliomanager*in",$C106="Mitglied Portfolioteam"),PRODUCT(P106,T106,AB106,AF106,AJ106)&gt;=1,$L$110&gt;=$AO$250),1,0)</f>
        <v>0</v>
      </c>
      <c r="AO106" s="119">
        <f>IF(AND(OR($C106="Agile(r) Portfoliomanager*in",$C106="Mitglied Portfolioteam"),PRODUCT(R106,V106,AD106,AH106,AL106)&gt;=1,$L$110&gt;=$AO$249),1,0)</f>
        <v>0</v>
      </c>
      <c r="AP106" s="242"/>
      <c r="AQ106" s="234">
        <f>IF(AND(OR(J98&gt;=O$257,L98&gt;=Q$257),K106&gt;=S$257,G98+H98&gt;=U$257,AS106&gt;=W$257,L110&gt;=Y$257,R127&gt;=AA$257),1,0)</f>
        <v>0</v>
      </c>
      <c r="AR106" s="242"/>
      <c r="AS106" s="240">
        <f>IF(I106="",0,DATEDIF(G106,I106,"m")+1)</f>
        <v>0</v>
      </c>
    </row>
    <row r="107" spans="1:45" s="5" customFormat="1" ht="18" customHeight="1" x14ac:dyDescent="0.35">
      <c r="A107" s="10"/>
      <c r="B107" s="137"/>
      <c r="C107" s="359"/>
      <c r="D107" s="360"/>
      <c r="E107" s="229"/>
      <c r="F107" s="229" t="s">
        <v>121</v>
      </c>
      <c r="G107" s="106"/>
      <c r="H107" s="235" t="s">
        <v>125</v>
      </c>
      <c r="I107" s="106"/>
      <c r="J107" s="235"/>
      <c r="K107" s="20"/>
      <c r="L107" s="133" t="str">
        <f t="shared" ref="L107:L108" si="11">IFERROR(ROUND(K107/((I107-G107)/30.4),0),"")</f>
        <v/>
      </c>
      <c r="M107" s="12"/>
      <c r="N107" s="27"/>
      <c r="O107" s="114">
        <f>((($L99-$O$251)/($O$250-$O$251))*0.5+1)</f>
        <v>0.25</v>
      </c>
      <c r="P107" s="118">
        <f t="shared" ref="P107:P108" si="12">IF($O107&gt;1.5,1.5,IF($O107&lt;0.5,0,$O107))</f>
        <v>0</v>
      </c>
      <c r="Q107" s="114">
        <f>((($L99-$Q$251)/($Q$250-$Q$251))*0.5+1)</f>
        <v>0</v>
      </c>
      <c r="R107" s="118">
        <f t="shared" ref="R107:R108" si="13">IF($Q107&gt;1.5,1.5,IF($Q107&lt;0.5,0,$Q107))</f>
        <v>0</v>
      </c>
      <c r="S107" s="114">
        <f>((($K107-$S$251)/($S$250-$S$251))*0.5+1)</f>
        <v>-0.75</v>
      </c>
      <c r="T107" s="118">
        <f t="shared" ref="T107:T108" si="14">IF($S107&gt;1.5,1.5,IF($S107&lt;0.5,0,$S107))</f>
        <v>0</v>
      </c>
      <c r="U107" s="114">
        <f>((($K107-$U$251)/($U$250-$U$251))*0.5+1)</f>
        <v>-1.4</v>
      </c>
      <c r="V107" s="118">
        <f t="shared" ref="V107:V108" si="15">IF($U107&gt;1.5,1.5,IF($U107&lt;0.5,0,$U107))</f>
        <v>0</v>
      </c>
      <c r="W107" s="114"/>
      <c r="X107" s="118"/>
      <c r="Y107" s="114"/>
      <c r="Z107" s="118"/>
      <c r="AA107" s="114">
        <f>((($G98-$AA$251)/($AA$250-$AA$251))*0.5+1)</f>
        <v>0</v>
      </c>
      <c r="AB107" s="118">
        <f t="shared" ref="AB107:AB108" si="16">IF($AA107&gt;1.5,1.5,IF($AA107&lt;0.5,0,$AA107))</f>
        <v>0</v>
      </c>
      <c r="AC107" s="114">
        <f>((($G98-$AC$251)/($AC$250-$AC$251))*0.5+1)</f>
        <v>-0.5</v>
      </c>
      <c r="AD107" s="118">
        <f t="shared" ref="AD107:AD108" si="17">IF($AC107&gt;1.5,1.5,IF($AC107&lt;0.5,0,$AC107))</f>
        <v>0</v>
      </c>
      <c r="AE107" s="114">
        <f>((($L101-$AE$251)/($AE$250-$AE$251))*0.5+1)</f>
        <v>0</v>
      </c>
      <c r="AF107" s="118">
        <f t="shared" ref="AF107:AF108" si="18">IF($AE107&gt;1.5,1.5,IF($AE107&lt;0.5,0,$AE107))</f>
        <v>0</v>
      </c>
      <c r="AG107" s="114">
        <f>((($L101-$AF$251)/($AF$250-$AF$251))*0.5+1)</f>
        <v>-0.5</v>
      </c>
      <c r="AH107" s="118">
        <f>IF($AG107&gt;1.5,1.5,IF($AG107&lt;0.5,0,$AG107))</f>
        <v>0</v>
      </c>
      <c r="AI107" s="114">
        <f>((($T127-$AG$251)/($AG$250-$AG$251))*0.5+1)</f>
        <v>0.16666666666666663</v>
      </c>
      <c r="AJ107" s="118">
        <f>IF($AI107&gt;1.5,1.5,IF($AI107&lt;0.5,0,$AI107))</f>
        <v>0</v>
      </c>
      <c r="AK107" s="114">
        <f>((($V127-$AI$251)/($AI$250-$AI$251))*0.5+1)</f>
        <v>0</v>
      </c>
      <c r="AL107" s="118">
        <f>IF($AK107&gt;1.5,1.5,IF($AK107&lt;0.5,0,$AK107))</f>
        <v>0</v>
      </c>
      <c r="AM107" s="117"/>
      <c r="AN107" s="119">
        <f t="shared" ref="AN107:AN108" si="19">IF(AND(OR($C107="Agile(r) Portfoliomanager*in",$C107="Mitglied Portfolioteam"),PRODUCT(P107,T107,AB107,AF107,AJ107)&gt;=1,$L$110&gt;=$AO$250),1,0)</f>
        <v>0</v>
      </c>
      <c r="AO107" s="119">
        <f>IF(AND(OR($C107="Agile(r) Portfoliomanager*in",$C107="Mitglied Portfolioteam"),PRODUCT(R107,V107,AD107,AH107,AL107)&gt;=1,$L$110&gt;=$AO$249),1,0)</f>
        <v>0</v>
      </c>
      <c r="AP107" s="242"/>
      <c r="AQ107" s="234">
        <f>IF(AND(OR(J98&gt;=O$257,L98&gt;=Q$257),K107&gt;=S$257,G98+H98&gt;=U$257,AS107&gt;=W$257,L110&gt;=Y$257,R127&gt;=AA$257),1,0)</f>
        <v>0</v>
      </c>
      <c r="AR107" s="242"/>
      <c r="AS107" s="240">
        <f t="shared" ref="AS107:AS108" si="20">IF(I107="",0,DATEDIF(G107,I107,"m")+1)</f>
        <v>0</v>
      </c>
    </row>
    <row r="108" spans="1:45" s="5" customFormat="1" ht="18" customHeight="1" x14ac:dyDescent="0.35">
      <c r="A108" s="10"/>
      <c r="B108" s="137"/>
      <c r="C108" s="361"/>
      <c r="D108" s="361"/>
      <c r="E108" s="229"/>
      <c r="F108" s="229" t="s">
        <v>121</v>
      </c>
      <c r="G108" s="106"/>
      <c r="H108" s="235" t="s">
        <v>125</v>
      </c>
      <c r="I108" s="106"/>
      <c r="J108" s="235"/>
      <c r="K108" s="20"/>
      <c r="L108" s="133" t="str">
        <f t="shared" si="11"/>
        <v/>
      </c>
      <c r="M108" s="12"/>
      <c r="N108" s="27"/>
      <c r="O108" s="114">
        <f>((($L99-$O$251)/($O$250-$O$251))*0.5+1)</f>
        <v>0.25</v>
      </c>
      <c r="P108" s="118">
        <f t="shared" si="12"/>
        <v>0</v>
      </c>
      <c r="Q108" s="114">
        <f>((($L99-$Q$251)/($Q$250-$Q$251))*0.5+1)</f>
        <v>0</v>
      </c>
      <c r="R108" s="118">
        <f t="shared" si="13"/>
        <v>0</v>
      </c>
      <c r="S108" s="114">
        <f>((($K108-$S$251)/($S$250-$S$251))*0.5+1)</f>
        <v>-0.75</v>
      </c>
      <c r="T108" s="118">
        <f t="shared" si="14"/>
        <v>0</v>
      </c>
      <c r="U108" s="114">
        <f>((($K108-$U$251)/($U$250-$U$251))*0.5+1)</f>
        <v>-1.4</v>
      </c>
      <c r="V108" s="118">
        <f t="shared" si="15"/>
        <v>0</v>
      </c>
      <c r="W108" s="114"/>
      <c r="X108" s="118"/>
      <c r="Y108" s="114"/>
      <c r="Z108" s="118"/>
      <c r="AA108" s="114">
        <f>((($G98-$AA$251)/($AA$250-$AA$251))*0.5+1)</f>
        <v>0</v>
      </c>
      <c r="AB108" s="118">
        <f t="shared" si="16"/>
        <v>0</v>
      </c>
      <c r="AC108" s="114">
        <f>((($G98-$AC$251)/($AC$250-$AC$251))*0.5+1)</f>
        <v>-0.5</v>
      </c>
      <c r="AD108" s="118">
        <f t="shared" si="17"/>
        <v>0</v>
      </c>
      <c r="AE108" s="114">
        <f>((($L101-$AE$251)/($AE$250-$AE$251))*0.5+1)</f>
        <v>0</v>
      </c>
      <c r="AF108" s="118">
        <f t="shared" si="18"/>
        <v>0</v>
      </c>
      <c r="AG108" s="114">
        <f>((($L101-$AF$251)/($AF$250-$AF$251))*0.5+1)</f>
        <v>-0.5</v>
      </c>
      <c r="AH108" s="118">
        <f>IF($AG108&gt;1.5,1.5,IF($AG108&lt;0.5,0,$AG108))</f>
        <v>0</v>
      </c>
      <c r="AI108" s="114">
        <f>((($T127-$AG$251)/($AG$250-$AG$251))*0.5+1)</f>
        <v>0.16666666666666663</v>
      </c>
      <c r="AJ108" s="118">
        <f>IF($AI108&gt;1.5,1.5,IF($AI108&lt;0.5,0,$AI108))</f>
        <v>0</v>
      </c>
      <c r="AK108" s="114">
        <f>((($V127-$AI$251)/($AI$250-$AI$251))*0.5+1)</f>
        <v>0</v>
      </c>
      <c r="AL108" s="118">
        <f>IF($AK108&gt;1.5,1.5,IF($AK108&lt;0.5,0,$AK108))</f>
        <v>0</v>
      </c>
      <c r="AM108" s="117"/>
      <c r="AN108" s="119">
        <f t="shared" si="19"/>
        <v>0</v>
      </c>
      <c r="AO108" s="119">
        <f>IF(AND(OR($C108="Agile(r) Portfoliomanager*in",$C108="Mitglied Portfolioteam"),PRODUCT(R108,V108,AD108,AH108,AL108)&gt;=1,$L$110&gt;=$AO$249),1,0)</f>
        <v>0</v>
      </c>
      <c r="AP108" s="242"/>
      <c r="AQ108" s="234">
        <f>IF(AND(OR(J98&gt;=O$257,L98&gt;=Q$257),K108&gt;=S$257,G98+H98&gt;=U$257,AS108&gt;=W$257,L110&gt;=Y$257,R127&gt;=AA$257),1,0)</f>
        <v>0</v>
      </c>
      <c r="AR108" s="242"/>
      <c r="AS108" s="240">
        <f t="shared" si="20"/>
        <v>0</v>
      </c>
    </row>
    <row r="109" spans="1:45" s="5" customFormat="1" ht="10" customHeight="1" x14ac:dyDescent="0.35">
      <c r="A109" s="10"/>
      <c r="B109" s="11"/>
      <c r="C109" s="217"/>
      <c r="D109" s="217"/>
      <c r="E109" s="217"/>
      <c r="F109" s="217"/>
      <c r="G109" s="132"/>
      <c r="H109" s="219"/>
      <c r="I109" s="219"/>
      <c r="J109" s="219"/>
      <c r="K109" s="219"/>
      <c r="L109" s="219"/>
      <c r="M109" s="12"/>
      <c r="N109" s="27"/>
      <c r="O109" s="23"/>
      <c r="P109" s="23"/>
      <c r="Q109" s="23"/>
      <c r="R109" s="23"/>
      <c r="S109" s="23"/>
      <c r="T109" s="242"/>
      <c r="U109" s="238"/>
      <c r="V109" s="238"/>
      <c r="W109" s="238"/>
      <c r="X109" s="238"/>
      <c r="Y109" s="238"/>
      <c r="Z109" s="238"/>
      <c r="AA109" s="242"/>
      <c r="AB109" s="242"/>
      <c r="AC109" s="242"/>
      <c r="AD109" s="201"/>
      <c r="AE109" s="201"/>
      <c r="AF109" s="238"/>
      <c r="AG109" s="238"/>
      <c r="AH109" s="238"/>
      <c r="AI109" s="238"/>
      <c r="AJ109" s="238"/>
      <c r="AK109" s="238"/>
      <c r="AL109" s="238"/>
      <c r="AM109" s="238"/>
      <c r="AN109" s="238"/>
      <c r="AO109" s="238"/>
      <c r="AP109" s="242"/>
      <c r="AQ109" s="242"/>
      <c r="AR109" s="242"/>
      <c r="AS109" s="242"/>
    </row>
    <row r="110" spans="1:45" s="5" customFormat="1" ht="18" customHeight="1" x14ac:dyDescent="0.35">
      <c r="A110" s="10"/>
      <c r="B110" s="11"/>
      <c r="C110" s="270" t="s">
        <v>277</v>
      </c>
      <c r="D110" s="270"/>
      <c r="E110" s="270"/>
      <c r="F110" s="270"/>
      <c r="G110" s="219"/>
      <c r="H110" s="219"/>
      <c r="I110" s="219"/>
      <c r="J110" s="219"/>
      <c r="K110" s="219"/>
      <c r="L110" s="133">
        <f>SUM(L111:L120)</f>
        <v>0</v>
      </c>
      <c r="M110" s="12"/>
      <c r="N110" s="27"/>
      <c r="O110" s="23"/>
      <c r="P110" s="23"/>
      <c r="Q110" s="23"/>
      <c r="R110" s="23"/>
      <c r="S110" s="23"/>
      <c r="T110" s="242"/>
      <c r="U110" s="238"/>
      <c r="V110" s="238"/>
      <c r="W110" s="238"/>
      <c r="X110" s="238"/>
      <c r="Y110" s="238"/>
      <c r="Z110" s="238"/>
      <c r="AA110" s="242"/>
      <c r="AB110" s="242"/>
      <c r="AC110" s="242"/>
      <c r="AD110" s="201"/>
      <c r="AE110" s="201"/>
      <c r="AF110" s="238"/>
      <c r="AG110" s="238"/>
      <c r="AH110" s="238"/>
      <c r="AI110" s="238"/>
      <c r="AJ110" s="238"/>
      <c r="AK110" s="238"/>
      <c r="AL110" s="238"/>
      <c r="AM110" s="238"/>
      <c r="AN110" s="238"/>
      <c r="AO110" s="238"/>
      <c r="AP110" s="242"/>
      <c r="AQ110" s="242"/>
      <c r="AR110" s="242"/>
      <c r="AS110" s="242"/>
    </row>
    <row r="111" spans="1:45" s="5" customFormat="1" ht="18" customHeight="1" x14ac:dyDescent="0.35">
      <c r="A111" s="10"/>
      <c r="B111" s="11"/>
      <c r="C111" s="268" t="s">
        <v>183</v>
      </c>
      <c r="D111" s="268"/>
      <c r="E111" s="268"/>
      <c r="F111" s="268"/>
      <c r="G111" s="268"/>
      <c r="H111" s="268"/>
      <c r="I111" s="268"/>
      <c r="J111" s="268"/>
      <c r="K111" s="268"/>
      <c r="L111" s="20"/>
      <c r="M111" s="12"/>
      <c r="N111" s="27"/>
      <c r="O111" s="23"/>
      <c r="P111" s="23"/>
      <c r="Q111" s="23"/>
      <c r="R111" s="23"/>
      <c r="S111" s="23"/>
      <c r="T111" s="242"/>
      <c r="U111" s="238"/>
      <c r="V111" s="238"/>
      <c r="W111" s="238"/>
      <c r="X111" s="238"/>
      <c r="Y111" s="238"/>
      <c r="Z111" s="238"/>
      <c r="AA111" s="242"/>
      <c r="AB111" s="242"/>
      <c r="AC111" s="242"/>
      <c r="AD111" s="201"/>
      <c r="AE111" s="201"/>
      <c r="AF111" s="238"/>
      <c r="AG111" s="238"/>
      <c r="AH111" s="238"/>
      <c r="AI111" s="238"/>
      <c r="AJ111" s="238"/>
      <c r="AK111" s="238"/>
      <c r="AL111" s="238"/>
      <c r="AM111" s="238"/>
      <c r="AN111" s="238"/>
      <c r="AO111" s="238"/>
      <c r="AP111" s="242"/>
      <c r="AQ111" s="242"/>
      <c r="AR111" s="242"/>
      <c r="AS111" s="242"/>
    </row>
    <row r="112" spans="1:45" s="5" customFormat="1" ht="18" customHeight="1" x14ac:dyDescent="0.35">
      <c r="A112" s="10"/>
      <c r="B112" s="11"/>
      <c r="C112" s="268" t="s">
        <v>302</v>
      </c>
      <c r="D112" s="268"/>
      <c r="E112" s="268"/>
      <c r="F112" s="268"/>
      <c r="G112" s="268"/>
      <c r="H112" s="268"/>
      <c r="I112" s="268"/>
      <c r="J112" s="268"/>
      <c r="K112" s="268"/>
      <c r="L112" s="20"/>
      <c r="M112" s="12"/>
      <c r="N112" s="27"/>
      <c r="O112" s="23"/>
      <c r="P112" s="23"/>
      <c r="Q112" s="23"/>
      <c r="R112" s="23"/>
      <c r="S112" s="23"/>
      <c r="T112" s="242"/>
      <c r="U112" s="238"/>
      <c r="V112" s="238"/>
      <c r="W112" s="238"/>
      <c r="X112" s="238"/>
      <c r="Y112" s="238"/>
      <c r="Z112" s="238"/>
      <c r="AA112" s="242"/>
      <c r="AB112" s="242"/>
      <c r="AC112" s="242"/>
      <c r="AD112" s="201"/>
      <c r="AE112" s="201"/>
      <c r="AF112" s="238"/>
      <c r="AG112" s="238"/>
      <c r="AH112" s="238"/>
      <c r="AI112" s="238"/>
      <c r="AJ112" s="238"/>
      <c r="AK112" s="238"/>
      <c r="AL112" s="238"/>
      <c r="AM112" s="238"/>
      <c r="AN112" s="238"/>
      <c r="AO112" s="238"/>
      <c r="AP112" s="242"/>
      <c r="AQ112" s="242"/>
      <c r="AR112" s="242"/>
      <c r="AS112" s="242"/>
    </row>
    <row r="113" spans="1:41" s="5" customFormat="1" ht="18" customHeight="1" x14ac:dyDescent="0.35">
      <c r="A113" s="10"/>
      <c r="B113" s="11"/>
      <c r="C113" s="268" t="s">
        <v>316</v>
      </c>
      <c r="D113" s="268"/>
      <c r="E113" s="268"/>
      <c r="F113" s="268"/>
      <c r="G113" s="268"/>
      <c r="H113" s="268"/>
      <c r="I113" s="268"/>
      <c r="J113" s="268"/>
      <c r="K113" s="268"/>
      <c r="L113" s="20"/>
      <c r="M113" s="12"/>
      <c r="N113" s="27"/>
      <c r="O113" s="23"/>
      <c r="P113" s="23"/>
      <c r="Q113" s="23"/>
      <c r="R113" s="23"/>
      <c r="S113" s="23"/>
      <c r="T113" s="242"/>
      <c r="U113" s="238"/>
      <c r="V113" s="238"/>
      <c r="W113" s="238"/>
      <c r="X113" s="238"/>
      <c r="Y113" s="238"/>
      <c r="Z113" s="238"/>
      <c r="AA113" s="242"/>
      <c r="AB113" s="242"/>
      <c r="AC113" s="242"/>
      <c r="AD113" s="201"/>
      <c r="AE113" s="201"/>
      <c r="AF113" s="238"/>
      <c r="AG113" s="238"/>
      <c r="AH113" s="238"/>
      <c r="AI113" s="238"/>
      <c r="AJ113" s="238"/>
      <c r="AK113" s="238"/>
      <c r="AL113" s="238"/>
      <c r="AM113" s="238"/>
      <c r="AN113" s="238"/>
      <c r="AO113" s="238"/>
    </row>
    <row r="114" spans="1:41" s="5" customFormat="1" ht="18" customHeight="1" x14ac:dyDescent="0.35">
      <c r="A114" s="10"/>
      <c r="B114" s="11"/>
      <c r="C114" s="268" t="s">
        <v>186</v>
      </c>
      <c r="D114" s="268"/>
      <c r="E114" s="268"/>
      <c r="F114" s="268"/>
      <c r="G114" s="268"/>
      <c r="H114" s="268"/>
      <c r="I114" s="268"/>
      <c r="J114" s="268"/>
      <c r="K114" s="268"/>
      <c r="L114" s="20"/>
      <c r="M114" s="12"/>
      <c r="N114" s="27"/>
      <c r="O114" s="23"/>
      <c r="P114" s="23"/>
      <c r="Q114" s="23"/>
      <c r="R114" s="23"/>
      <c r="S114" s="23"/>
      <c r="T114" s="242"/>
      <c r="U114" s="238"/>
      <c r="V114" s="238"/>
      <c r="W114" s="238"/>
      <c r="X114" s="238"/>
      <c r="Y114" s="238"/>
      <c r="Z114" s="238"/>
      <c r="AA114" s="242"/>
      <c r="AB114" s="242"/>
      <c r="AC114" s="242"/>
      <c r="AD114" s="201"/>
      <c r="AE114" s="201"/>
      <c r="AF114" s="238"/>
      <c r="AG114" s="238"/>
      <c r="AH114" s="238"/>
      <c r="AI114" s="238"/>
      <c r="AJ114" s="238"/>
      <c r="AK114" s="238"/>
      <c r="AL114" s="238"/>
      <c r="AM114" s="238"/>
      <c r="AN114" s="238"/>
      <c r="AO114" s="238"/>
    </row>
    <row r="115" spans="1:41" s="5" customFormat="1" ht="18" customHeight="1" x14ac:dyDescent="0.35">
      <c r="A115" s="10"/>
      <c r="B115" s="11"/>
      <c r="C115" s="268" t="s">
        <v>187</v>
      </c>
      <c r="D115" s="268"/>
      <c r="E115" s="268"/>
      <c r="F115" s="268"/>
      <c r="G115" s="268"/>
      <c r="H115" s="268"/>
      <c r="I115" s="268"/>
      <c r="J115" s="268"/>
      <c r="K115" s="268"/>
      <c r="L115" s="20"/>
      <c r="M115" s="12"/>
      <c r="N115" s="27"/>
      <c r="O115" s="23"/>
      <c r="P115" s="23"/>
      <c r="Q115" s="23"/>
      <c r="R115" s="23"/>
      <c r="S115" s="23"/>
      <c r="T115" s="242"/>
      <c r="U115" s="238"/>
      <c r="V115" s="238"/>
      <c r="W115" s="238"/>
      <c r="X115" s="238"/>
      <c r="Y115" s="238"/>
      <c r="Z115" s="238"/>
      <c r="AA115" s="242"/>
      <c r="AB115" s="242"/>
      <c r="AC115" s="242"/>
      <c r="AD115" s="201"/>
      <c r="AE115" s="201"/>
      <c r="AF115" s="238"/>
      <c r="AG115" s="238"/>
      <c r="AH115" s="238"/>
      <c r="AI115" s="238"/>
      <c r="AJ115" s="238"/>
      <c r="AK115" s="238"/>
      <c r="AL115" s="238"/>
      <c r="AM115" s="238"/>
      <c r="AN115" s="238"/>
      <c r="AO115" s="238"/>
    </row>
    <row r="116" spans="1:41" s="5" customFormat="1" ht="18" customHeight="1" x14ac:dyDescent="0.35">
      <c r="A116" s="10"/>
      <c r="B116" s="11"/>
      <c r="C116" s="268" t="s">
        <v>188</v>
      </c>
      <c r="D116" s="268"/>
      <c r="E116" s="268"/>
      <c r="F116" s="268"/>
      <c r="G116" s="268"/>
      <c r="H116" s="268"/>
      <c r="I116" s="268"/>
      <c r="J116" s="268"/>
      <c r="K116" s="268"/>
      <c r="L116" s="20"/>
      <c r="M116" s="12"/>
      <c r="N116" s="27"/>
      <c r="O116" s="23"/>
      <c r="P116" s="23"/>
      <c r="Q116" s="23"/>
      <c r="R116" s="23"/>
      <c r="S116" s="23"/>
      <c r="T116" s="242"/>
      <c r="U116" s="238"/>
      <c r="V116" s="238"/>
      <c r="W116" s="238"/>
      <c r="X116" s="238"/>
      <c r="Y116" s="238"/>
      <c r="Z116" s="238"/>
      <c r="AA116" s="242"/>
      <c r="AB116" s="242"/>
      <c r="AC116" s="242"/>
      <c r="AD116" s="201"/>
      <c r="AE116" s="201"/>
      <c r="AF116" s="238"/>
      <c r="AG116" s="238"/>
      <c r="AH116" s="238"/>
      <c r="AI116" s="238"/>
      <c r="AJ116" s="238"/>
      <c r="AK116" s="238"/>
      <c r="AL116" s="238"/>
      <c r="AM116" s="238"/>
      <c r="AN116" s="238"/>
      <c r="AO116" s="238"/>
    </row>
    <row r="117" spans="1:41" s="5" customFormat="1" ht="18" customHeight="1" x14ac:dyDescent="0.35">
      <c r="A117" s="10"/>
      <c r="B117" s="11"/>
      <c r="C117" s="268" t="s">
        <v>189</v>
      </c>
      <c r="D117" s="268"/>
      <c r="E117" s="268"/>
      <c r="F117" s="268"/>
      <c r="G117" s="268"/>
      <c r="H117" s="268"/>
      <c r="I117" s="268"/>
      <c r="J117" s="268"/>
      <c r="K117" s="268"/>
      <c r="L117" s="20"/>
      <c r="M117" s="12"/>
      <c r="N117" s="27"/>
      <c r="O117" s="23"/>
      <c r="P117" s="23"/>
      <c r="Q117" s="23"/>
      <c r="R117" s="23"/>
      <c r="S117" s="23"/>
      <c r="T117" s="242"/>
      <c r="U117" s="238"/>
      <c r="V117" s="238"/>
      <c r="W117" s="238"/>
      <c r="X117" s="238"/>
      <c r="Y117" s="238"/>
      <c r="Z117" s="238"/>
      <c r="AA117" s="242"/>
      <c r="AB117" s="242"/>
      <c r="AC117" s="242"/>
      <c r="AD117" s="201"/>
      <c r="AE117" s="201"/>
      <c r="AF117" s="238"/>
      <c r="AG117" s="238"/>
      <c r="AH117" s="238"/>
      <c r="AI117" s="238"/>
      <c r="AJ117" s="238"/>
      <c r="AK117" s="238"/>
      <c r="AL117" s="238"/>
      <c r="AM117" s="238"/>
      <c r="AN117" s="238"/>
      <c r="AO117" s="238"/>
    </row>
    <row r="118" spans="1:41" s="5" customFormat="1" ht="18" customHeight="1" x14ac:dyDescent="0.35">
      <c r="A118" s="10"/>
      <c r="B118" s="11"/>
      <c r="C118" s="268" t="s">
        <v>190</v>
      </c>
      <c r="D118" s="268"/>
      <c r="E118" s="268"/>
      <c r="F118" s="268"/>
      <c r="G118" s="268"/>
      <c r="H118" s="268"/>
      <c r="I118" s="268"/>
      <c r="J118" s="268"/>
      <c r="K118" s="268"/>
      <c r="L118" s="20"/>
      <c r="M118" s="12"/>
      <c r="N118" s="27"/>
      <c r="O118" s="23"/>
      <c r="P118" s="23"/>
      <c r="Q118" s="23"/>
      <c r="R118" s="23"/>
      <c r="S118" s="23"/>
      <c r="T118" s="242"/>
      <c r="U118" s="238"/>
      <c r="V118" s="238"/>
      <c r="W118" s="238"/>
      <c r="X118" s="238"/>
      <c r="Y118" s="238"/>
      <c r="Z118" s="238"/>
      <c r="AA118" s="242"/>
      <c r="AB118" s="242"/>
      <c r="AC118" s="242"/>
      <c r="AD118" s="201"/>
      <c r="AE118" s="201"/>
      <c r="AF118" s="238"/>
      <c r="AG118" s="238"/>
      <c r="AH118" s="238"/>
      <c r="AI118" s="238"/>
      <c r="AJ118" s="238"/>
      <c r="AK118" s="238"/>
      <c r="AL118" s="238"/>
      <c r="AM118" s="238"/>
      <c r="AN118" s="238"/>
      <c r="AO118" s="238"/>
    </row>
    <row r="119" spans="1:41" s="5" customFormat="1" ht="18" customHeight="1" x14ac:dyDescent="0.35">
      <c r="A119" s="10"/>
      <c r="B119" s="11"/>
      <c r="C119" s="268" t="s">
        <v>191</v>
      </c>
      <c r="D119" s="268"/>
      <c r="E119" s="268"/>
      <c r="F119" s="268"/>
      <c r="G119" s="268"/>
      <c r="H119" s="268"/>
      <c r="I119" s="268"/>
      <c r="J119" s="268"/>
      <c r="K119" s="268"/>
      <c r="L119" s="20"/>
      <c r="M119" s="12"/>
      <c r="N119" s="27"/>
      <c r="O119" s="23"/>
      <c r="P119" s="23"/>
      <c r="Q119" s="23"/>
      <c r="R119" s="23"/>
      <c r="S119" s="23"/>
      <c r="T119" s="242"/>
      <c r="U119" s="238"/>
      <c r="V119" s="238"/>
      <c r="W119" s="238"/>
      <c r="X119" s="238"/>
      <c r="Y119" s="238"/>
      <c r="Z119" s="238"/>
      <c r="AA119" s="242"/>
      <c r="AB119" s="242"/>
      <c r="AC119" s="242"/>
      <c r="AD119" s="201"/>
      <c r="AE119" s="201"/>
      <c r="AF119" s="238"/>
      <c r="AG119" s="238"/>
      <c r="AH119" s="238"/>
      <c r="AI119" s="238"/>
      <c r="AJ119" s="238"/>
      <c r="AK119" s="238"/>
      <c r="AL119" s="238"/>
      <c r="AM119" s="238"/>
      <c r="AN119" s="238"/>
      <c r="AO119" s="238"/>
    </row>
    <row r="120" spans="1:41" s="5" customFormat="1" ht="18" customHeight="1" x14ac:dyDescent="0.35">
      <c r="A120" s="10"/>
      <c r="B120" s="11"/>
      <c r="C120" s="268" t="s">
        <v>192</v>
      </c>
      <c r="D120" s="268"/>
      <c r="E120" s="268"/>
      <c r="F120" s="268"/>
      <c r="G120" s="268"/>
      <c r="H120" s="268"/>
      <c r="I120" s="268"/>
      <c r="J120" s="268"/>
      <c r="K120" s="268"/>
      <c r="L120" s="20"/>
      <c r="M120" s="12"/>
      <c r="N120" s="27"/>
      <c r="O120" s="23"/>
      <c r="P120" s="23"/>
      <c r="Q120" s="23"/>
      <c r="R120" s="23"/>
      <c r="S120" s="23"/>
      <c r="T120" s="242"/>
      <c r="U120" s="238"/>
      <c r="V120" s="238"/>
      <c r="W120" s="238"/>
      <c r="X120" s="238"/>
      <c r="Y120" s="238"/>
      <c r="Z120" s="238"/>
      <c r="AA120" s="242"/>
      <c r="AB120" s="242"/>
      <c r="AC120" s="242"/>
      <c r="AD120" s="201"/>
      <c r="AE120" s="201"/>
      <c r="AF120" s="238"/>
      <c r="AG120" s="238"/>
      <c r="AH120" s="238"/>
      <c r="AI120" s="238"/>
      <c r="AJ120" s="238"/>
      <c r="AK120" s="238"/>
      <c r="AL120" s="238"/>
      <c r="AM120" s="238"/>
      <c r="AN120" s="238"/>
      <c r="AO120" s="238"/>
    </row>
    <row r="121" spans="1:41" s="5" customFormat="1" ht="10" customHeight="1" x14ac:dyDescent="0.35">
      <c r="A121" s="10"/>
      <c r="B121" s="11"/>
      <c r="C121" s="217"/>
      <c r="D121" s="217"/>
      <c r="E121" s="217"/>
      <c r="F121" s="217"/>
      <c r="G121" s="219"/>
      <c r="H121" s="219"/>
      <c r="I121" s="219"/>
      <c r="J121" s="219"/>
      <c r="K121" s="219"/>
      <c r="L121" s="219"/>
      <c r="M121" s="12"/>
      <c r="N121" s="27"/>
      <c r="O121" s="357"/>
      <c r="P121" s="357"/>
      <c r="Q121" s="357"/>
      <c r="R121" s="23"/>
      <c r="S121" s="23"/>
      <c r="T121" s="242"/>
      <c r="U121" s="238"/>
      <c r="V121" s="238"/>
      <c r="W121" s="238"/>
      <c r="X121" s="238"/>
      <c r="Y121" s="238"/>
      <c r="Z121" s="238"/>
      <c r="AA121" s="242"/>
      <c r="AB121" s="242"/>
      <c r="AC121" s="242"/>
      <c r="AD121" s="201"/>
      <c r="AE121" s="201"/>
      <c r="AF121" s="238"/>
      <c r="AG121" s="238"/>
      <c r="AH121" s="238"/>
      <c r="AI121" s="238"/>
      <c r="AJ121" s="238"/>
      <c r="AK121" s="238"/>
      <c r="AL121" s="238"/>
      <c r="AM121" s="238"/>
      <c r="AN121" s="238"/>
      <c r="AO121" s="238"/>
    </row>
    <row r="122" spans="1:41" s="5" customFormat="1" ht="18" customHeight="1" x14ac:dyDescent="0.35">
      <c r="A122" s="10"/>
      <c r="B122" s="11"/>
      <c r="C122" s="218" t="s">
        <v>317</v>
      </c>
      <c r="D122" s="217"/>
      <c r="E122" s="217"/>
      <c r="F122" s="217"/>
      <c r="G122" s="219"/>
      <c r="H122" s="219"/>
      <c r="I122" s="219"/>
      <c r="J122" s="219"/>
      <c r="K122" s="219"/>
      <c r="L122" s="219"/>
      <c r="M122" s="12"/>
      <c r="N122" s="27"/>
      <c r="O122" s="243"/>
      <c r="P122" s="243"/>
      <c r="Q122" s="243"/>
      <c r="R122" s="23"/>
      <c r="S122" s="23"/>
      <c r="T122" s="242"/>
      <c r="U122" s="238"/>
      <c r="V122" s="238"/>
      <c r="W122" s="238"/>
      <c r="X122" s="238"/>
      <c r="Y122" s="238"/>
      <c r="Z122" s="238"/>
      <c r="AA122" s="242"/>
      <c r="AB122" s="242"/>
      <c r="AC122" s="242"/>
      <c r="AD122" s="201"/>
      <c r="AE122" s="201"/>
      <c r="AF122" s="238"/>
      <c r="AG122" s="238"/>
      <c r="AH122" s="238"/>
      <c r="AI122" s="238"/>
      <c r="AJ122" s="238"/>
      <c r="AK122" s="238"/>
      <c r="AL122" s="238"/>
      <c r="AM122" s="238"/>
      <c r="AN122" s="238"/>
      <c r="AO122" s="238"/>
    </row>
    <row r="123" spans="1:41" s="5" customFormat="1" ht="18" customHeight="1" x14ac:dyDescent="0.35">
      <c r="A123" s="10"/>
      <c r="B123" s="11"/>
      <c r="C123" s="268" t="s">
        <v>318</v>
      </c>
      <c r="D123" s="268"/>
      <c r="E123" s="268"/>
      <c r="F123" s="268"/>
      <c r="G123" s="268"/>
      <c r="H123" s="268"/>
      <c r="I123" s="268"/>
      <c r="J123" s="268"/>
      <c r="K123" s="268"/>
      <c r="L123" s="268"/>
      <c r="M123" s="12"/>
      <c r="N123" s="27"/>
      <c r="O123" s="243"/>
      <c r="P123" s="243"/>
      <c r="Q123" s="243"/>
      <c r="R123" s="23"/>
      <c r="S123" s="23"/>
      <c r="T123" s="242"/>
      <c r="U123" s="238"/>
      <c r="V123" s="238"/>
      <c r="W123" s="238"/>
      <c r="X123" s="238"/>
      <c r="Y123" s="238"/>
      <c r="Z123" s="238"/>
      <c r="AA123" s="242"/>
      <c r="AB123" s="242"/>
      <c r="AC123" s="242"/>
      <c r="AD123" s="201"/>
      <c r="AE123" s="201"/>
      <c r="AF123" s="238"/>
      <c r="AG123" s="238"/>
      <c r="AH123" s="238"/>
      <c r="AI123" s="238"/>
      <c r="AJ123" s="238"/>
      <c r="AK123" s="238"/>
      <c r="AL123" s="238"/>
      <c r="AM123" s="238"/>
      <c r="AN123" s="238"/>
      <c r="AO123" s="238"/>
    </row>
    <row r="124" spans="1:41" s="5" customFormat="1" ht="10" customHeight="1" x14ac:dyDescent="0.35">
      <c r="A124" s="10"/>
      <c r="B124" s="11"/>
      <c r="C124" s="218"/>
      <c r="D124" s="217"/>
      <c r="E124" s="217"/>
      <c r="F124" s="217"/>
      <c r="G124" s="219"/>
      <c r="H124" s="219"/>
      <c r="I124" s="219"/>
      <c r="J124" s="219"/>
      <c r="K124" s="219"/>
      <c r="L124" s="219"/>
      <c r="M124" s="12"/>
      <c r="N124" s="27"/>
      <c r="O124" s="243"/>
      <c r="P124" s="243"/>
      <c r="Q124" s="243"/>
      <c r="R124" s="23"/>
      <c r="S124" s="23"/>
      <c r="T124" s="242"/>
      <c r="U124" s="238"/>
      <c r="V124" s="238"/>
      <c r="W124" s="238"/>
      <c r="X124" s="238"/>
      <c r="Y124" s="238"/>
      <c r="Z124" s="238"/>
      <c r="AA124" s="242"/>
      <c r="AB124" s="242"/>
      <c r="AC124" s="242"/>
      <c r="AD124" s="201"/>
      <c r="AE124" s="201"/>
      <c r="AF124" s="238"/>
      <c r="AG124" s="238"/>
      <c r="AH124" s="238"/>
      <c r="AI124" s="238"/>
      <c r="AJ124" s="238"/>
      <c r="AK124" s="238"/>
      <c r="AL124" s="238"/>
      <c r="AM124" s="238"/>
      <c r="AN124" s="238"/>
      <c r="AO124" s="238"/>
    </row>
    <row r="125" spans="1:41" s="5" customFormat="1" ht="18" customHeight="1" x14ac:dyDescent="0.35">
      <c r="A125" s="10"/>
      <c r="B125" s="350" t="s">
        <v>247</v>
      </c>
      <c r="C125" s="350" t="s">
        <v>288</v>
      </c>
      <c r="D125" s="350" t="s">
        <v>291</v>
      </c>
      <c r="E125" s="350" t="s">
        <v>290</v>
      </c>
      <c r="F125" s="369" t="s">
        <v>248</v>
      </c>
      <c r="G125" s="352" t="s">
        <v>214</v>
      </c>
      <c r="H125" s="353"/>
      <c r="I125" s="352" t="s">
        <v>172</v>
      </c>
      <c r="J125" s="353"/>
      <c r="K125" s="352" t="s">
        <v>223</v>
      </c>
      <c r="L125" s="353"/>
      <c r="M125" s="12"/>
      <c r="N125" s="27"/>
      <c r="O125" s="357"/>
      <c r="P125" s="242"/>
      <c r="Q125" s="242"/>
      <c r="R125" s="323" t="s">
        <v>249</v>
      </c>
      <c r="S125" s="323"/>
      <c r="T125" s="323"/>
      <c r="U125" s="323"/>
      <c r="V125" s="323"/>
      <c r="W125" s="323"/>
      <c r="X125" s="238"/>
      <c r="Y125" s="238"/>
      <c r="Z125" s="238"/>
      <c r="AA125" s="242"/>
      <c r="AB125" s="242"/>
      <c r="AC125" s="242"/>
      <c r="AD125" s="201"/>
      <c r="AE125" s="201"/>
      <c r="AF125" s="238"/>
      <c r="AG125" s="238"/>
      <c r="AH125" s="238"/>
      <c r="AI125" s="238"/>
      <c r="AJ125" s="238"/>
      <c r="AK125" s="238"/>
      <c r="AL125" s="238"/>
      <c r="AM125" s="238"/>
      <c r="AN125" s="238"/>
      <c r="AO125" s="238"/>
    </row>
    <row r="126" spans="1:41" s="5" customFormat="1" ht="18" customHeight="1" x14ac:dyDescent="0.35">
      <c r="A126" s="10"/>
      <c r="B126" s="351"/>
      <c r="C126" s="351"/>
      <c r="D126" s="351"/>
      <c r="E126" s="351"/>
      <c r="F126" s="351"/>
      <c r="G126" s="134" t="s">
        <v>250</v>
      </c>
      <c r="H126" s="134" t="s">
        <v>251</v>
      </c>
      <c r="I126" s="134" t="s">
        <v>226</v>
      </c>
      <c r="J126" s="134" t="s">
        <v>227</v>
      </c>
      <c r="K126" s="134" t="s">
        <v>226</v>
      </c>
      <c r="L126" s="134" t="s">
        <v>227</v>
      </c>
      <c r="M126" s="12"/>
      <c r="N126" s="27"/>
      <c r="O126" s="357"/>
      <c r="P126" s="242"/>
      <c r="Q126" s="242"/>
      <c r="R126" s="323" t="s">
        <v>252</v>
      </c>
      <c r="S126" s="323"/>
      <c r="T126" s="323" t="s">
        <v>253</v>
      </c>
      <c r="U126" s="323"/>
      <c r="V126" s="323" t="s">
        <v>254</v>
      </c>
      <c r="W126" s="323"/>
      <c r="X126" s="238"/>
      <c r="Y126" s="238"/>
      <c r="Z126" s="238"/>
      <c r="AA126" s="242"/>
      <c r="AB126" s="242"/>
      <c r="AC126" s="242"/>
      <c r="AD126" s="201"/>
      <c r="AE126" s="201"/>
      <c r="AF126" s="238"/>
      <c r="AG126" s="238"/>
      <c r="AH126" s="238"/>
      <c r="AI126" s="238"/>
      <c r="AJ126" s="238"/>
      <c r="AK126" s="238"/>
      <c r="AL126" s="238"/>
      <c r="AM126" s="238"/>
      <c r="AN126" s="238"/>
      <c r="AO126" s="238"/>
    </row>
    <row r="127" spans="1:41" s="5" customFormat="1" ht="18" customHeight="1" x14ac:dyDescent="0.35">
      <c r="A127" s="10"/>
      <c r="B127" s="16"/>
      <c r="C127" s="354" t="s">
        <v>320</v>
      </c>
      <c r="D127" s="355"/>
      <c r="E127" s="356"/>
      <c r="F127" s="143"/>
      <c r="G127" s="106"/>
      <c r="H127" s="106"/>
      <c r="I127" s="20"/>
      <c r="J127" s="20"/>
      <c r="K127" s="20"/>
      <c r="L127" s="20"/>
      <c r="M127" s="12"/>
      <c r="N127" s="27"/>
      <c r="O127" s="241"/>
      <c r="P127" s="27"/>
      <c r="Q127" s="27"/>
      <c r="R127" s="345">
        <f>COUNTIF($P128:PJ157,"&gt;=1")</f>
        <v>0</v>
      </c>
      <c r="S127" s="345"/>
      <c r="T127" s="345">
        <f>COUNTIF($P128:$P157,"&gt;=250")</f>
        <v>0</v>
      </c>
      <c r="U127" s="345"/>
      <c r="V127" s="345">
        <f>COUNTIF($P128:$P157,"&gt;=700")</f>
        <v>0</v>
      </c>
      <c r="W127" s="345"/>
      <c r="X127" s="238"/>
      <c r="Y127" s="238"/>
      <c r="Z127" s="238"/>
      <c r="AA127" s="242"/>
      <c r="AB127" s="242"/>
      <c r="AC127" s="242"/>
      <c r="AD127" s="201"/>
      <c r="AE127" s="201"/>
      <c r="AF127" s="238"/>
      <c r="AG127" s="238"/>
      <c r="AH127" s="238"/>
      <c r="AI127" s="238"/>
      <c r="AJ127" s="238"/>
      <c r="AK127" s="238"/>
      <c r="AL127" s="238"/>
      <c r="AM127" s="238"/>
      <c r="AN127" s="238"/>
      <c r="AO127" s="238"/>
    </row>
    <row r="128" spans="1:41" s="5" customFormat="1" ht="28" customHeight="1" x14ac:dyDescent="0.35">
      <c r="A128" s="10"/>
      <c r="B128" s="227">
        <v>1</v>
      </c>
      <c r="C128" s="244"/>
      <c r="D128" s="244"/>
      <c r="E128" s="244"/>
      <c r="F128" s="141"/>
      <c r="G128" s="106"/>
      <c r="H128" s="106"/>
      <c r="I128" s="20"/>
      <c r="J128" s="20"/>
      <c r="K128" s="20"/>
      <c r="L128" s="20"/>
      <c r="M128" s="12"/>
      <c r="N128" s="27"/>
      <c r="O128" s="241"/>
      <c r="P128" s="322">
        <f>IF(I128&gt;=J128,I128,J128)</f>
        <v>0</v>
      </c>
      <c r="Q128" s="322"/>
      <c r="R128" s="346"/>
      <c r="S128" s="346"/>
      <c r="T128" s="242"/>
      <c r="U128" s="238"/>
      <c r="V128" s="238"/>
      <c r="W128" s="238"/>
      <c r="X128" s="238"/>
      <c r="Y128" s="238"/>
      <c r="Z128" s="238"/>
      <c r="AA128" s="242"/>
      <c r="AB128" s="242"/>
      <c r="AC128" s="242"/>
      <c r="AD128" s="201"/>
      <c r="AE128" s="201"/>
      <c r="AF128" s="238"/>
      <c r="AG128" s="238"/>
      <c r="AH128" s="238"/>
      <c r="AI128" s="238"/>
      <c r="AJ128" s="238"/>
      <c r="AK128" s="238"/>
      <c r="AL128" s="238"/>
      <c r="AM128" s="238"/>
      <c r="AN128" s="238"/>
      <c r="AO128" s="238"/>
    </row>
    <row r="129" spans="1:41" s="5" customFormat="1" ht="28" customHeight="1" x14ac:dyDescent="0.35">
      <c r="A129" s="10"/>
      <c r="B129" s="227">
        <v>2</v>
      </c>
      <c r="C129" s="244"/>
      <c r="D129" s="244"/>
      <c r="E129" s="244"/>
      <c r="F129" s="141"/>
      <c r="G129" s="106"/>
      <c r="H129" s="106"/>
      <c r="I129" s="20"/>
      <c r="J129" s="20"/>
      <c r="K129" s="20"/>
      <c r="L129" s="20"/>
      <c r="M129" s="12"/>
      <c r="N129" s="27"/>
      <c r="O129" s="241"/>
      <c r="P129" s="322">
        <f t="shared" ref="P129:P157" si="21">IF(I129&gt;=J129,I129,J129)</f>
        <v>0</v>
      </c>
      <c r="Q129" s="322"/>
      <c r="R129" s="346"/>
      <c r="S129" s="346"/>
      <c r="T129" s="242"/>
      <c r="U129" s="238"/>
      <c r="V129" s="238"/>
      <c r="W129" s="238"/>
      <c r="X129" s="238"/>
      <c r="Y129" s="238"/>
      <c r="Z129" s="238"/>
      <c r="AA129" s="242"/>
      <c r="AB129" s="242"/>
      <c r="AC129" s="242"/>
      <c r="AD129" s="201"/>
      <c r="AE129" s="201"/>
      <c r="AF129" s="238"/>
      <c r="AG129" s="238"/>
      <c r="AH129" s="238"/>
      <c r="AI129" s="238"/>
      <c r="AJ129" s="238"/>
      <c r="AK129" s="238"/>
      <c r="AL129" s="238"/>
      <c r="AM129" s="238"/>
      <c r="AN129" s="238"/>
      <c r="AO129" s="238"/>
    </row>
    <row r="130" spans="1:41" s="5" customFormat="1" ht="28" customHeight="1" x14ac:dyDescent="0.35">
      <c r="A130" s="10"/>
      <c r="B130" s="227">
        <v>3</v>
      </c>
      <c r="C130" s="244"/>
      <c r="D130" s="244"/>
      <c r="E130" s="244"/>
      <c r="F130" s="141"/>
      <c r="G130" s="106"/>
      <c r="H130" s="106"/>
      <c r="I130" s="20"/>
      <c r="J130" s="20"/>
      <c r="K130" s="20"/>
      <c r="L130" s="20"/>
      <c r="M130" s="12"/>
      <c r="N130" s="27"/>
      <c r="O130" s="241"/>
      <c r="P130" s="322">
        <f t="shared" si="21"/>
        <v>0</v>
      </c>
      <c r="Q130" s="322"/>
      <c r="R130" s="346"/>
      <c r="S130" s="346"/>
      <c r="T130" s="242"/>
      <c r="U130" s="238"/>
      <c r="V130" s="238"/>
      <c r="W130" s="238"/>
      <c r="X130" s="238"/>
      <c r="Y130" s="238"/>
      <c r="Z130" s="238"/>
      <c r="AA130" s="242"/>
      <c r="AB130" s="242"/>
      <c r="AC130" s="242"/>
      <c r="AD130" s="201"/>
      <c r="AE130" s="201"/>
      <c r="AF130" s="238"/>
      <c r="AG130" s="238"/>
      <c r="AH130" s="238"/>
      <c r="AI130" s="238"/>
      <c r="AJ130" s="238"/>
      <c r="AK130" s="238"/>
      <c r="AL130" s="238"/>
      <c r="AM130" s="238"/>
      <c r="AN130" s="238"/>
      <c r="AO130" s="238"/>
    </row>
    <row r="131" spans="1:41" s="5" customFormat="1" ht="28" customHeight="1" x14ac:dyDescent="0.35">
      <c r="A131" s="10"/>
      <c r="B131" s="227">
        <v>4</v>
      </c>
      <c r="C131" s="244"/>
      <c r="D131" s="244"/>
      <c r="E131" s="244"/>
      <c r="F131" s="141"/>
      <c r="G131" s="106"/>
      <c r="H131" s="106"/>
      <c r="I131" s="20"/>
      <c r="J131" s="20"/>
      <c r="K131" s="20"/>
      <c r="L131" s="20"/>
      <c r="M131" s="12"/>
      <c r="N131" s="27"/>
      <c r="O131" s="241"/>
      <c r="P131" s="322">
        <f t="shared" si="21"/>
        <v>0</v>
      </c>
      <c r="Q131" s="322"/>
      <c r="R131" s="346"/>
      <c r="S131" s="346"/>
      <c r="T131" s="242"/>
      <c r="U131" s="238"/>
      <c r="V131" s="238"/>
      <c r="W131" s="238"/>
      <c r="X131" s="238"/>
      <c r="Y131" s="238"/>
      <c r="Z131" s="238"/>
      <c r="AA131" s="242"/>
      <c r="AB131" s="242"/>
      <c r="AC131" s="242"/>
      <c r="AD131" s="201"/>
      <c r="AE131" s="201"/>
      <c r="AF131" s="238"/>
      <c r="AG131" s="238"/>
      <c r="AH131" s="238"/>
      <c r="AI131" s="238"/>
      <c r="AJ131" s="238"/>
      <c r="AK131" s="238"/>
      <c r="AL131" s="238"/>
      <c r="AM131" s="238"/>
      <c r="AN131" s="238"/>
      <c r="AO131" s="238"/>
    </row>
    <row r="132" spans="1:41" s="5" customFormat="1" ht="28" customHeight="1" x14ac:dyDescent="0.35">
      <c r="A132" s="10"/>
      <c r="B132" s="227">
        <v>5</v>
      </c>
      <c r="C132" s="244"/>
      <c r="D132" s="244"/>
      <c r="E132" s="244"/>
      <c r="F132" s="141"/>
      <c r="G132" s="106"/>
      <c r="H132" s="106"/>
      <c r="I132" s="20"/>
      <c r="J132" s="20"/>
      <c r="K132" s="20"/>
      <c r="L132" s="20"/>
      <c r="M132" s="12"/>
      <c r="N132" s="27"/>
      <c r="O132" s="241"/>
      <c r="P132" s="322">
        <f t="shared" si="21"/>
        <v>0</v>
      </c>
      <c r="Q132" s="322"/>
      <c r="R132" s="346"/>
      <c r="S132" s="346"/>
      <c r="T132" s="242"/>
      <c r="U132" s="238"/>
      <c r="V132" s="238"/>
      <c r="W132" s="238"/>
      <c r="X132" s="238"/>
      <c r="Y132" s="238"/>
      <c r="Z132" s="238"/>
      <c r="AA132" s="242"/>
      <c r="AB132" s="242"/>
      <c r="AC132" s="242"/>
      <c r="AD132" s="201"/>
      <c r="AE132" s="201"/>
      <c r="AF132" s="238"/>
      <c r="AG132" s="238"/>
      <c r="AH132" s="238"/>
      <c r="AI132" s="238"/>
      <c r="AJ132" s="238"/>
      <c r="AK132" s="238"/>
      <c r="AL132" s="238"/>
      <c r="AM132" s="238"/>
      <c r="AN132" s="238"/>
      <c r="AO132" s="238"/>
    </row>
    <row r="133" spans="1:41" s="5" customFormat="1" ht="28" customHeight="1" x14ac:dyDescent="0.35">
      <c r="A133" s="10"/>
      <c r="B133" s="227">
        <v>6</v>
      </c>
      <c r="C133" s="244"/>
      <c r="D133" s="244"/>
      <c r="E133" s="244"/>
      <c r="F133" s="141"/>
      <c r="G133" s="106"/>
      <c r="H133" s="106"/>
      <c r="I133" s="20"/>
      <c r="J133" s="20"/>
      <c r="K133" s="20"/>
      <c r="L133" s="20"/>
      <c r="M133" s="12"/>
      <c r="N133" s="27"/>
      <c r="O133" s="241"/>
      <c r="P133" s="322">
        <f t="shared" si="21"/>
        <v>0</v>
      </c>
      <c r="Q133" s="322"/>
      <c r="R133" s="346"/>
      <c r="S133" s="346"/>
      <c r="T133" s="242"/>
      <c r="U133" s="238"/>
      <c r="V133" s="238"/>
      <c r="W133" s="238"/>
      <c r="X133" s="238"/>
      <c r="Y133" s="238"/>
      <c r="Z133" s="238"/>
      <c r="AA133" s="242"/>
      <c r="AB133" s="242"/>
      <c r="AC133" s="242"/>
      <c r="AD133" s="201"/>
      <c r="AE133" s="201"/>
      <c r="AF133" s="238"/>
      <c r="AG133" s="238"/>
      <c r="AH133" s="238"/>
      <c r="AI133" s="238"/>
      <c r="AJ133" s="238"/>
      <c r="AK133" s="238"/>
      <c r="AL133" s="238"/>
      <c r="AM133" s="238"/>
      <c r="AN133" s="238"/>
      <c r="AO133" s="238"/>
    </row>
    <row r="134" spans="1:41" s="5" customFormat="1" ht="28" customHeight="1" x14ac:dyDescent="0.35">
      <c r="A134" s="10"/>
      <c r="B134" s="227">
        <v>7</v>
      </c>
      <c r="C134" s="244"/>
      <c r="D134" s="244"/>
      <c r="E134" s="244"/>
      <c r="F134" s="141"/>
      <c r="G134" s="106"/>
      <c r="H134" s="106"/>
      <c r="I134" s="20"/>
      <c r="J134" s="20"/>
      <c r="K134" s="20"/>
      <c r="L134" s="20"/>
      <c r="M134" s="12"/>
      <c r="N134" s="27"/>
      <c r="O134" s="241"/>
      <c r="P134" s="322">
        <f t="shared" si="21"/>
        <v>0</v>
      </c>
      <c r="Q134" s="322"/>
      <c r="R134" s="346"/>
      <c r="S134" s="346"/>
      <c r="T134" s="242"/>
      <c r="U134" s="238"/>
      <c r="V134" s="238"/>
      <c r="W134" s="238"/>
      <c r="X134" s="238"/>
      <c r="Y134" s="238"/>
      <c r="Z134" s="238"/>
      <c r="AA134" s="242"/>
      <c r="AB134" s="242"/>
      <c r="AC134" s="242"/>
      <c r="AD134" s="201"/>
      <c r="AE134" s="201"/>
      <c r="AF134" s="238"/>
      <c r="AG134" s="238"/>
      <c r="AH134" s="238"/>
      <c r="AI134" s="238"/>
      <c r="AJ134" s="238"/>
      <c r="AK134" s="238"/>
      <c r="AL134" s="238"/>
      <c r="AM134" s="238"/>
      <c r="AN134" s="238"/>
      <c r="AO134" s="238"/>
    </row>
    <row r="135" spans="1:41" s="5" customFormat="1" ht="28" customHeight="1" x14ac:dyDescent="0.35">
      <c r="A135" s="10"/>
      <c r="B135" s="227">
        <v>8</v>
      </c>
      <c r="C135" s="244"/>
      <c r="D135" s="244"/>
      <c r="E135" s="244"/>
      <c r="F135" s="141"/>
      <c r="G135" s="106"/>
      <c r="H135" s="106"/>
      <c r="I135" s="20"/>
      <c r="J135" s="20"/>
      <c r="K135" s="20"/>
      <c r="L135" s="20"/>
      <c r="M135" s="12"/>
      <c r="N135" s="27"/>
      <c r="O135" s="241"/>
      <c r="P135" s="322">
        <f t="shared" si="21"/>
        <v>0</v>
      </c>
      <c r="Q135" s="322"/>
      <c r="R135" s="346"/>
      <c r="S135" s="346"/>
      <c r="T135" s="242"/>
      <c r="U135" s="238"/>
      <c r="V135" s="238"/>
      <c r="W135" s="238"/>
      <c r="X135" s="238"/>
      <c r="Y135" s="238"/>
      <c r="Z135" s="238"/>
      <c r="AA135" s="242"/>
      <c r="AB135" s="242"/>
      <c r="AC135" s="242"/>
      <c r="AD135" s="201"/>
      <c r="AE135" s="201"/>
      <c r="AF135" s="238"/>
      <c r="AG135" s="238"/>
      <c r="AH135" s="238"/>
      <c r="AI135" s="238"/>
      <c r="AJ135" s="238"/>
      <c r="AK135" s="238"/>
      <c r="AL135" s="238"/>
      <c r="AM135" s="238"/>
      <c r="AN135" s="238"/>
      <c r="AO135" s="238"/>
    </row>
    <row r="136" spans="1:41" s="5" customFormat="1" ht="28" customHeight="1" x14ac:dyDescent="0.35">
      <c r="A136" s="10"/>
      <c r="B136" s="227">
        <v>9</v>
      </c>
      <c r="C136" s="244"/>
      <c r="D136" s="244"/>
      <c r="E136" s="244"/>
      <c r="F136" s="141"/>
      <c r="G136" s="106"/>
      <c r="H136" s="106"/>
      <c r="I136" s="20"/>
      <c r="J136" s="20"/>
      <c r="K136" s="20"/>
      <c r="L136" s="20"/>
      <c r="M136" s="12"/>
      <c r="N136" s="27"/>
      <c r="O136" s="241"/>
      <c r="P136" s="322">
        <f t="shared" si="21"/>
        <v>0</v>
      </c>
      <c r="Q136" s="322"/>
      <c r="R136" s="346"/>
      <c r="S136" s="346"/>
      <c r="T136" s="242"/>
      <c r="U136" s="238"/>
      <c r="V136" s="238"/>
      <c r="W136" s="238"/>
      <c r="X136" s="238"/>
      <c r="Y136" s="238"/>
      <c r="Z136" s="238"/>
      <c r="AA136" s="242"/>
      <c r="AB136" s="242"/>
      <c r="AC136" s="242"/>
      <c r="AD136" s="201"/>
      <c r="AE136" s="201"/>
      <c r="AF136" s="238"/>
      <c r="AG136" s="238"/>
      <c r="AH136" s="238"/>
      <c r="AI136" s="238"/>
      <c r="AJ136" s="238"/>
      <c r="AK136" s="238"/>
      <c r="AL136" s="238"/>
      <c r="AM136" s="238"/>
      <c r="AN136" s="238"/>
      <c r="AO136" s="238"/>
    </row>
    <row r="137" spans="1:41" s="5" customFormat="1" ht="28" customHeight="1" x14ac:dyDescent="0.35">
      <c r="A137" s="10"/>
      <c r="B137" s="227">
        <v>10</v>
      </c>
      <c r="C137" s="244"/>
      <c r="D137" s="244"/>
      <c r="E137" s="244"/>
      <c r="F137" s="141"/>
      <c r="G137" s="106"/>
      <c r="H137" s="106"/>
      <c r="I137" s="20"/>
      <c r="J137" s="20"/>
      <c r="K137" s="20"/>
      <c r="L137" s="20"/>
      <c r="M137" s="12"/>
      <c r="N137" s="27"/>
      <c r="O137" s="241"/>
      <c r="P137" s="322">
        <f t="shared" si="21"/>
        <v>0</v>
      </c>
      <c r="Q137" s="322"/>
      <c r="R137" s="346"/>
      <c r="S137" s="346"/>
      <c r="T137" s="242"/>
      <c r="U137" s="238"/>
      <c r="V137" s="238"/>
      <c r="W137" s="238"/>
      <c r="X137" s="238"/>
      <c r="Y137" s="238"/>
      <c r="Z137" s="238"/>
      <c r="AA137" s="242"/>
      <c r="AB137" s="242"/>
      <c r="AC137" s="242"/>
      <c r="AD137" s="201"/>
      <c r="AE137" s="201"/>
      <c r="AF137" s="238"/>
      <c r="AG137" s="238"/>
      <c r="AH137" s="238"/>
      <c r="AI137" s="238"/>
      <c r="AJ137" s="238"/>
      <c r="AK137" s="238"/>
      <c r="AL137" s="238"/>
      <c r="AM137" s="238"/>
      <c r="AN137" s="238"/>
      <c r="AO137" s="238"/>
    </row>
    <row r="138" spans="1:41" s="5" customFormat="1" ht="28" customHeight="1" x14ac:dyDescent="0.35">
      <c r="A138" s="10"/>
      <c r="B138" s="227">
        <v>11</v>
      </c>
      <c r="C138" s="244"/>
      <c r="D138" s="244"/>
      <c r="E138" s="244"/>
      <c r="F138" s="141"/>
      <c r="G138" s="106"/>
      <c r="H138" s="106"/>
      <c r="I138" s="20"/>
      <c r="J138" s="20"/>
      <c r="K138" s="20"/>
      <c r="L138" s="20"/>
      <c r="M138" s="12"/>
      <c r="N138" s="27"/>
      <c r="O138" s="241"/>
      <c r="P138" s="322">
        <f t="shared" si="21"/>
        <v>0</v>
      </c>
      <c r="Q138" s="322"/>
      <c r="R138" s="346"/>
      <c r="S138" s="346"/>
      <c r="T138" s="242"/>
      <c r="U138" s="238"/>
      <c r="V138" s="238"/>
      <c r="W138" s="238"/>
      <c r="X138" s="238"/>
      <c r="Y138" s="238"/>
      <c r="Z138" s="238"/>
      <c r="AA138" s="242"/>
      <c r="AB138" s="242"/>
      <c r="AC138" s="242"/>
      <c r="AD138" s="201"/>
      <c r="AE138" s="201"/>
      <c r="AF138" s="238"/>
      <c r="AG138" s="238"/>
      <c r="AH138" s="238"/>
      <c r="AI138" s="238"/>
      <c r="AJ138" s="238"/>
      <c r="AK138" s="238"/>
      <c r="AL138" s="238"/>
      <c r="AM138" s="238"/>
      <c r="AN138" s="238"/>
      <c r="AO138" s="238"/>
    </row>
    <row r="139" spans="1:41" s="5" customFormat="1" ht="28" customHeight="1" x14ac:dyDescent="0.35">
      <c r="A139" s="10"/>
      <c r="B139" s="227">
        <v>12</v>
      </c>
      <c r="C139" s="244"/>
      <c r="D139" s="244"/>
      <c r="E139" s="244"/>
      <c r="F139" s="141"/>
      <c r="G139" s="106"/>
      <c r="H139" s="106"/>
      <c r="I139" s="20"/>
      <c r="J139" s="20"/>
      <c r="K139" s="20"/>
      <c r="L139" s="20"/>
      <c r="M139" s="12"/>
      <c r="N139" s="27"/>
      <c r="O139" s="241"/>
      <c r="P139" s="322">
        <f t="shared" si="21"/>
        <v>0</v>
      </c>
      <c r="Q139" s="322"/>
      <c r="R139" s="346"/>
      <c r="S139" s="346"/>
      <c r="T139" s="242"/>
      <c r="U139" s="238"/>
      <c r="V139" s="238"/>
      <c r="W139" s="238"/>
      <c r="X139" s="238"/>
      <c r="Y139" s="238"/>
      <c r="Z139" s="238"/>
      <c r="AA139" s="242"/>
      <c r="AB139" s="242"/>
      <c r="AC139" s="242"/>
      <c r="AD139" s="201"/>
      <c r="AE139" s="201"/>
      <c r="AF139" s="238"/>
      <c r="AG139" s="238"/>
      <c r="AH139" s="238"/>
      <c r="AI139" s="238"/>
      <c r="AJ139" s="238"/>
      <c r="AK139" s="238"/>
      <c r="AL139" s="238"/>
      <c r="AM139" s="238"/>
      <c r="AN139" s="238"/>
      <c r="AO139" s="238"/>
    </row>
    <row r="140" spans="1:41" s="5" customFormat="1" ht="28" customHeight="1" x14ac:dyDescent="0.35">
      <c r="A140" s="10"/>
      <c r="B140" s="227">
        <v>13</v>
      </c>
      <c r="C140" s="244"/>
      <c r="D140" s="244"/>
      <c r="E140" s="244"/>
      <c r="F140" s="141"/>
      <c r="G140" s="106"/>
      <c r="H140" s="106"/>
      <c r="I140" s="20"/>
      <c r="J140" s="20"/>
      <c r="K140" s="20"/>
      <c r="L140" s="20"/>
      <c r="M140" s="12"/>
      <c r="N140" s="27"/>
      <c r="O140" s="241"/>
      <c r="P140" s="322">
        <f t="shared" si="21"/>
        <v>0</v>
      </c>
      <c r="Q140" s="322"/>
      <c r="R140" s="346"/>
      <c r="S140" s="346"/>
      <c r="T140" s="242"/>
      <c r="U140" s="238"/>
      <c r="V140" s="238"/>
      <c r="W140" s="238"/>
      <c r="X140" s="238"/>
      <c r="Y140" s="238"/>
      <c r="Z140" s="238"/>
      <c r="AA140" s="242"/>
      <c r="AB140" s="242"/>
      <c r="AC140" s="242"/>
      <c r="AD140" s="201"/>
      <c r="AE140" s="201"/>
      <c r="AF140" s="238"/>
      <c r="AG140" s="238"/>
      <c r="AH140" s="238"/>
      <c r="AI140" s="238"/>
      <c r="AJ140" s="238"/>
      <c r="AK140" s="238"/>
      <c r="AL140" s="238"/>
      <c r="AM140" s="238"/>
      <c r="AN140" s="238"/>
      <c r="AO140" s="238"/>
    </row>
    <row r="141" spans="1:41" s="5" customFormat="1" ht="28" customHeight="1" x14ac:dyDescent="0.35">
      <c r="A141" s="10"/>
      <c r="B141" s="227">
        <v>14</v>
      </c>
      <c r="C141" s="244"/>
      <c r="D141" s="244"/>
      <c r="E141" s="244"/>
      <c r="F141" s="141"/>
      <c r="G141" s="106"/>
      <c r="H141" s="106"/>
      <c r="I141" s="20"/>
      <c r="J141" s="20"/>
      <c r="K141" s="20"/>
      <c r="L141" s="20"/>
      <c r="M141" s="12"/>
      <c r="N141" s="27"/>
      <c r="O141" s="241"/>
      <c r="P141" s="322">
        <f t="shared" si="21"/>
        <v>0</v>
      </c>
      <c r="Q141" s="322"/>
      <c r="R141" s="346"/>
      <c r="S141" s="346"/>
      <c r="T141" s="242"/>
      <c r="U141" s="238"/>
      <c r="V141" s="238"/>
      <c r="W141" s="238"/>
      <c r="X141" s="238"/>
      <c r="Y141" s="238"/>
      <c r="Z141" s="238"/>
      <c r="AA141" s="242"/>
      <c r="AB141" s="242"/>
      <c r="AC141" s="242"/>
      <c r="AD141" s="201"/>
      <c r="AE141" s="201"/>
      <c r="AF141" s="238"/>
      <c r="AG141" s="238"/>
      <c r="AH141" s="238"/>
      <c r="AI141" s="238"/>
      <c r="AJ141" s="238"/>
      <c r="AK141" s="238"/>
      <c r="AL141" s="238"/>
      <c r="AM141" s="238"/>
      <c r="AN141" s="238"/>
      <c r="AO141" s="238"/>
    </row>
    <row r="142" spans="1:41" s="5" customFormat="1" ht="28" customHeight="1" x14ac:dyDescent="0.35">
      <c r="A142" s="10"/>
      <c r="B142" s="227">
        <v>15</v>
      </c>
      <c r="C142" s="244"/>
      <c r="D142" s="244"/>
      <c r="E142" s="244"/>
      <c r="F142" s="141"/>
      <c r="G142" s="106"/>
      <c r="H142" s="106"/>
      <c r="I142" s="20"/>
      <c r="J142" s="20"/>
      <c r="K142" s="20"/>
      <c r="L142" s="20"/>
      <c r="M142" s="12"/>
      <c r="N142" s="27"/>
      <c r="O142" s="241"/>
      <c r="P142" s="322">
        <f t="shared" si="21"/>
        <v>0</v>
      </c>
      <c r="Q142" s="322"/>
      <c r="R142" s="346"/>
      <c r="S142" s="346"/>
      <c r="T142" s="242"/>
      <c r="U142" s="238"/>
      <c r="V142" s="238"/>
      <c r="W142" s="238"/>
      <c r="X142" s="238"/>
      <c r="Y142" s="238"/>
      <c r="Z142" s="238"/>
      <c r="AA142" s="242"/>
      <c r="AB142" s="242"/>
      <c r="AC142" s="242"/>
      <c r="AD142" s="201"/>
      <c r="AE142" s="201"/>
      <c r="AF142" s="238"/>
      <c r="AG142" s="238"/>
      <c r="AH142" s="238"/>
      <c r="AI142" s="238"/>
      <c r="AJ142" s="238"/>
      <c r="AK142" s="238"/>
      <c r="AL142" s="238"/>
      <c r="AM142" s="238"/>
      <c r="AN142" s="238"/>
      <c r="AO142" s="238"/>
    </row>
    <row r="143" spans="1:41" s="5" customFormat="1" ht="28" customHeight="1" x14ac:dyDescent="0.35">
      <c r="A143" s="10"/>
      <c r="B143" s="227">
        <v>16</v>
      </c>
      <c r="C143" s="244"/>
      <c r="D143" s="244"/>
      <c r="E143" s="244"/>
      <c r="F143" s="141"/>
      <c r="G143" s="106"/>
      <c r="H143" s="106"/>
      <c r="I143" s="20"/>
      <c r="J143" s="20"/>
      <c r="K143" s="20"/>
      <c r="L143" s="20"/>
      <c r="M143" s="12"/>
      <c r="N143" s="27"/>
      <c r="O143" s="241"/>
      <c r="P143" s="322">
        <f t="shared" si="21"/>
        <v>0</v>
      </c>
      <c r="Q143" s="322"/>
      <c r="R143" s="346"/>
      <c r="S143" s="346"/>
      <c r="T143" s="242"/>
      <c r="U143" s="238"/>
      <c r="V143" s="238"/>
      <c r="W143" s="238"/>
      <c r="X143" s="238"/>
      <c r="Y143" s="238"/>
      <c r="Z143" s="238"/>
      <c r="AA143" s="242"/>
      <c r="AB143" s="242"/>
      <c r="AC143" s="242"/>
      <c r="AD143" s="201"/>
      <c r="AE143" s="201"/>
      <c r="AF143" s="238"/>
      <c r="AG143" s="238"/>
      <c r="AH143" s="238"/>
      <c r="AI143" s="238"/>
      <c r="AJ143" s="238"/>
      <c r="AK143" s="238"/>
      <c r="AL143" s="238"/>
      <c r="AM143" s="238"/>
      <c r="AN143" s="238"/>
      <c r="AO143" s="238"/>
    </row>
    <row r="144" spans="1:41" s="5" customFormat="1" ht="28" customHeight="1" x14ac:dyDescent="0.35">
      <c r="A144" s="10"/>
      <c r="B144" s="227">
        <v>17</v>
      </c>
      <c r="C144" s="244"/>
      <c r="D144" s="244"/>
      <c r="E144" s="244"/>
      <c r="F144" s="141"/>
      <c r="G144" s="106"/>
      <c r="H144" s="106"/>
      <c r="I144" s="20"/>
      <c r="J144" s="20"/>
      <c r="K144" s="20"/>
      <c r="L144" s="20"/>
      <c r="M144" s="12"/>
      <c r="N144" s="27"/>
      <c r="O144" s="241"/>
      <c r="P144" s="322">
        <f t="shared" si="21"/>
        <v>0</v>
      </c>
      <c r="Q144" s="322"/>
      <c r="R144" s="346"/>
      <c r="S144" s="346"/>
      <c r="T144" s="242"/>
      <c r="U144" s="238"/>
      <c r="V144" s="238"/>
      <c r="W144" s="238"/>
      <c r="X144" s="238"/>
      <c r="Y144" s="238"/>
      <c r="Z144" s="238"/>
      <c r="AA144" s="242"/>
      <c r="AB144" s="242"/>
      <c r="AC144" s="242"/>
      <c r="AD144" s="201"/>
      <c r="AE144" s="201"/>
      <c r="AF144" s="238"/>
      <c r="AG144" s="238"/>
      <c r="AH144" s="238"/>
      <c r="AI144" s="238"/>
      <c r="AJ144" s="238"/>
      <c r="AK144" s="238"/>
      <c r="AL144" s="238"/>
      <c r="AM144" s="238"/>
      <c r="AN144" s="238"/>
      <c r="AO144" s="238"/>
    </row>
    <row r="145" spans="1:41" s="5" customFormat="1" ht="28" customHeight="1" x14ac:dyDescent="0.35">
      <c r="A145" s="10"/>
      <c r="B145" s="227">
        <v>18</v>
      </c>
      <c r="C145" s="244"/>
      <c r="D145" s="244"/>
      <c r="E145" s="244"/>
      <c r="F145" s="141"/>
      <c r="G145" s="106"/>
      <c r="H145" s="106"/>
      <c r="I145" s="20"/>
      <c r="J145" s="20"/>
      <c r="K145" s="20"/>
      <c r="L145" s="20"/>
      <c r="M145" s="12"/>
      <c r="N145" s="27"/>
      <c r="O145" s="241"/>
      <c r="P145" s="322">
        <f t="shared" si="21"/>
        <v>0</v>
      </c>
      <c r="Q145" s="322"/>
      <c r="R145" s="346"/>
      <c r="S145" s="346"/>
      <c r="T145" s="242"/>
      <c r="U145" s="238"/>
      <c r="V145" s="238"/>
      <c r="W145" s="238"/>
      <c r="X145" s="238"/>
      <c r="Y145" s="238"/>
      <c r="Z145" s="238"/>
      <c r="AA145" s="242"/>
      <c r="AB145" s="242"/>
      <c r="AC145" s="242"/>
      <c r="AD145" s="201"/>
      <c r="AE145" s="201"/>
      <c r="AF145" s="238"/>
      <c r="AG145" s="238"/>
      <c r="AH145" s="238"/>
      <c r="AI145" s="238"/>
      <c r="AJ145" s="238"/>
      <c r="AK145" s="238"/>
      <c r="AL145" s="238"/>
      <c r="AM145" s="238"/>
      <c r="AN145" s="238"/>
      <c r="AO145" s="238"/>
    </row>
    <row r="146" spans="1:41" s="5" customFormat="1" ht="28" customHeight="1" x14ac:dyDescent="0.35">
      <c r="A146" s="10"/>
      <c r="B146" s="227">
        <v>19</v>
      </c>
      <c r="C146" s="244"/>
      <c r="D146" s="244"/>
      <c r="E146" s="244"/>
      <c r="F146" s="141"/>
      <c r="G146" s="106"/>
      <c r="H146" s="106"/>
      <c r="I146" s="20"/>
      <c r="J146" s="20"/>
      <c r="K146" s="20"/>
      <c r="L146" s="20"/>
      <c r="M146" s="12"/>
      <c r="N146" s="27"/>
      <c r="O146" s="241"/>
      <c r="P146" s="322">
        <f t="shared" si="21"/>
        <v>0</v>
      </c>
      <c r="Q146" s="322"/>
      <c r="R146" s="346"/>
      <c r="S146" s="346"/>
      <c r="T146" s="242"/>
      <c r="U146" s="238"/>
      <c r="V146" s="238"/>
      <c r="W146" s="238"/>
      <c r="X146" s="238"/>
      <c r="Y146" s="238"/>
      <c r="Z146" s="238"/>
      <c r="AA146" s="242"/>
      <c r="AB146" s="242"/>
      <c r="AC146" s="242"/>
      <c r="AD146" s="201"/>
      <c r="AE146" s="201"/>
      <c r="AF146" s="238"/>
      <c r="AG146" s="238"/>
      <c r="AH146" s="238"/>
      <c r="AI146" s="238"/>
      <c r="AJ146" s="238"/>
      <c r="AK146" s="238"/>
      <c r="AL146" s="238"/>
      <c r="AM146" s="238"/>
      <c r="AN146" s="238"/>
      <c r="AO146" s="238"/>
    </row>
    <row r="147" spans="1:41" s="5" customFormat="1" ht="28" customHeight="1" x14ac:dyDescent="0.35">
      <c r="A147" s="10"/>
      <c r="B147" s="227">
        <v>20</v>
      </c>
      <c r="C147" s="244"/>
      <c r="D147" s="244"/>
      <c r="E147" s="244"/>
      <c r="F147" s="141"/>
      <c r="G147" s="106"/>
      <c r="H147" s="106"/>
      <c r="I147" s="20"/>
      <c r="J147" s="20"/>
      <c r="K147" s="20"/>
      <c r="L147" s="20"/>
      <c r="M147" s="12"/>
      <c r="N147" s="27"/>
      <c r="O147" s="241"/>
      <c r="P147" s="322">
        <f t="shared" si="21"/>
        <v>0</v>
      </c>
      <c r="Q147" s="322"/>
      <c r="R147" s="346"/>
      <c r="S147" s="346"/>
      <c r="T147" s="242"/>
      <c r="U147" s="238"/>
      <c r="V147" s="238"/>
      <c r="W147" s="238"/>
      <c r="X147" s="238"/>
      <c r="Y147" s="238"/>
      <c r="Z147" s="238"/>
      <c r="AA147" s="242"/>
      <c r="AB147" s="242"/>
      <c r="AC147" s="242"/>
      <c r="AD147" s="201"/>
      <c r="AE147" s="201"/>
      <c r="AF147" s="238"/>
      <c r="AG147" s="238"/>
      <c r="AH147" s="238"/>
      <c r="AI147" s="238"/>
      <c r="AJ147" s="238"/>
      <c r="AK147" s="238"/>
      <c r="AL147" s="238"/>
      <c r="AM147" s="238"/>
      <c r="AN147" s="238"/>
      <c r="AO147" s="238"/>
    </row>
    <row r="148" spans="1:41" s="5" customFormat="1" ht="28" customHeight="1" x14ac:dyDescent="0.35">
      <c r="A148" s="10"/>
      <c r="B148" s="227">
        <v>21</v>
      </c>
      <c r="C148" s="244"/>
      <c r="D148" s="244"/>
      <c r="E148" s="244"/>
      <c r="F148" s="141"/>
      <c r="G148" s="106"/>
      <c r="H148" s="106"/>
      <c r="I148" s="20"/>
      <c r="J148" s="20"/>
      <c r="K148" s="20"/>
      <c r="L148" s="20"/>
      <c r="M148" s="12"/>
      <c r="N148" s="27"/>
      <c r="O148" s="241"/>
      <c r="P148" s="322">
        <f t="shared" si="21"/>
        <v>0</v>
      </c>
      <c r="Q148" s="322"/>
      <c r="R148" s="346"/>
      <c r="S148" s="346"/>
      <c r="T148" s="242"/>
      <c r="U148" s="238"/>
      <c r="V148" s="238"/>
      <c r="W148" s="238"/>
      <c r="X148" s="238"/>
      <c r="Y148" s="238"/>
      <c r="Z148" s="238"/>
      <c r="AA148" s="242"/>
      <c r="AB148" s="242"/>
      <c r="AC148" s="242"/>
      <c r="AD148" s="201"/>
      <c r="AE148" s="201"/>
      <c r="AF148" s="238"/>
      <c r="AG148" s="238"/>
      <c r="AH148" s="238"/>
      <c r="AI148" s="238"/>
      <c r="AJ148" s="238"/>
      <c r="AK148" s="238"/>
      <c r="AL148" s="238"/>
      <c r="AM148" s="238"/>
      <c r="AN148" s="238"/>
      <c r="AO148" s="238"/>
    </row>
    <row r="149" spans="1:41" s="5" customFormat="1" ht="28" customHeight="1" x14ac:dyDescent="0.35">
      <c r="A149" s="10"/>
      <c r="B149" s="227">
        <v>22</v>
      </c>
      <c r="C149" s="244"/>
      <c r="D149" s="244"/>
      <c r="E149" s="244"/>
      <c r="F149" s="141"/>
      <c r="G149" s="106"/>
      <c r="H149" s="106"/>
      <c r="I149" s="20"/>
      <c r="J149" s="20"/>
      <c r="K149" s="20"/>
      <c r="L149" s="20"/>
      <c r="M149" s="12"/>
      <c r="N149" s="27"/>
      <c r="O149" s="241"/>
      <c r="P149" s="322">
        <f t="shared" si="21"/>
        <v>0</v>
      </c>
      <c r="Q149" s="322"/>
      <c r="R149" s="346"/>
      <c r="S149" s="346"/>
      <c r="T149" s="242"/>
      <c r="U149" s="238"/>
      <c r="V149" s="238"/>
      <c r="W149" s="238"/>
      <c r="X149" s="238"/>
      <c r="Y149" s="238"/>
      <c r="Z149" s="238"/>
      <c r="AA149" s="242"/>
      <c r="AB149" s="242"/>
      <c r="AC149" s="242"/>
      <c r="AD149" s="201"/>
      <c r="AE149" s="201"/>
      <c r="AF149" s="238"/>
      <c r="AG149" s="238"/>
      <c r="AH149" s="238"/>
      <c r="AI149" s="238"/>
      <c r="AJ149" s="238"/>
      <c r="AK149" s="238"/>
      <c r="AL149" s="238"/>
      <c r="AM149" s="238"/>
      <c r="AN149" s="238"/>
      <c r="AO149" s="238"/>
    </row>
    <row r="150" spans="1:41" s="5" customFormat="1" ht="28" customHeight="1" x14ac:dyDescent="0.35">
      <c r="A150" s="10"/>
      <c r="B150" s="227">
        <v>23</v>
      </c>
      <c r="C150" s="244"/>
      <c r="D150" s="244"/>
      <c r="E150" s="244"/>
      <c r="F150" s="141"/>
      <c r="G150" s="106"/>
      <c r="H150" s="106"/>
      <c r="I150" s="20"/>
      <c r="J150" s="20"/>
      <c r="K150" s="20"/>
      <c r="L150" s="20"/>
      <c r="M150" s="12"/>
      <c r="N150" s="27"/>
      <c r="O150" s="241"/>
      <c r="P150" s="322">
        <f t="shared" si="21"/>
        <v>0</v>
      </c>
      <c r="Q150" s="322"/>
      <c r="R150" s="346"/>
      <c r="S150" s="346"/>
      <c r="T150" s="242"/>
      <c r="U150" s="238"/>
      <c r="V150" s="238"/>
      <c r="W150" s="238"/>
      <c r="X150" s="238"/>
      <c r="Y150" s="238"/>
      <c r="Z150" s="238"/>
      <c r="AA150" s="242"/>
      <c r="AB150" s="242"/>
      <c r="AC150" s="242"/>
      <c r="AD150" s="201"/>
      <c r="AE150" s="201"/>
      <c r="AF150" s="238"/>
      <c r="AG150" s="238"/>
      <c r="AH150" s="238"/>
      <c r="AI150" s="238"/>
      <c r="AJ150" s="238"/>
      <c r="AK150" s="238"/>
      <c r="AL150" s="238"/>
      <c r="AM150" s="238"/>
      <c r="AN150" s="238"/>
      <c r="AO150" s="238"/>
    </row>
    <row r="151" spans="1:41" s="5" customFormat="1" ht="28" customHeight="1" x14ac:dyDescent="0.35">
      <c r="A151" s="10"/>
      <c r="B151" s="227">
        <v>24</v>
      </c>
      <c r="C151" s="244"/>
      <c r="D151" s="244"/>
      <c r="E151" s="244"/>
      <c r="F151" s="141"/>
      <c r="G151" s="106"/>
      <c r="H151" s="106"/>
      <c r="I151" s="20"/>
      <c r="J151" s="20"/>
      <c r="K151" s="20"/>
      <c r="L151" s="20"/>
      <c r="M151" s="12"/>
      <c r="N151" s="27"/>
      <c r="O151" s="241"/>
      <c r="P151" s="322">
        <f t="shared" si="21"/>
        <v>0</v>
      </c>
      <c r="Q151" s="322"/>
      <c r="R151" s="346"/>
      <c r="S151" s="346"/>
      <c r="T151" s="242"/>
      <c r="U151" s="238"/>
      <c r="V151" s="238"/>
      <c r="W151" s="238"/>
      <c r="X151" s="238"/>
      <c r="Y151" s="238"/>
      <c r="Z151" s="238"/>
      <c r="AA151" s="242"/>
      <c r="AB151" s="242"/>
      <c r="AC151" s="242"/>
      <c r="AD151" s="201"/>
      <c r="AE151" s="201"/>
      <c r="AF151" s="238"/>
      <c r="AG151" s="238"/>
      <c r="AH151" s="238"/>
      <c r="AI151" s="238"/>
      <c r="AJ151" s="238"/>
      <c r="AK151" s="238"/>
      <c r="AL151" s="238"/>
      <c r="AM151" s="238"/>
      <c r="AN151" s="238"/>
      <c r="AO151" s="238"/>
    </row>
    <row r="152" spans="1:41" s="5" customFormat="1" ht="28" customHeight="1" x14ac:dyDescent="0.35">
      <c r="A152" s="10"/>
      <c r="B152" s="227">
        <v>25</v>
      </c>
      <c r="C152" s="244"/>
      <c r="D152" s="244"/>
      <c r="E152" s="244"/>
      <c r="F152" s="141"/>
      <c r="G152" s="106"/>
      <c r="H152" s="106"/>
      <c r="I152" s="20"/>
      <c r="J152" s="20"/>
      <c r="K152" s="20"/>
      <c r="L152" s="20"/>
      <c r="M152" s="12"/>
      <c r="N152" s="27"/>
      <c r="O152" s="241"/>
      <c r="P152" s="322">
        <f t="shared" si="21"/>
        <v>0</v>
      </c>
      <c r="Q152" s="322"/>
      <c r="R152" s="346"/>
      <c r="S152" s="346"/>
      <c r="T152" s="242"/>
      <c r="U152" s="238"/>
      <c r="V152" s="238"/>
      <c r="W152" s="238"/>
      <c r="X152" s="238"/>
      <c r="Y152" s="238"/>
      <c r="Z152" s="238"/>
      <c r="AA152" s="242"/>
      <c r="AB152" s="242"/>
      <c r="AC152" s="242"/>
      <c r="AD152" s="201"/>
      <c r="AE152" s="201"/>
      <c r="AF152" s="238"/>
      <c r="AG152" s="238"/>
      <c r="AH152" s="238"/>
      <c r="AI152" s="238"/>
      <c r="AJ152" s="238"/>
      <c r="AK152" s="238"/>
      <c r="AL152" s="238"/>
      <c r="AM152" s="238"/>
      <c r="AN152" s="238"/>
      <c r="AO152" s="238"/>
    </row>
    <row r="153" spans="1:41" s="5" customFormat="1" ht="28" customHeight="1" x14ac:dyDescent="0.35">
      <c r="A153" s="10"/>
      <c r="B153" s="227">
        <v>26</v>
      </c>
      <c r="C153" s="244"/>
      <c r="D153" s="244"/>
      <c r="E153" s="244"/>
      <c r="F153" s="141"/>
      <c r="G153" s="106"/>
      <c r="H153" s="106"/>
      <c r="I153" s="20"/>
      <c r="J153" s="20"/>
      <c r="K153" s="20"/>
      <c r="L153" s="20"/>
      <c r="M153" s="12"/>
      <c r="N153" s="27"/>
      <c r="O153" s="241"/>
      <c r="P153" s="322">
        <f t="shared" si="21"/>
        <v>0</v>
      </c>
      <c r="Q153" s="322"/>
      <c r="R153" s="346"/>
      <c r="S153" s="346"/>
      <c r="T153" s="242"/>
      <c r="U153" s="238"/>
      <c r="V153" s="238"/>
      <c r="W153" s="238"/>
      <c r="X153" s="238"/>
      <c r="Y153" s="238"/>
      <c r="Z153" s="238"/>
      <c r="AA153" s="242"/>
      <c r="AB153" s="242"/>
      <c r="AC153" s="242"/>
      <c r="AD153" s="201"/>
      <c r="AE153" s="201"/>
      <c r="AF153" s="238"/>
      <c r="AG153" s="238"/>
      <c r="AH153" s="238"/>
      <c r="AI153" s="238"/>
      <c r="AJ153" s="238"/>
      <c r="AK153" s="238"/>
      <c r="AL153" s="238"/>
      <c r="AM153" s="238"/>
      <c r="AN153" s="238"/>
      <c r="AO153" s="238"/>
    </row>
    <row r="154" spans="1:41" s="5" customFormat="1" ht="28" customHeight="1" x14ac:dyDescent="0.35">
      <c r="A154" s="10"/>
      <c r="B154" s="227">
        <v>27</v>
      </c>
      <c r="C154" s="244"/>
      <c r="D154" s="244"/>
      <c r="E154" s="244"/>
      <c r="F154" s="141"/>
      <c r="G154" s="106"/>
      <c r="H154" s="106"/>
      <c r="I154" s="20"/>
      <c r="J154" s="20"/>
      <c r="K154" s="20"/>
      <c r="L154" s="20"/>
      <c r="M154" s="12"/>
      <c r="N154" s="27"/>
      <c r="O154" s="241"/>
      <c r="P154" s="322">
        <f t="shared" si="21"/>
        <v>0</v>
      </c>
      <c r="Q154" s="322"/>
      <c r="R154" s="346"/>
      <c r="S154" s="346"/>
      <c r="T154" s="242"/>
      <c r="U154" s="238"/>
      <c r="V154" s="238"/>
      <c r="W154" s="238"/>
      <c r="X154" s="238"/>
      <c r="Y154" s="238"/>
      <c r="Z154" s="238"/>
      <c r="AA154" s="242"/>
      <c r="AB154" s="242"/>
      <c r="AC154" s="242"/>
      <c r="AD154" s="201"/>
      <c r="AE154" s="201"/>
      <c r="AF154" s="238"/>
      <c r="AG154" s="238"/>
      <c r="AH154" s="238"/>
      <c r="AI154" s="238"/>
      <c r="AJ154" s="238"/>
      <c r="AK154" s="238"/>
      <c r="AL154" s="238"/>
      <c r="AM154" s="238"/>
      <c r="AN154" s="238"/>
      <c r="AO154" s="238"/>
    </row>
    <row r="155" spans="1:41" s="5" customFormat="1" ht="28" customHeight="1" x14ac:dyDescent="0.35">
      <c r="A155" s="10"/>
      <c r="B155" s="227">
        <v>28</v>
      </c>
      <c r="C155" s="244"/>
      <c r="D155" s="244"/>
      <c r="E155" s="244"/>
      <c r="F155" s="141"/>
      <c r="G155" s="106"/>
      <c r="H155" s="106"/>
      <c r="I155" s="20"/>
      <c r="J155" s="20"/>
      <c r="K155" s="20"/>
      <c r="L155" s="20"/>
      <c r="M155" s="12"/>
      <c r="N155" s="27"/>
      <c r="O155" s="241"/>
      <c r="P155" s="322">
        <f t="shared" si="21"/>
        <v>0</v>
      </c>
      <c r="Q155" s="322"/>
      <c r="R155" s="346"/>
      <c r="S155" s="346"/>
      <c r="T155" s="242"/>
      <c r="U155" s="238"/>
      <c r="V155" s="238"/>
      <c r="W155" s="238"/>
      <c r="X155" s="238"/>
      <c r="Y155" s="238"/>
      <c r="Z155" s="238"/>
      <c r="AA155" s="242"/>
      <c r="AB155" s="242"/>
      <c r="AC155" s="242"/>
      <c r="AD155" s="201"/>
      <c r="AE155" s="201"/>
      <c r="AF155" s="238"/>
      <c r="AG155" s="238"/>
      <c r="AH155" s="238"/>
      <c r="AI155" s="238"/>
      <c r="AJ155" s="238"/>
      <c r="AK155" s="238"/>
      <c r="AL155" s="238"/>
      <c r="AM155" s="238"/>
      <c r="AN155" s="238"/>
      <c r="AO155" s="238"/>
    </row>
    <row r="156" spans="1:41" s="5" customFormat="1" ht="28" customHeight="1" x14ac:dyDescent="0.35">
      <c r="A156" s="10"/>
      <c r="B156" s="227">
        <v>29</v>
      </c>
      <c r="C156" s="244"/>
      <c r="D156" s="244"/>
      <c r="E156" s="244"/>
      <c r="F156" s="141"/>
      <c r="G156" s="106"/>
      <c r="H156" s="106"/>
      <c r="I156" s="20"/>
      <c r="J156" s="20"/>
      <c r="K156" s="20"/>
      <c r="L156" s="20"/>
      <c r="M156" s="12"/>
      <c r="N156" s="27"/>
      <c r="O156" s="241"/>
      <c r="P156" s="322">
        <f t="shared" si="21"/>
        <v>0</v>
      </c>
      <c r="Q156" s="322"/>
      <c r="R156" s="346"/>
      <c r="S156" s="346"/>
      <c r="T156" s="242"/>
      <c r="U156" s="238"/>
      <c r="V156" s="238"/>
      <c r="W156" s="238"/>
      <c r="X156" s="238"/>
      <c r="Y156" s="238"/>
      <c r="Z156" s="238"/>
      <c r="AA156" s="242"/>
      <c r="AB156" s="242"/>
      <c r="AC156" s="242"/>
      <c r="AD156" s="201"/>
      <c r="AE156" s="201"/>
      <c r="AF156" s="238"/>
      <c r="AG156" s="238"/>
      <c r="AH156" s="238"/>
      <c r="AI156" s="238"/>
      <c r="AJ156" s="238"/>
      <c r="AK156" s="238"/>
      <c r="AL156" s="238"/>
      <c r="AM156" s="238"/>
      <c r="AN156" s="238"/>
      <c r="AO156" s="238"/>
    </row>
    <row r="157" spans="1:41" s="5" customFormat="1" ht="28" customHeight="1" x14ac:dyDescent="0.35">
      <c r="A157" s="10"/>
      <c r="B157" s="227">
        <v>30</v>
      </c>
      <c r="C157" s="244"/>
      <c r="D157" s="244"/>
      <c r="E157" s="244"/>
      <c r="F157" s="141"/>
      <c r="G157" s="106"/>
      <c r="H157" s="106"/>
      <c r="I157" s="20"/>
      <c r="J157" s="20"/>
      <c r="K157" s="20"/>
      <c r="L157" s="20"/>
      <c r="M157" s="12"/>
      <c r="N157" s="27"/>
      <c r="O157" s="241"/>
      <c r="P157" s="322">
        <f t="shared" si="21"/>
        <v>0</v>
      </c>
      <c r="Q157" s="322"/>
      <c r="R157" s="346"/>
      <c r="S157" s="346"/>
      <c r="T157" s="242"/>
      <c r="U157" s="238"/>
      <c r="V157" s="238"/>
      <c r="W157" s="238"/>
      <c r="X157" s="238"/>
      <c r="Y157" s="238"/>
      <c r="Z157" s="238"/>
      <c r="AA157" s="242"/>
      <c r="AB157" s="242"/>
      <c r="AC157" s="242"/>
      <c r="AD157" s="201"/>
      <c r="AE157" s="201"/>
      <c r="AF157" s="238"/>
      <c r="AG157" s="238"/>
      <c r="AH157" s="238"/>
      <c r="AI157" s="238"/>
      <c r="AJ157" s="238"/>
      <c r="AK157" s="238"/>
      <c r="AL157" s="238"/>
      <c r="AM157" s="238"/>
      <c r="AN157" s="238"/>
      <c r="AO157" s="238"/>
    </row>
    <row r="158" spans="1:41" s="5" customFormat="1" ht="18" customHeight="1" x14ac:dyDescent="0.35">
      <c r="A158" s="10"/>
      <c r="B158" s="17"/>
      <c r="C158" s="217"/>
      <c r="D158" s="217"/>
      <c r="E158" s="217"/>
      <c r="F158" s="227">
        <f>COUNTIF(F128:F157,"ja")</f>
        <v>0</v>
      </c>
      <c r="G158" s="367" t="s">
        <v>256</v>
      </c>
      <c r="H158" s="368"/>
      <c r="I158" s="133">
        <f>SUM(I127:I157)</f>
        <v>0</v>
      </c>
      <c r="J158" s="133">
        <f>SUM(J127:J157)</f>
        <v>0</v>
      </c>
      <c r="K158" s="133">
        <f>SUM(K127:K157)</f>
        <v>0</v>
      </c>
      <c r="L158" s="133">
        <f>SUM(L127:L157)</f>
        <v>0</v>
      </c>
      <c r="M158" s="12"/>
      <c r="N158" s="27"/>
      <c r="O158" s="243"/>
      <c r="P158" s="346"/>
      <c r="Q158" s="357"/>
      <c r="R158" s="346"/>
      <c r="S158" s="357"/>
      <c r="T158" s="242"/>
      <c r="U158" s="238"/>
      <c r="V158" s="238"/>
      <c r="W158" s="238"/>
      <c r="X158" s="238"/>
      <c r="Y158" s="238"/>
      <c r="Z158" s="238"/>
      <c r="AA158" s="242"/>
      <c r="AB158" s="242"/>
      <c r="AC158" s="242"/>
      <c r="AD158" s="201"/>
      <c r="AE158" s="201"/>
      <c r="AF158" s="238"/>
      <c r="AG158" s="238"/>
      <c r="AH158" s="238"/>
      <c r="AI158" s="238"/>
      <c r="AJ158" s="238"/>
      <c r="AK158" s="238"/>
      <c r="AL158" s="238"/>
      <c r="AM158" s="238"/>
      <c r="AN158" s="238"/>
      <c r="AO158" s="238"/>
    </row>
    <row r="159" spans="1:41" s="5" customFormat="1" ht="10" customHeight="1" x14ac:dyDescent="0.35">
      <c r="A159" s="10"/>
      <c r="B159" s="17"/>
      <c r="C159" s="217"/>
      <c r="D159" s="217"/>
      <c r="E159" s="217"/>
      <c r="F159" s="17"/>
      <c r="G159" s="246"/>
      <c r="H159" s="246"/>
      <c r="I159" s="18"/>
      <c r="J159" s="18"/>
      <c r="K159" s="18"/>
      <c r="L159" s="18"/>
      <c r="M159" s="12"/>
      <c r="N159" s="27"/>
      <c r="O159" s="243"/>
      <c r="P159" s="241"/>
      <c r="Q159" s="243"/>
      <c r="R159" s="241"/>
      <c r="S159" s="243"/>
      <c r="T159" s="242"/>
      <c r="U159" s="238"/>
      <c r="V159" s="238"/>
      <c r="W159" s="238"/>
      <c r="X159" s="238"/>
      <c r="Y159" s="238"/>
      <c r="Z159" s="238"/>
      <c r="AA159" s="242"/>
      <c r="AB159" s="242"/>
      <c r="AC159" s="242"/>
      <c r="AD159" s="201"/>
      <c r="AE159" s="201"/>
      <c r="AF159" s="238"/>
      <c r="AG159" s="238"/>
      <c r="AH159" s="238"/>
      <c r="AI159" s="238"/>
      <c r="AJ159" s="238"/>
      <c r="AK159" s="238"/>
      <c r="AL159" s="238"/>
      <c r="AM159" s="238"/>
      <c r="AN159" s="238"/>
      <c r="AO159" s="238"/>
    </row>
    <row r="160" spans="1:41" s="5" customFormat="1" ht="18" customHeight="1" x14ac:dyDescent="0.35">
      <c r="A160" s="10"/>
      <c r="B160" s="11"/>
      <c r="C160" s="218" t="s">
        <v>193</v>
      </c>
      <c r="D160" s="218"/>
      <c r="E160" s="218"/>
      <c r="F160" s="218"/>
      <c r="G160" s="219"/>
      <c r="H160" s="219"/>
      <c r="I160" s="219"/>
      <c r="J160" s="219"/>
      <c r="K160" s="219"/>
      <c r="L160" s="219"/>
      <c r="M160" s="12"/>
      <c r="N160" s="27"/>
      <c r="O160" s="23"/>
      <c r="P160" s="23"/>
      <c r="Q160" s="23"/>
      <c r="R160" s="23"/>
      <c r="S160" s="23"/>
      <c r="T160" s="242"/>
      <c r="U160" s="238"/>
      <c r="V160" s="238"/>
      <c r="W160" s="238"/>
      <c r="X160" s="238"/>
      <c r="Y160" s="238"/>
      <c r="Z160" s="238"/>
      <c r="AA160" s="242"/>
      <c r="AB160" s="242"/>
      <c r="AC160" s="242"/>
      <c r="AD160" s="201"/>
      <c r="AE160" s="201"/>
      <c r="AF160" s="238"/>
      <c r="AG160" s="238"/>
      <c r="AH160" s="238"/>
      <c r="AI160" s="238"/>
      <c r="AJ160" s="238"/>
      <c r="AK160" s="238"/>
      <c r="AL160" s="238"/>
      <c r="AM160" s="238"/>
      <c r="AN160" s="238"/>
      <c r="AO160" s="238"/>
    </row>
    <row r="161" spans="1:41" s="5" customFormat="1" ht="18" customHeight="1" x14ac:dyDescent="0.35">
      <c r="A161" s="10"/>
      <c r="B161" s="11"/>
      <c r="C161" s="217" t="s">
        <v>194</v>
      </c>
      <c r="D161" s="217"/>
      <c r="E161" s="362"/>
      <c r="F161" s="363"/>
      <c r="G161" s="363"/>
      <c r="H161" s="363"/>
      <c r="I161" s="363"/>
      <c r="J161" s="363"/>
      <c r="K161" s="363"/>
      <c r="L161" s="364"/>
      <c r="M161" s="12"/>
      <c r="N161" s="27"/>
      <c r="O161" s="23"/>
      <c r="P161" s="23"/>
      <c r="Q161" s="23"/>
      <c r="R161" s="23"/>
      <c r="S161" s="23"/>
      <c r="T161" s="242"/>
      <c r="U161" s="238"/>
      <c r="V161" s="238"/>
      <c r="W161" s="238"/>
      <c r="X161" s="238"/>
      <c r="Y161" s="238"/>
      <c r="Z161" s="238"/>
      <c r="AA161" s="242"/>
      <c r="AB161" s="242"/>
      <c r="AC161" s="242"/>
      <c r="AD161" s="201"/>
      <c r="AE161" s="201"/>
      <c r="AF161" s="238"/>
      <c r="AG161" s="238"/>
      <c r="AH161" s="238"/>
      <c r="AI161" s="238"/>
      <c r="AJ161" s="238"/>
      <c r="AK161" s="238"/>
      <c r="AL161" s="238"/>
      <c r="AM161" s="238"/>
      <c r="AN161" s="238"/>
      <c r="AO161" s="238"/>
    </row>
    <row r="162" spans="1:41" s="5" customFormat="1" ht="18" customHeight="1" x14ac:dyDescent="0.35">
      <c r="A162" s="10"/>
      <c r="B162" s="11"/>
      <c r="C162" s="217" t="s">
        <v>279</v>
      </c>
      <c r="D162" s="217"/>
      <c r="E162" s="362"/>
      <c r="F162" s="363"/>
      <c r="G162" s="363"/>
      <c r="H162" s="363"/>
      <c r="I162" s="363"/>
      <c r="J162" s="363"/>
      <c r="K162" s="363"/>
      <c r="L162" s="364"/>
      <c r="M162" s="12"/>
      <c r="N162" s="27"/>
      <c r="O162" s="23"/>
      <c r="P162" s="23"/>
      <c r="Q162" s="23"/>
      <c r="R162" s="23"/>
      <c r="S162" s="23"/>
      <c r="T162" s="242"/>
      <c r="U162" s="238"/>
      <c r="V162" s="238"/>
      <c r="W162" s="238"/>
      <c r="X162" s="238"/>
      <c r="Y162" s="238"/>
      <c r="Z162" s="238"/>
      <c r="AA162" s="242"/>
      <c r="AB162" s="242"/>
      <c r="AC162" s="242"/>
      <c r="AD162" s="201"/>
      <c r="AE162" s="201"/>
      <c r="AF162" s="238"/>
      <c r="AG162" s="238"/>
      <c r="AH162" s="238"/>
      <c r="AI162" s="238"/>
      <c r="AJ162" s="238"/>
      <c r="AK162" s="238"/>
      <c r="AL162" s="238"/>
      <c r="AM162" s="238"/>
      <c r="AN162" s="238"/>
      <c r="AO162" s="238"/>
    </row>
    <row r="163" spans="1:41" s="5" customFormat="1" ht="18" customHeight="1" x14ac:dyDescent="0.35">
      <c r="A163" s="10"/>
      <c r="B163" s="11"/>
      <c r="C163" s="217" t="s">
        <v>196</v>
      </c>
      <c r="D163" s="217"/>
      <c r="E163" s="362"/>
      <c r="F163" s="363"/>
      <c r="G163" s="363"/>
      <c r="H163" s="363"/>
      <c r="I163" s="363"/>
      <c r="J163" s="363"/>
      <c r="K163" s="363"/>
      <c r="L163" s="364"/>
      <c r="M163" s="12"/>
      <c r="N163" s="27"/>
      <c r="O163" s="23"/>
      <c r="P163" s="23"/>
      <c r="Q163" s="23"/>
      <c r="R163" s="23"/>
      <c r="S163" s="23"/>
      <c r="T163" s="242"/>
      <c r="U163" s="238"/>
      <c r="V163" s="238"/>
      <c r="W163" s="238"/>
      <c r="X163" s="238"/>
      <c r="Y163" s="238"/>
      <c r="Z163" s="238"/>
      <c r="AA163" s="242"/>
      <c r="AB163" s="242"/>
      <c r="AC163" s="242"/>
      <c r="AD163" s="201"/>
      <c r="AE163" s="201"/>
      <c r="AF163" s="238"/>
      <c r="AG163" s="238"/>
      <c r="AH163" s="238"/>
      <c r="AI163" s="238"/>
      <c r="AJ163" s="238"/>
      <c r="AK163" s="238"/>
      <c r="AL163" s="238"/>
      <c r="AM163" s="238"/>
      <c r="AN163" s="238"/>
      <c r="AO163" s="238"/>
    </row>
    <row r="164" spans="1:41" s="5" customFormat="1" ht="18" customHeight="1" x14ac:dyDescent="0.35">
      <c r="A164" s="10"/>
      <c r="B164" s="11"/>
      <c r="C164" s="217" t="s">
        <v>48</v>
      </c>
      <c r="D164" s="217"/>
      <c r="E164" s="362"/>
      <c r="F164" s="363"/>
      <c r="G164" s="363"/>
      <c r="H164" s="363"/>
      <c r="I164" s="363"/>
      <c r="J164" s="363"/>
      <c r="K164" s="363"/>
      <c r="L164" s="364"/>
      <c r="M164" s="12"/>
      <c r="N164" s="27"/>
      <c r="O164" s="23"/>
      <c r="P164" s="23"/>
      <c r="Q164" s="23"/>
      <c r="R164" s="23"/>
      <c r="S164" s="23"/>
      <c r="T164" s="242"/>
      <c r="U164" s="238"/>
      <c r="V164" s="238"/>
      <c r="W164" s="238"/>
      <c r="X164" s="238"/>
      <c r="Y164" s="238"/>
      <c r="Z164" s="238"/>
      <c r="AA164" s="242"/>
      <c r="AB164" s="242"/>
      <c r="AC164" s="242"/>
      <c r="AD164" s="201"/>
      <c r="AE164" s="201"/>
      <c r="AF164" s="238"/>
      <c r="AG164" s="238"/>
      <c r="AH164" s="238"/>
      <c r="AI164" s="238"/>
      <c r="AJ164" s="238"/>
      <c r="AK164" s="238"/>
      <c r="AL164" s="238"/>
      <c r="AM164" s="238"/>
      <c r="AN164" s="238"/>
      <c r="AO164" s="238"/>
    </row>
    <row r="165" spans="1:41" s="5" customFormat="1" ht="18" customHeight="1" x14ac:dyDescent="0.35">
      <c r="A165" s="14"/>
      <c r="B165" s="15"/>
      <c r="C165" s="15"/>
      <c r="D165" s="15"/>
      <c r="E165" s="15"/>
      <c r="F165" s="15"/>
      <c r="G165" s="15"/>
      <c r="H165" s="15"/>
      <c r="I165" s="15"/>
      <c r="J165" s="15"/>
      <c r="K165" s="15"/>
      <c r="L165" s="15"/>
      <c r="M165" s="16"/>
      <c r="N165" s="27"/>
      <c r="O165" s="23"/>
      <c r="P165" s="23"/>
      <c r="Q165" s="23"/>
      <c r="R165" s="23"/>
      <c r="S165" s="23"/>
      <c r="T165" s="242"/>
      <c r="U165" s="238"/>
      <c r="V165" s="238"/>
      <c r="W165" s="238"/>
      <c r="X165" s="238"/>
      <c r="Y165" s="238"/>
      <c r="Z165" s="238"/>
      <c r="AA165" s="242"/>
      <c r="AB165" s="242"/>
      <c r="AC165" s="242"/>
      <c r="AD165" s="201"/>
      <c r="AE165" s="201"/>
      <c r="AF165" s="238"/>
      <c r="AG165" s="238"/>
      <c r="AH165" s="238"/>
      <c r="AI165" s="238"/>
      <c r="AJ165" s="238"/>
      <c r="AK165" s="238"/>
      <c r="AL165" s="238"/>
      <c r="AM165" s="238"/>
      <c r="AN165" s="238"/>
      <c r="AO165" s="238"/>
    </row>
    <row r="166" spans="1:41" s="5" customFormat="1" ht="18" customHeight="1" x14ac:dyDescent="0.35">
      <c r="A166" s="238"/>
      <c r="B166" s="238"/>
      <c r="C166" s="238"/>
      <c r="D166" s="238"/>
      <c r="E166" s="238"/>
      <c r="F166" s="238"/>
      <c r="G166" s="238"/>
      <c r="H166" s="238"/>
      <c r="I166" s="238"/>
      <c r="J166" s="238"/>
      <c r="K166" s="238"/>
      <c r="L166" s="238"/>
      <c r="M166" s="242"/>
      <c r="N166" s="27"/>
      <c r="O166" s="23"/>
      <c r="P166" s="23"/>
      <c r="Q166" s="23"/>
      <c r="R166" s="23"/>
      <c r="S166" s="23"/>
      <c r="T166" s="242"/>
      <c r="U166" s="238"/>
      <c r="V166" s="238"/>
      <c r="W166" s="238"/>
      <c r="X166" s="238"/>
      <c r="Y166" s="238"/>
      <c r="Z166" s="238"/>
      <c r="AA166" s="242"/>
      <c r="AB166" s="242"/>
      <c r="AC166" s="242"/>
      <c r="AD166" s="201"/>
      <c r="AE166" s="201"/>
      <c r="AF166" s="238"/>
      <c r="AG166" s="238"/>
      <c r="AH166" s="238"/>
      <c r="AI166" s="238"/>
      <c r="AJ166" s="238"/>
      <c r="AK166" s="238"/>
      <c r="AL166" s="238"/>
      <c r="AM166" s="238"/>
      <c r="AN166" s="238"/>
      <c r="AO166" s="238"/>
    </row>
    <row r="167" spans="1:41" s="5" customFormat="1" ht="10" customHeight="1" x14ac:dyDescent="0.35">
      <c r="A167" s="7"/>
      <c r="B167" s="8"/>
      <c r="C167" s="8"/>
      <c r="D167" s="8"/>
      <c r="E167" s="8"/>
      <c r="F167" s="8"/>
      <c r="G167" s="8"/>
      <c r="H167" s="8"/>
      <c r="I167" s="8"/>
      <c r="J167" s="8"/>
      <c r="K167" s="8"/>
      <c r="L167" s="8"/>
      <c r="M167" s="9"/>
      <c r="N167" s="27"/>
      <c r="O167" s="23"/>
      <c r="P167" s="23"/>
      <c r="Q167" s="23"/>
      <c r="R167" s="23"/>
      <c r="S167" s="23"/>
      <c r="T167" s="242"/>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row>
    <row r="168" spans="1:41" s="5" customFormat="1" ht="18" customHeight="1" x14ac:dyDescent="0.35">
      <c r="A168" s="10"/>
      <c r="B168" s="11"/>
      <c r="C168" s="218" t="s">
        <v>282</v>
      </c>
      <c r="D168" s="218"/>
      <c r="E168" s="331"/>
      <c r="F168" s="331"/>
      <c r="G168" s="331"/>
      <c r="H168" s="331"/>
      <c r="I168" s="331"/>
      <c r="J168" s="331"/>
      <c r="K168" s="331"/>
      <c r="L168" s="331"/>
      <c r="M168" s="12"/>
      <c r="N168" s="27"/>
      <c r="O168" s="23"/>
      <c r="P168" s="23"/>
      <c r="Q168" s="23"/>
      <c r="R168" s="23"/>
      <c r="S168" s="23"/>
      <c r="T168" s="242"/>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row>
    <row r="169" spans="1:41" s="5" customFormat="1" ht="18" customHeight="1" x14ac:dyDescent="0.35">
      <c r="A169" s="10"/>
      <c r="B169" s="11"/>
      <c r="C169" s="217" t="s">
        <v>267</v>
      </c>
      <c r="D169" s="217"/>
      <c r="E169" s="274"/>
      <c r="F169" s="274"/>
      <c r="G169" s="274"/>
      <c r="H169" s="274"/>
      <c r="I169" s="274"/>
      <c r="J169" s="274"/>
      <c r="K169" s="274"/>
      <c r="L169" s="274"/>
      <c r="M169" s="12"/>
      <c r="N169" s="27"/>
      <c r="O169" s="23"/>
      <c r="P169" s="23"/>
      <c r="Q169" s="23"/>
      <c r="R169" s="23"/>
      <c r="S169" s="23"/>
      <c r="T169" s="242"/>
      <c r="U169" s="238"/>
      <c r="V169" s="238"/>
      <c r="W169" s="238"/>
      <c r="X169" s="238"/>
      <c r="Y169" s="238"/>
      <c r="Z169" s="238"/>
      <c r="AA169" s="238"/>
      <c r="AB169" s="238"/>
      <c r="AC169" s="238"/>
      <c r="AD169" s="238"/>
      <c r="AE169" s="238"/>
      <c r="AF169" s="238"/>
      <c r="AG169" s="238"/>
      <c r="AH169" s="238"/>
      <c r="AI169" s="238"/>
      <c r="AJ169" s="238"/>
      <c r="AK169" s="238"/>
      <c r="AL169" s="238"/>
      <c r="AM169" s="238"/>
      <c r="AN169" s="238"/>
      <c r="AO169" s="238"/>
    </row>
    <row r="170" spans="1:41" s="5" customFormat="1" ht="18" customHeight="1" x14ac:dyDescent="0.35">
      <c r="A170" s="10"/>
      <c r="B170" s="11"/>
      <c r="C170" s="217" t="s">
        <v>268</v>
      </c>
      <c r="D170" s="217"/>
      <c r="E170" s="274"/>
      <c r="F170" s="274"/>
      <c r="G170" s="274"/>
      <c r="H170" s="274"/>
      <c r="I170" s="274"/>
      <c r="J170" s="274"/>
      <c r="K170" s="274"/>
      <c r="L170" s="274"/>
      <c r="M170" s="12"/>
      <c r="N170" s="27"/>
      <c r="O170" s="23"/>
      <c r="P170" s="23"/>
      <c r="Q170" s="23"/>
      <c r="R170" s="23"/>
      <c r="S170" s="23"/>
      <c r="T170" s="242"/>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238"/>
    </row>
    <row r="171" spans="1:41" s="5" customFormat="1" ht="60" customHeight="1" x14ac:dyDescent="0.35">
      <c r="A171" s="10"/>
      <c r="B171" s="11"/>
      <c r="C171" s="217" t="s">
        <v>269</v>
      </c>
      <c r="D171" s="217"/>
      <c r="E171" s="274"/>
      <c r="F171" s="274"/>
      <c r="G171" s="274"/>
      <c r="H171" s="274"/>
      <c r="I171" s="274"/>
      <c r="J171" s="274"/>
      <c r="K171" s="274"/>
      <c r="L171" s="274"/>
      <c r="M171" s="12"/>
      <c r="N171" s="27"/>
      <c r="O171" s="23"/>
      <c r="P171" s="23"/>
      <c r="Q171" s="23"/>
      <c r="R171" s="23"/>
      <c r="S171" s="23"/>
      <c r="T171" s="242"/>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238"/>
    </row>
    <row r="172" spans="1:41" s="5" customFormat="1" ht="10" customHeight="1" x14ac:dyDescent="0.35">
      <c r="A172" s="10"/>
      <c r="B172" s="11"/>
      <c r="C172" s="217"/>
      <c r="D172" s="217"/>
      <c r="E172" s="217"/>
      <c r="F172" s="217"/>
      <c r="G172" s="219"/>
      <c r="H172" s="219"/>
      <c r="I172" s="219"/>
      <c r="J172" s="219"/>
      <c r="K172" s="219"/>
      <c r="L172" s="219"/>
      <c r="M172" s="12"/>
      <c r="N172" s="27"/>
      <c r="O172" s="23"/>
      <c r="P172" s="23"/>
      <c r="Q172" s="23"/>
      <c r="R172" s="23"/>
      <c r="S172" s="23"/>
      <c r="T172" s="242"/>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row>
    <row r="173" spans="1:41" s="5" customFormat="1" ht="18" customHeight="1" x14ac:dyDescent="0.35">
      <c r="A173" s="10"/>
      <c r="B173" s="11"/>
      <c r="C173" s="218" t="s">
        <v>270</v>
      </c>
      <c r="D173" s="218"/>
      <c r="E173" s="218"/>
      <c r="F173" s="218"/>
      <c r="G173" s="237"/>
      <c r="H173" s="329" t="s">
        <v>119</v>
      </c>
      <c r="I173" s="329"/>
      <c r="J173" s="329"/>
      <c r="K173" s="246"/>
      <c r="L173" s="246" t="s">
        <v>80</v>
      </c>
      <c r="M173" s="12"/>
      <c r="N173" s="27"/>
      <c r="O173" s="23"/>
      <c r="P173" s="23"/>
      <c r="Q173" s="23"/>
      <c r="R173" s="23"/>
      <c r="S173" s="23"/>
      <c r="T173" s="242"/>
      <c r="U173" s="238"/>
      <c r="V173" s="238"/>
      <c r="W173" s="238"/>
      <c r="X173" s="238"/>
      <c r="Y173" s="238"/>
      <c r="Z173" s="238"/>
      <c r="AA173" s="242"/>
      <c r="AB173" s="242"/>
      <c r="AC173" s="242"/>
      <c r="AD173" s="201"/>
      <c r="AE173" s="201"/>
      <c r="AF173" s="238"/>
      <c r="AG173" s="238"/>
      <c r="AH173" s="238"/>
      <c r="AI173" s="238"/>
      <c r="AJ173" s="238"/>
      <c r="AK173" s="238"/>
      <c r="AL173" s="238"/>
      <c r="AM173" s="238"/>
      <c r="AN173" s="238"/>
      <c r="AO173" s="238"/>
    </row>
    <row r="174" spans="1:41" s="5" customFormat="1" ht="18" customHeight="1" x14ac:dyDescent="0.35">
      <c r="A174" s="10"/>
      <c r="B174" s="11"/>
      <c r="C174" s="217" t="s">
        <v>271</v>
      </c>
      <c r="D174" s="229"/>
      <c r="E174" s="229"/>
      <c r="F174" s="229"/>
      <c r="G174" s="230" t="s">
        <v>121</v>
      </c>
      <c r="H174" s="106"/>
      <c r="I174" s="139" t="s">
        <v>125</v>
      </c>
      <c r="J174" s="106"/>
      <c r="K174" s="18"/>
      <c r="L174" s="133">
        <f>ROUND(((J174-H174)/30.4),0)</f>
        <v>0</v>
      </c>
      <c r="M174" s="12"/>
      <c r="N174" s="27"/>
      <c r="O174" s="23"/>
      <c r="P174" s="23"/>
      <c r="Q174" s="23"/>
      <c r="R174" s="110"/>
      <c r="S174" s="110"/>
      <c r="T174" s="111"/>
      <c r="U174" s="111"/>
      <c r="V174" s="111"/>
      <c r="W174" s="111"/>
      <c r="X174" s="111"/>
      <c r="Y174" s="111"/>
      <c r="Z174" s="111"/>
      <c r="AA174" s="111"/>
      <c r="AB174" s="111"/>
      <c r="AC174" s="111"/>
      <c r="AD174" s="205"/>
      <c r="AE174" s="205"/>
      <c r="AF174" s="111"/>
      <c r="AG174" s="111"/>
      <c r="AH174" s="111"/>
      <c r="AI174" s="111"/>
      <c r="AJ174" s="111"/>
      <c r="AK174" s="111"/>
      <c r="AL174" s="111"/>
      <c r="AM174" s="111"/>
      <c r="AN174" s="238"/>
      <c r="AO174" s="238"/>
    </row>
    <row r="175" spans="1:41" s="5" customFormat="1" ht="10" customHeight="1" x14ac:dyDescent="0.35">
      <c r="A175" s="10"/>
      <c r="B175" s="11"/>
      <c r="C175" s="217"/>
      <c r="D175" s="229"/>
      <c r="E175" s="229"/>
      <c r="F175" s="229"/>
      <c r="G175" s="138"/>
      <c r="H175" s="236"/>
      <c r="I175" s="138"/>
      <c r="J175" s="219"/>
      <c r="K175" s="18"/>
      <c r="L175" s="18"/>
      <c r="M175" s="12"/>
      <c r="N175" s="27"/>
      <c r="O175" s="23"/>
      <c r="P175" s="23"/>
      <c r="Q175" s="23"/>
      <c r="R175" s="110"/>
      <c r="S175" s="110"/>
      <c r="T175" s="111"/>
      <c r="U175" s="111"/>
      <c r="V175" s="111"/>
      <c r="W175" s="111"/>
      <c r="X175" s="111"/>
      <c r="Y175" s="111"/>
      <c r="Z175" s="111"/>
      <c r="AA175" s="111"/>
      <c r="AB175" s="111"/>
      <c r="AC175" s="111"/>
      <c r="AD175" s="205"/>
      <c r="AE175" s="205"/>
      <c r="AF175" s="111"/>
      <c r="AG175" s="111"/>
      <c r="AH175" s="111"/>
      <c r="AI175" s="111"/>
      <c r="AJ175" s="111"/>
      <c r="AK175" s="111"/>
      <c r="AL175" s="111"/>
      <c r="AM175" s="111"/>
      <c r="AN175" s="238"/>
      <c r="AO175" s="238"/>
    </row>
    <row r="176" spans="1:41" s="5" customFormat="1" ht="18" customHeight="1" x14ac:dyDescent="0.35">
      <c r="A176" s="10"/>
      <c r="B176" s="11"/>
      <c r="C176" s="217"/>
      <c r="D176" s="229"/>
      <c r="E176" s="229"/>
      <c r="F176" s="229"/>
      <c r="G176" s="373" t="s">
        <v>298</v>
      </c>
      <c r="H176" s="374"/>
      <c r="I176" s="352" t="s">
        <v>172</v>
      </c>
      <c r="J176" s="353"/>
      <c r="K176" s="352" t="s">
        <v>223</v>
      </c>
      <c r="L176" s="353"/>
      <c r="M176" s="12"/>
      <c r="N176" s="27"/>
      <c r="O176" s="23"/>
      <c r="P176" s="23"/>
      <c r="Q176" s="23"/>
      <c r="R176" s="110"/>
      <c r="S176" s="110"/>
      <c r="T176" s="111"/>
      <c r="U176" s="111"/>
      <c r="V176" s="111"/>
      <c r="W176" s="111"/>
      <c r="X176" s="111"/>
      <c r="Y176" s="111"/>
      <c r="Z176" s="111"/>
      <c r="AA176" s="111"/>
      <c r="AB176" s="111"/>
      <c r="AC176" s="111"/>
      <c r="AD176" s="205"/>
      <c r="AE176" s="205"/>
      <c r="AF176" s="111"/>
      <c r="AG176" s="111"/>
      <c r="AH176" s="111"/>
      <c r="AI176" s="111"/>
      <c r="AJ176" s="111"/>
      <c r="AK176" s="111"/>
      <c r="AL176" s="111"/>
      <c r="AM176" s="111"/>
      <c r="AN176" s="238"/>
      <c r="AO176" s="238"/>
    </row>
    <row r="177" spans="1:45" s="5" customFormat="1" ht="18" customHeight="1" x14ac:dyDescent="0.35">
      <c r="A177" s="10"/>
      <c r="B177" s="11"/>
      <c r="C177" s="217"/>
      <c r="D177" s="229"/>
      <c r="E177" s="229"/>
      <c r="F177" s="229"/>
      <c r="G177" s="375"/>
      <c r="H177" s="376"/>
      <c r="I177" s="134" t="s">
        <v>226</v>
      </c>
      <c r="J177" s="134" t="s">
        <v>227</v>
      </c>
      <c r="K177" s="134" t="s">
        <v>226</v>
      </c>
      <c r="L177" s="134" t="s">
        <v>227</v>
      </c>
      <c r="M177" s="12"/>
      <c r="N177" s="27"/>
      <c r="O177" s="23"/>
      <c r="P177" s="23"/>
      <c r="Q177" s="23"/>
      <c r="R177" s="110"/>
      <c r="S177" s="110"/>
      <c r="T177" s="111"/>
      <c r="U177" s="111"/>
      <c r="V177" s="111"/>
      <c r="W177" s="111"/>
      <c r="X177" s="111"/>
      <c r="Y177" s="111"/>
      <c r="Z177" s="111"/>
      <c r="AA177" s="111"/>
      <c r="AB177" s="111"/>
      <c r="AC177" s="111"/>
      <c r="AD177" s="205"/>
      <c r="AE177" s="205"/>
      <c r="AF177" s="111"/>
      <c r="AG177" s="111"/>
      <c r="AH177" s="111"/>
      <c r="AI177" s="111"/>
      <c r="AJ177" s="111"/>
      <c r="AK177" s="111"/>
      <c r="AL177" s="111"/>
      <c r="AM177" s="111"/>
      <c r="AN177" s="238"/>
      <c r="AO177" s="238"/>
      <c r="AP177" s="242"/>
      <c r="AQ177" s="242"/>
      <c r="AR177" s="242"/>
      <c r="AS177" s="242"/>
    </row>
    <row r="178" spans="1:45" s="5" customFormat="1" ht="18" customHeight="1" x14ac:dyDescent="0.35">
      <c r="A178" s="10"/>
      <c r="B178" s="11"/>
      <c r="C178" s="217" t="s">
        <v>312</v>
      </c>
      <c r="D178" s="229"/>
      <c r="E178" s="229"/>
      <c r="F178" s="229"/>
      <c r="G178" s="377"/>
      <c r="H178" s="378"/>
      <c r="I178" s="133">
        <f>I238</f>
        <v>0</v>
      </c>
      <c r="J178" s="133">
        <f>J238</f>
        <v>0</v>
      </c>
      <c r="K178" s="133">
        <f>K238</f>
        <v>0</v>
      </c>
      <c r="L178" s="133">
        <f>L238</f>
        <v>0</v>
      </c>
      <c r="M178" s="12"/>
      <c r="N178" s="27"/>
      <c r="O178" s="337" t="s">
        <v>229</v>
      </c>
      <c r="P178" s="338"/>
      <c r="Q178" s="337" t="s">
        <v>230</v>
      </c>
      <c r="R178" s="338"/>
      <c r="S178" s="337" t="s">
        <v>80</v>
      </c>
      <c r="T178" s="338"/>
      <c r="U178" s="323" t="s">
        <v>231</v>
      </c>
      <c r="V178" s="323"/>
      <c r="W178" s="111"/>
      <c r="X178" s="111"/>
      <c r="Y178" s="111"/>
      <c r="Z178" s="111"/>
      <c r="AA178" s="111"/>
      <c r="AB178" s="111"/>
      <c r="AC178" s="111"/>
      <c r="AD178" s="205"/>
      <c r="AE178" s="205"/>
      <c r="AF178" s="111"/>
      <c r="AG178" s="111"/>
      <c r="AH178" s="111"/>
      <c r="AI178" s="111"/>
      <c r="AJ178" s="111"/>
      <c r="AK178" s="111"/>
      <c r="AL178" s="111"/>
      <c r="AM178" s="111"/>
      <c r="AN178" s="238"/>
      <c r="AO178" s="238"/>
      <c r="AP178" s="242"/>
      <c r="AQ178" s="242"/>
      <c r="AR178" s="242"/>
      <c r="AS178" s="242"/>
    </row>
    <row r="179" spans="1:45" s="5" customFormat="1" ht="18" customHeight="1" x14ac:dyDescent="0.35">
      <c r="A179" s="10"/>
      <c r="B179" s="11"/>
      <c r="C179" s="217" t="s">
        <v>313</v>
      </c>
      <c r="D179" s="229"/>
      <c r="E179" s="229"/>
      <c r="F179" s="229"/>
      <c r="G179" s="138"/>
      <c r="H179" s="246"/>
      <c r="I179" s="138"/>
      <c r="J179" s="246"/>
      <c r="K179" s="133">
        <f>IF(U179=0,0,(K178/S179)*12)</f>
        <v>0</v>
      </c>
      <c r="L179" s="133">
        <f>IF(U179=0,0,(L178/S179)*12)</f>
        <v>0</v>
      </c>
      <c r="M179" s="12"/>
      <c r="N179" s="27"/>
      <c r="O179" s="365">
        <f>MIN(G207:G237)</f>
        <v>0</v>
      </c>
      <c r="P179" s="366"/>
      <c r="Q179" s="365">
        <f>MAX(H207:H237)</f>
        <v>0</v>
      </c>
      <c r="R179" s="366"/>
      <c r="S179" s="341">
        <f>DATEDIF(O179,Q179,"m")+1</f>
        <v>1</v>
      </c>
      <c r="T179" s="342"/>
      <c r="U179" s="323">
        <f>COUNTA(G207:G237)</f>
        <v>0</v>
      </c>
      <c r="V179" s="323"/>
      <c r="W179" s="111"/>
      <c r="X179" s="111"/>
      <c r="Y179" s="111"/>
      <c r="Z179" s="111"/>
      <c r="AA179" s="111"/>
      <c r="AB179" s="111"/>
      <c r="AC179" s="111"/>
      <c r="AD179" s="205"/>
      <c r="AE179" s="205"/>
      <c r="AF179" s="111"/>
      <c r="AG179" s="111"/>
      <c r="AH179" s="111"/>
      <c r="AI179" s="111"/>
      <c r="AJ179" s="111"/>
      <c r="AK179" s="111"/>
      <c r="AL179" s="111"/>
      <c r="AM179" s="111"/>
      <c r="AN179" s="238"/>
      <c r="AO179" s="238"/>
      <c r="AP179" s="242"/>
      <c r="AQ179" s="242"/>
      <c r="AR179" s="242"/>
      <c r="AS179" s="242"/>
    </row>
    <row r="180" spans="1:45" s="5" customFormat="1" ht="10" customHeight="1" x14ac:dyDescent="0.35">
      <c r="A180" s="10"/>
      <c r="B180" s="11"/>
      <c r="C180" s="229"/>
      <c r="D180" s="229"/>
      <c r="E180" s="229"/>
      <c r="F180" s="229"/>
      <c r="G180" s="229"/>
      <c r="H180" s="229"/>
      <c r="I180" s="229"/>
      <c r="J180" s="229"/>
      <c r="K180" s="229"/>
      <c r="L180" s="229"/>
      <c r="M180" s="12"/>
      <c r="N180" s="27"/>
      <c r="O180" s="23"/>
      <c r="P180" s="23"/>
      <c r="Q180" s="23"/>
      <c r="R180" s="23"/>
      <c r="S180" s="23"/>
      <c r="T180" s="242"/>
      <c r="U180" s="238"/>
      <c r="V180" s="238"/>
      <c r="W180" s="238"/>
      <c r="X180" s="238"/>
      <c r="Y180" s="238"/>
      <c r="Z180" s="238"/>
      <c r="AA180" s="242"/>
      <c r="AB180" s="242"/>
      <c r="AC180" s="242"/>
      <c r="AD180" s="201"/>
      <c r="AE180" s="201"/>
      <c r="AF180" s="238"/>
      <c r="AG180" s="238"/>
      <c r="AH180" s="238"/>
      <c r="AI180" s="238"/>
      <c r="AJ180" s="238"/>
      <c r="AK180" s="238"/>
      <c r="AL180" s="238"/>
      <c r="AM180" s="238"/>
      <c r="AN180" s="238"/>
      <c r="AO180" s="238"/>
      <c r="AP180" s="242"/>
      <c r="AQ180" s="242"/>
      <c r="AR180" s="242"/>
      <c r="AS180" s="242"/>
    </row>
    <row r="181" spans="1:45" s="5" customFormat="1" ht="18" customHeight="1" x14ac:dyDescent="0.35">
      <c r="A181" s="10"/>
      <c r="B181" s="11"/>
      <c r="C181" s="217" t="s">
        <v>314</v>
      </c>
      <c r="D181" s="229"/>
      <c r="E181" s="229"/>
      <c r="F181" s="229"/>
      <c r="G181" s="229"/>
      <c r="H181" s="229"/>
      <c r="I181" s="229"/>
      <c r="J181" s="229"/>
      <c r="K181" s="229"/>
      <c r="L181" s="133">
        <f>SUMPRODUCT((E208:E237&lt;&gt;"")/COUNTIF(E208:E237,E208:E237&amp;""))</f>
        <v>0</v>
      </c>
      <c r="M181" s="12"/>
      <c r="N181" s="27"/>
      <c r="O181" s="23"/>
      <c r="P181" s="23"/>
      <c r="Q181" s="23"/>
      <c r="R181" s="23"/>
      <c r="S181" s="23"/>
      <c r="T181" s="242"/>
      <c r="U181" s="238"/>
      <c r="V181" s="238"/>
      <c r="W181" s="238"/>
      <c r="X181" s="238"/>
      <c r="Y181" s="238"/>
      <c r="Z181" s="238"/>
      <c r="AA181" s="242"/>
      <c r="AB181" s="242"/>
      <c r="AC181" s="242"/>
      <c r="AD181" s="201"/>
      <c r="AE181" s="201"/>
      <c r="AF181" s="238"/>
      <c r="AG181" s="238"/>
      <c r="AH181" s="238"/>
      <c r="AI181" s="238"/>
      <c r="AJ181" s="238"/>
      <c r="AK181" s="238"/>
      <c r="AL181" s="238"/>
      <c r="AM181" s="238"/>
      <c r="AN181" s="238"/>
      <c r="AO181" s="238"/>
      <c r="AP181" s="242"/>
      <c r="AQ181" s="242"/>
      <c r="AR181" s="242"/>
      <c r="AS181" s="242"/>
    </row>
    <row r="182" spans="1:45" s="5" customFormat="1" ht="18" customHeight="1" x14ac:dyDescent="0.35">
      <c r="A182" s="10"/>
      <c r="B182" s="11"/>
      <c r="C182" s="217" t="s">
        <v>273</v>
      </c>
      <c r="D182" s="217"/>
      <c r="E182" s="217"/>
      <c r="F182" s="217"/>
      <c r="G182" s="141"/>
      <c r="H182" s="371" t="s">
        <v>315</v>
      </c>
      <c r="I182" s="304"/>
      <c r="J182" s="304"/>
      <c r="K182" s="305"/>
      <c r="L182" s="133">
        <f>F238</f>
        <v>0</v>
      </c>
      <c r="M182" s="12"/>
      <c r="N182" s="27"/>
      <c r="O182" s="337" t="s">
        <v>236</v>
      </c>
      <c r="P182" s="347"/>
      <c r="Q182" s="347"/>
      <c r="R182" s="338"/>
      <c r="S182" s="337" t="s">
        <v>274</v>
      </c>
      <c r="T182" s="347"/>
      <c r="U182" s="347"/>
      <c r="V182" s="338"/>
      <c r="W182" s="337"/>
      <c r="X182" s="347"/>
      <c r="Y182" s="347"/>
      <c r="Z182" s="338"/>
      <c r="AA182" s="337" t="s">
        <v>298</v>
      </c>
      <c r="AB182" s="347"/>
      <c r="AC182" s="347"/>
      <c r="AD182" s="338"/>
      <c r="AE182" s="323" t="s">
        <v>240</v>
      </c>
      <c r="AF182" s="323"/>
      <c r="AG182" s="323"/>
      <c r="AH182" s="323"/>
      <c r="AI182" s="337" t="s">
        <v>241</v>
      </c>
      <c r="AJ182" s="347"/>
      <c r="AK182" s="347"/>
      <c r="AL182" s="338"/>
      <c r="AM182" s="116"/>
      <c r="AN182" s="323" t="s">
        <v>175</v>
      </c>
      <c r="AO182" s="323"/>
      <c r="AP182" s="242"/>
      <c r="AQ182" s="332" t="s">
        <v>177</v>
      </c>
      <c r="AR182" s="242"/>
      <c r="AS182" s="332" t="s">
        <v>178</v>
      </c>
    </row>
    <row r="183" spans="1:45" s="5" customFormat="1" ht="18" customHeight="1" x14ac:dyDescent="0.35">
      <c r="A183" s="10"/>
      <c r="B183" s="11"/>
      <c r="C183" s="268" t="s">
        <v>281</v>
      </c>
      <c r="D183" s="268"/>
      <c r="E183" s="268"/>
      <c r="F183" s="268"/>
      <c r="G183" s="217"/>
      <c r="H183" s="217"/>
      <c r="I183" s="217"/>
      <c r="J183" s="217"/>
      <c r="K183" s="217"/>
      <c r="L183" s="20"/>
      <c r="M183" s="12"/>
      <c r="N183" s="27"/>
      <c r="O183" s="336" t="s">
        <v>82</v>
      </c>
      <c r="P183" s="336"/>
      <c r="Q183" s="336" t="s">
        <v>81</v>
      </c>
      <c r="R183" s="336"/>
      <c r="S183" s="323" t="s">
        <v>82</v>
      </c>
      <c r="T183" s="323"/>
      <c r="U183" s="323" t="s">
        <v>81</v>
      </c>
      <c r="V183" s="323"/>
      <c r="W183" s="323"/>
      <c r="X183" s="323"/>
      <c r="Y183" s="323"/>
      <c r="Z183" s="323"/>
      <c r="AA183" s="323" t="s">
        <v>82</v>
      </c>
      <c r="AB183" s="323"/>
      <c r="AC183" s="348" t="s">
        <v>81</v>
      </c>
      <c r="AD183" s="348"/>
      <c r="AE183" s="323" t="s">
        <v>82</v>
      </c>
      <c r="AF183" s="323"/>
      <c r="AG183" s="323" t="s">
        <v>81</v>
      </c>
      <c r="AH183" s="323"/>
      <c r="AI183" s="323" t="s">
        <v>82</v>
      </c>
      <c r="AJ183" s="323"/>
      <c r="AK183" s="323" t="s">
        <v>81</v>
      </c>
      <c r="AL183" s="323"/>
      <c r="AM183" s="116"/>
      <c r="AN183" s="234" t="s">
        <v>82</v>
      </c>
      <c r="AO183" s="234" t="s">
        <v>81</v>
      </c>
      <c r="AP183" s="242"/>
      <c r="AQ183" s="333"/>
      <c r="AR183" s="242"/>
      <c r="AS183" s="333"/>
    </row>
    <row r="184" spans="1:45" s="5" customFormat="1" ht="10" customHeight="1" x14ac:dyDescent="0.35">
      <c r="A184" s="10"/>
      <c r="B184" s="11"/>
      <c r="C184" s="11"/>
      <c r="D184" s="11"/>
      <c r="E184" s="11"/>
      <c r="F184" s="11"/>
      <c r="G184" s="11"/>
      <c r="H184" s="11"/>
      <c r="I184" s="11"/>
      <c r="J184" s="11"/>
      <c r="K184" s="11"/>
      <c r="L184" s="11"/>
      <c r="M184" s="12"/>
      <c r="N184" s="27"/>
      <c r="O184" s="23"/>
      <c r="P184" s="23"/>
      <c r="Q184" s="23"/>
      <c r="R184" s="23"/>
      <c r="S184" s="23"/>
      <c r="T184" s="242"/>
      <c r="U184" s="242"/>
      <c r="V184" s="242"/>
      <c r="W184" s="242"/>
      <c r="X184" s="242"/>
      <c r="Y184" s="242"/>
      <c r="Z184" s="242"/>
      <c r="AA184" s="242"/>
      <c r="AB184" s="242"/>
      <c r="AC184" s="242"/>
      <c r="AD184" s="206"/>
      <c r="AE184" s="206"/>
      <c r="AF184" s="242"/>
      <c r="AG184" s="242"/>
      <c r="AH184" s="242"/>
      <c r="AI184" s="242"/>
      <c r="AJ184" s="242"/>
      <c r="AK184" s="242"/>
      <c r="AL184" s="242"/>
      <c r="AM184" s="242"/>
      <c r="AN184" s="238"/>
      <c r="AO184" s="242"/>
      <c r="AP184" s="242"/>
      <c r="AQ184" s="242"/>
      <c r="AR184" s="242"/>
      <c r="AS184" s="242"/>
    </row>
    <row r="185" spans="1:45" s="5" customFormat="1" ht="18" customHeight="1" x14ac:dyDescent="0.35">
      <c r="A185" s="10"/>
      <c r="B185" s="11"/>
      <c r="C185" s="218" t="s">
        <v>276</v>
      </c>
      <c r="D185" s="218"/>
      <c r="E185" s="218"/>
      <c r="F185" s="218"/>
      <c r="G185" s="329" t="s">
        <v>119</v>
      </c>
      <c r="H185" s="329"/>
      <c r="I185" s="329"/>
      <c r="J185" s="11"/>
      <c r="K185" s="19" t="s">
        <v>69</v>
      </c>
      <c r="L185" s="17" t="s">
        <v>181</v>
      </c>
      <c r="M185" s="12"/>
      <c r="N185" s="27"/>
      <c r="O185" s="104"/>
      <c r="P185" s="104"/>
      <c r="Q185" s="104"/>
      <c r="R185" s="104"/>
      <c r="S185" s="104"/>
      <c r="T185" s="27"/>
      <c r="U185" s="115"/>
      <c r="V185" s="115"/>
      <c r="W185" s="115"/>
      <c r="X185" s="115"/>
      <c r="Y185" s="115"/>
      <c r="Z185" s="115"/>
      <c r="AA185" s="27"/>
      <c r="AB185" s="27"/>
      <c r="AC185" s="27"/>
      <c r="AD185" s="207"/>
      <c r="AE185" s="207"/>
      <c r="AF185" s="27"/>
      <c r="AG185" s="27"/>
      <c r="AH185" s="27"/>
      <c r="AI185" s="27"/>
      <c r="AJ185" s="27"/>
      <c r="AK185" s="27"/>
      <c r="AL185" s="27"/>
      <c r="AM185" s="242"/>
      <c r="AN185" s="238"/>
      <c r="AO185" s="242"/>
      <c r="AP185" s="242"/>
      <c r="AQ185" s="242"/>
      <c r="AR185" s="242"/>
      <c r="AS185" s="242"/>
    </row>
    <row r="186" spans="1:45" s="5" customFormat="1" ht="18" customHeight="1" x14ac:dyDescent="0.35">
      <c r="A186" s="10"/>
      <c r="B186" s="137"/>
      <c r="C186" s="359"/>
      <c r="D186" s="360"/>
      <c r="E186" s="229"/>
      <c r="F186" s="229" t="s">
        <v>121</v>
      </c>
      <c r="G186" s="106"/>
      <c r="H186" s="235" t="s">
        <v>125</v>
      </c>
      <c r="I186" s="106"/>
      <c r="J186" s="235"/>
      <c r="K186" s="20"/>
      <c r="L186" s="133" t="str">
        <f>IFERROR(ROUND(K186/((I186-G186)/30.4),0),"")</f>
        <v/>
      </c>
      <c r="M186" s="12"/>
      <c r="N186" s="27"/>
      <c r="O186" s="114">
        <f>((($L179-$O$251)/($O$250-$O$251))*0.5+1)</f>
        <v>0.25</v>
      </c>
      <c r="P186" s="118">
        <f>IF($O186&gt;1.5,1.5,IF($O186&lt;0.5,0,$O186))</f>
        <v>0</v>
      </c>
      <c r="Q186" s="114">
        <f>((($L179-$Q$251)/($Q$250-$Q$251))*0.5+1)</f>
        <v>0</v>
      </c>
      <c r="R186" s="118">
        <f>IF($Q186&gt;1.5,1.5,IF($Q186&lt;0.5,0,$Q186))</f>
        <v>0</v>
      </c>
      <c r="S186" s="114">
        <f>((($K186-$S$251)/($S$250-$S$251))*0.5+1)</f>
        <v>-0.75</v>
      </c>
      <c r="T186" s="118">
        <f>IF($S186&gt;1.5,1.5,IF($S186&lt;0.5,0,$S186))</f>
        <v>0</v>
      </c>
      <c r="U186" s="114">
        <f>((($K186-$U$251)/($U$250-$U$251))*0.5+1)</f>
        <v>-1.4</v>
      </c>
      <c r="V186" s="118">
        <f>IF($U186&gt;1.5,1.5,IF($U186&lt;0.5,0,$U186))</f>
        <v>0</v>
      </c>
      <c r="W186" s="114"/>
      <c r="X186" s="118"/>
      <c r="Y186" s="114"/>
      <c r="Z186" s="118"/>
      <c r="AA186" s="114">
        <f>((($G178-$AA$251)/($AA$250-$AA$251))*0.5+1)</f>
        <v>0</v>
      </c>
      <c r="AB186" s="118">
        <f>IF($AA186&gt;1.5,1.5,IF($AA186&lt;0.5,0,$AA186))</f>
        <v>0</v>
      </c>
      <c r="AC186" s="114">
        <f>((($G178-$AC$251)/($AC$250-$AC$251))*0.5+1)</f>
        <v>-0.5</v>
      </c>
      <c r="AD186" s="118">
        <f>IF($AC186&gt;1.5,1.5,IF($AC186&lt;0.5,0,$AC186))</f>
        <v>0</v>
      </c>
      <c r="AE186" s="114">
        <f>((($L181-$AE$251)/($AE$250-$AE$251))*0.5+1)</f>
        <v>0</v>
      </c>
      <c r="AF186" s="118">
        <f>IF($AE186&gt;1.5,1.5,IF($AE186&lt;0.5,0,$AE186))</f>
        <v>0</v>
      </c>
      <c r="AG186" s="114">
        <f>((($L181-$AF$251)/($AF$250-$AF$251))*0.5+1)</f>
        <v>-0.5</v>
      </c>
      <c r="AH186" s="118">
        <f>IF($AG186&gt;1.5,1.5,IF($AG186&lt;0.5,0,$AG186))</f>
        <v>0</v>
      </c>
      <c r="AI186" s="114">
        <f>((($T207-$AG$251)/($AG$250-$AG$251))*0.5+1)</f>
        <v>0.16666666666666663</v>
      </c>
      <c r="AJ186" s="118">
        <f>IF($AI186&gt;1.5,1.5,IF($AI186&lt;0.5,0,$AI186))</f>
        <v>0</v>
      </c>
      <c r="AK186" s="114">
        <f>((($V207-$AI$251)/($AI$250-$AI$251))*0.5+1)</f>
        <v>0</v>
      </c>
      <c r="AL186" s="118">
        <f>IF($AK186&gt;1.5,1.5,IF($AK186&lt;0.5,0,$AK186))</f>
        <v>0</v>
      </c>
      <c r="AM186" s="117"/>
      <c r="AN186" s="119">
        <f>IF(AND(OR($C186="Agile(r) Portfoliomanager*in",$C186="Mitglied Portfolioteam"),PRODUCT(P186,T186,AB186,AF186,AJ186)&gt;=1,$L$190&gt;=$AO$250),1,0)</f>
        <v>0</v>
      </c>
      <c r="AO186" s="119">
        <f>IF(AND(OR($C186="Agile(r) Portfoliomanager*in",$C186="Mitglied Portfolioteam"),PRODUCT(R186,V186,AD186,AH186,AL186)&gt;=1,$L$190&gt;=$AO$249),1,0)</f>
        <v>0</v>
      </c>
      <c r="AP186" s="242"/>
      <c r="AQ186" s="234">
        <f>IF(AND(OR(J178&gt;=O$257,L178&gt;=Q$257),K186&gt;=S$257,G178+H178&gt;=U$257,AS186&gt;=W$257,L190&gt;=Y$257,R207&gt;=AA$257),1,0)</f>
        <v>0</v>
      </c>
      <c r="AR186" s="242"/>
      <c r="AS186" s="240">
        <f>IF(I186="",0,DATEDIF(G186,I186,"m")+1)</f>
        <v>0</v>
      </c>
    </row>
    <row r="187" spans="1:45" s="5" customFormat="1" ht="18" customHeight="1" x14ac:dyDescent="0.35">
      <c r="A187" s="10"/>
      <c r="B187" s="137"/>
      <c r="C187" s="359"/>
      <c r="D187" s="360"/>
      <c r="E187" s="229"/>
      <c r="F187" s="229" t="s">
        <v>121</v>
      </c>
      <c r="G187" s="106"/>
      <c r="H187" s="235" t="s">
        <v>125</v>
      </c>
      <c r="I187" s="106"/>
      <c r="J187" s="235"/>
      <c r="K187" s="20"/>
      <c r="L187" s="133" t="str">
        <f t="shared" ref="L187:L188" si="22">IFERROR(ROUND(K187/((I187-G187)/30.4),0),"")</f>
        <v/>
      </c>
      <c r="M187" s="12"/>
      <c r="N187" s="27"/>
      <c r="O187" s="114">
        <f>((($L179-$O$251)/($O$250-$O$251))*0.5+1)</f>
        <v>0.25</v>
      </c>
      <c r="P187" s="118">
        <f t="shared" ref="P187:P188" si="23">IF($O187&gt;1.5,1.5,IF($O187&lt;0.5,0,$O187))</f>
        <v>0</v>
      </c>
      <c r="Q187" s="114">
        <f>((($L179-$Q$251)/($Q$250-$Q$251))*0.5+1)</f>
        <v>0</v>
      </c>
      <c r="R187" s="118">
        <f t="shared" ref="R187:R188" si="24">IF($Q187&gt;1.5,1.5,IF($Q187&lt;0.5,0,$Q187))</f>
        <v>0</v>
      </c>
      <c r="S187" s="114">
        <f>((($K187-$S$251)/($S$250-$S$251))*0.5+1)</f>
        <v>-0.75</v>
      </c>
      <c r="T187" s="118">
        <f t="shared" ref="T187:T188" si="25">IF($S187&gt;1.5,1.5,IF($S187&lt;0.5,0,$S187))</f>
        <v>0</v>
      </c>
      <c r="U187" s="114">
        <f>((($K187-$U$251)/($U$250-$U$251))*0.5+1)</f>
        <v>-1.4</v>
      </c>
      <c r="V187" s="118">
        <f t="shared" ref="V187:V188" si="26">IF($U187&gt;1.5,1.5,IF($U187&lt;0.5,0,$U187))</f>
        <v>0</v>
      </c>
      <c r="W187" s="114"/>
      <c r="X187" s="118"/>
      <c r="Y187" s="114"/>
      <c r="Z187" s="118"/>
      <c r="AA187" s="114">
        <f>((($G178-$AA$251)/($AA$250-$AA$251))*0.5+1)</f>
        <v>0</v>
      </c>
      <c r="AB187" s="118">
        <f t="shared" ref="AB187:AB188" si="27">IF($AA187&gt;1.5,1.5,IF($AA187&lt;0.5,0,$AA187))</f>
        <v>0</v>
      </c>
      <c r="AC187" s="114">
        <f>((($G178-$AC$251)/($AC$250-$AC$251))*0.5+1)</f>
        <v>-0.5</v>
      </c>
      <c r="AD187" s="118">
        <f t="shared" ref="AD187:AD188" si="28">IF($AC187&gt;1.5,1.5,IF($AC187&lt;0.5,0,$AC187))</f>
        <v>0</v>
      </c>
      <c r="AE187" s="114">
        <f>((($L181-$AE$251)/($AE$250-$AE$251))*0.5+1)</f>
        <v>0</v>
      </c>
      <c r="AF187" s="118">
        <f t="shared" ref="AF187:AF188" si="29">IF($AE187&gt;1.5,1.5,IF($AE187&lt;0.5,0,$AE187))</f>
        <v>0</v>
      </c>
      <c r="AG187" s="114">
        <f>((($L181-$AF$251)/($AF$250-$AF$251))*0.5+1)</f>
        <v>-0.5</v>
      </c>
      <c r="AH187" s="118">
        <f>IF($AG187&gt;1.5,1.5,IF($AG187&lt;0.5,0,$AG187))</f>
        <v>0</v>
      </c>
      <c r="AI187" s="114">
        <f>((($T207-$AG$251)/($AG$250-$AG$251))*0.5+1)</f>
        <v>0.16666666666666663</v>
      </c>
      <c r="AJ187" s="118">
        <f>IF($AI187&gt;1.5,1.5,IF($AI187&lt;0.5,0,$AI187))</f>
        <v>0</v>
      </c>
      <c r="AK187" s="114">
        <f>((($V207-$AI$251)/($AI$250-$AI$251))*0.5+1)</f>
        <v>0</v>
      </c>
      <c r="AL187" s="118">
        <f>IF($AK187&gt;1.5,1.5,IF($AK187&lt;0.5,0,$AK187))</f>
        <v>0</v>
      </c>
      <c r="AM187" s="117"/>
      <c r="AN187" s="119">
        <f t="shared" ref="AN187:AN188" si="30">IF(AND(OR($C187="Agile(r) Portfoliomanager*in",$C187="Mitglied Portfolioteam"),PRODUCT(P187,T187,AB187,AF187,AJ187)&gt;=1,$L$190&gt;=$AO$250),1,0)</f>
        <v>0</v>
      </c>
      <c r="AO187" s="119">
        <f t="shared" ref="AO187:AO188" si="31">IF(AND(OR($C187="Agile(r) Portfoliomanager*in",$C187="Mitglied Portfolioteam"),PRODUCT(R187,V187,AD187,AH187,AL187)&gt;=1,$L$190&gt;=$AO$249),1,0)</f>
        <v>0</v>
      </c>
      <c r="AP187" s="242"/>
      <c r="AQ187" s="234">
        <f>IF(AND(OR(J178&gt;=O$257,L178&gt;=Q$257),K187&gt;=S$257,G178+H178&gt;=U$257,AS187&gt;=W$257,L190&gt;=Y$257,R207&gt;=AA$257),1,0)</f>
        <v>0</v>
      </c>
      <c r="AR187" s="242"/>
      <c r="AS187" s="240">
        <f t="shared" ref="AS187:AS188" si="32">IF(I187="",0,DATEDIF(G187,I187,"m")+1)</f>
        <v>0</v>
      </c>
    </row>
    <row r="188" spans="1:45" s="5" customFormat="1" ht="18" customHeight="1" x14ac:dyDescent="0.35">
      <c r="A188" s="10"/>
      <c r="B188" s="137"/>
      <c r="C188" s="361"/>
      <c r="D188" s="361"/>
      <c r="E188" s="229"/>
      <c r="F188" s="229" t="s">
        <v>121</v>
      </c>
      <c r="G188" s="106"/>
      <c r="H188" s="235" t="s">
        <v>125</v>
      </c>
      <c r="I188" s="106"/>
      <c r="J188" s="235"/>
      <c r="K188" s="20"/>
      <c r="L188" s="133" t="str">
        <f t="shared" si="22"/>
        <v/>
      </c>
      <c r="M188" s="12"/>
      <c r="N188" s="27"/>
      <c r="O188" s="114">
        <f>((($L179-$O$251)/($O$250-$O$251))*0.5+1)</f>
        <v>0.25</v>
      </c>
      <c r="P188" s="118">
        <f t="shared" si="23"/>
        <v>0</v>
      </c>
      <c r="Q188" s="114">
        <f>((($L179-$Q$251)/($Q$250-$Q$251))*0.5+1)</f>
        <v>0</v>
      </c>
      <c r="R188" s="118">
        <f t="shared" si="24"/>
        <v>0</v>
      </c>
      <c r="S188" s="114">
        <f>((($K188-$S$251)/($S$250-$S$251))*0.5+1)</f>
        <v>-0.75</v>
      </c>
      <c r="T188" s="118">
        <f t="shared" si="25"/>
        <v>0</v>
      </c>
      <c r="U188" s="114">
        <f>((($K188-$U$251)/($U$250-$U$251))*0.5+1)</f>
        <v>-1.4</v>
      </c>
      <c r="V188" s="118">
        <f t="shared" si="26"/>
        <v>0</v>
      </c>
      <c r="W188" s="114"/>
      <c r="X188" s="118"/>
      <c r="Y188" s="114"/>
      <c r="Z188" s="118"/>
      <c r="AA188" s="114">
        <f>((($G178-$AA$251)/($AA$250-$AA$251))*0.5+1)</f>
        <v>0</v>
      </c>
      <c r="AB188" s="118">
        <f t="shared" si="27"/>
        <v>0</v>
      </c>
      <c r="AC188" s="114">
        <f>((($G178-$AC$251)/($AC$250-$AC$251))*0.5+1)</f>
        <v>-0.5</v>
      </c>
      <c r="AD188" s="118">
        <f t="shared" si="28"/>
        <v>0</v>
      </c>
      <c r="AE188" s="114">
        <f>((($L181-$AE$251)/($AE$250-$AE$251))*0.5+1)</f>
        <v>0</v>
      </c>
      <c r="AF188" s="118">
        <f t="shared" si="29"/>
        <v>0</v>
      </c>
      <c r="AG188" s="114">
        <f>((($L181-$AF$251)/($AF$250-$AF$251))*0.5+1)</f>
        <v>-0.5</v>
      </c>
      <c r="AH188" s="118">
        <f>IF($AG188&gt;1.5,1.5,IF($AG188&lt;0.5,0,$AG188))</f>
        <v>0</v>
      </c>
      <c r="AI188" s="114">
        <f>((($T207-$AG$251)/($AG$250-$AG$251))*0.5+1)</f>
        <v>0.16666666666666663</v>
      </c>
      <c r="AJ188" s="118">
        <f>IF($AI188&gt;1.5,1.5,IF($AI188&lt;0.5,0,$AI188))</f>
        <v>0</v>
      </c>
      <c r="AK188" s="114">
        <f>((($V207-$AI$251)/($AI$250-$AI$251))*0.5+1)</f>
        <v>0</v>
      </c>
      <c r="AL188" s="118">
        <f>IF($AK188&gt;1.5,1.5,IF($AK188&lt;0.5,0,$AK188))</f>
        <v>0</v>
      </c>
      <c r="AM188" s="117"/>
      <c r="AN188" s="119">
        <f t="shared" si="30"/>
        <v>0</v>
      </c>
      <c r="AO188" s="119">
        <f t="shared" si="31"/>
        <v>0</v>
      </c>
      <c r="AP188" s="242"/>
      <c r="AQ188" s="234">
        <f>IF(AND(OR(J178&gt;=O$257,L178&gt;=Q$257),K188&gt;=S$257,G178+H178&gt;=U$257,AS188&gt;=W$257,L190&gt;=Y$257,R207&gt;=AA$257),1,0)</f>
        <v>0</v>
      </c>
      <c r="AR188" s="242"/>
      <c r="AS188" s="240">
        <f t="shared" si="32"/>
        <v>0</v>
      </c>
    </row>
    <row r="189" spans="1:45" s="5" customFormat="1" ht="10" customHeight="1" x14ac:dyDescent="0.35">
      <c r="A189" s="10"/>
      <c r="B189" s="11"/>
      <c r="C189" s="217"/>
      <c r="D189" s="217"/>
      <c r="E189" s="217"/>
      <c r="F189" s="217"/>
      <c r="G189" s="132"/>
      <c r="H189" s="219"/>
      <c r="I189" s="219"/>
      <c r="J189" s="219"/>
      <c r="K189" s="219"/>
      <c r="L189" s="219"/>
      <c r="M189" s="12"/>
      <c r="N189" s="27"/>
      <c r="O189" s="23"/>
      <c r="P189" s="23"/>
      <c r="Q189" s="23"/>
      <c r="R189" s="23"/>
      <c r="S189" s="23"/>
      <c r="T189" s="242"/>
      <c r="U189" s="238"/>
      <c r="V189" s="238"/>
      <c r="W189" s="238"/>
      <c r="X189" s="238"/>
      <c r="Y189" s="238"/>
      <c r="Z189" s="238"/>
      <c r="AA189" s="242"/>
      <c r="AB189" s="242"/>
      <c r="AC189" s="242"/>
      <c r="AD189" s="201"/>
      <c r="AE189" s="201"/>
      <c r="AF189" s="238"/>
      <c r="AG189" s="238"/>
      <c r="AH189" s="238"/>
      <c r="AI189" s="238"/>
      <c r="AJ189" s="238"/>
      <c r="AK189" s="238"/>
      <c r="AL189" s="238"/>
      <c r="AM189" s="238"/>
      <c r="AN189" s="238"/>
      <c r="AO189" s="238"/>
      <c r="AP189" s="242"/>
      <c r="AQ189" s="242"/>
      <c r="AR189" s="242"/>
      <c r="AS189" s="242"/>
    </row>
    <row r="190" spans="1:45" s="5" customFormat="1" ht="18" customHeight="1" x14ac:dyDescent="0.35">
      <c r="A190" s="10"/>
      <c r="B190" s="11"/>
      <c r="C190" s="270" t="s">
        <v>277</v>
      </c>
      <c r="D190" s="270"/>
      <c r="E190" s="270"/>
      <c r="F190" s="270"/>
      <c r="G190" s="219"/>
      <c r="H190" s="219"/>
      <c r="I190" s="219"/>
      <c r="J190" s="219"/>
      <c r="K190" s="219"/>
      <c r="L190" s="133">
        <f>SUM(L191:L200)</f>
        <v>0</v>
      </c>
      <c r="M190" s="12"/>
      <c r="N190" s="27"/>
      <c r="O190" s="23"/>
      <c r="P190" s="23"/>
      <c r="Q190" s="23"/>
      <c r="R190" s="23"/>
      <c r="S190" s="23"/>
      <c r="T190" s="242"/>
      <c r="U190" s="238"/>
      <c r="V190" s="238"/>
      <c r="W190" s="238"/>
      <c r="X190" s="238"/>
      <c r="Y190" s="238"/>
      <c r="Z190" s="238"/>
      <c r="AA190" s="242"/>
      <c r="AB190" s="242"/>
      <c r="AC190" s="242"/>
      <c r="AD190" s="201"/>
      <c r="AE190" s="201"/>
      <c r="AF190" s="238"/>
      <c r="AG190" s="238"/>
      <c r="AH190" s="238"/>
      <c r="AI190" s="238"/>
      <c r="AJ190" s="238"/>
      <c r="AK190" s="238"/>
      <c r="AL190" s="238"/>
      <c r="AM190" s="238"/>
      <c r="AN190" s="238"/>
      <c r="AO190" s="238"/>
      <c r="AP190" s="242"/>
      <c r="AQ190" s="242"/>
      <c r="AR190" s="242"/>
      <c r="AS190" s="242"/>
    </row>
    <row r="191" spans="1:45" s="5" customFormat="1" ht="18" customHeight="1" x14ac:dyDescent="0.35">
      <c r="A191" s="10"/>
      <c r="B191" s="11"/>
      <c r="C191" s="268" t="s">
        <v>183</v>
      </c>
      <c r="D191" s="268"/>
      <c r="E191" s="268"/>
      <c r="F191" s="268"/>
      <c r="G191" s="268"/>
      <c r="H191" s="268"/>
      <c r="I191" s="268"/>
      <c r="J191" s="268"/>
      <c r="K191" s="268"/>
      <c r="L191" s="20"/>
      <c r="M191" s="12"/>
      <c r="N191" s="27"/>
      <c r="O191" s="23"/>
      <c r="P191" s="23"/>
      <c r="Q191" s="23"/>
      <c r="R191" s="23"/>
      <c r="S191" s="23"/>
      <c r="T191" s="242"/>
      <c r="U191" s="238"/>
      <c r="V191" s="238"/>
      <c r="W191" s="238"/>
      <c r="X191" s="238"/>
      <c r="Y191" s="238"/>
      <c r="Z191" s="238"/>
      <c r="AA191" s="242"/>
      <c r="AB191" s="242"/>
      <c r="AC191" s="242"/>
      <c r="AD191" s="201"/>
      <c r="AE191" s="201"/>
      <c r="AF191" s="238"/>
      <c r="AG191" s="238"/>
      <c r="AH191" s="238"/>
      <c r="AI191" s="238"/>
      <c r="AJ191" s="238"/>
      <c r="AK191" s="238"/>
      <c r="AL191" s="238"/>
      <c r="AM191" s="238"/>
      <c r="AN191" s="238"/>
      <c r="AO191" s="238"/>
      <c r="AP191" s="242"/>
      <c r="AQ191" s="242"/>
      <c r="AR191" s="242"/>
      <c r="AS191" s="242"/>
    </row>
    <row r="192" spans="1:45" s="5" customFormat="1" ht="18" customHeight="1" x14ac:dyDescent="0.35">
      <c r="A192" s="10"/>
      <c r="B192" s="11"/>
      <c r="C192" s="268" t="s">
        <v>302</v>
      </c>
      <c r="D192" s="268"/>
      <c r="E192" s="268"/>
      <c r="F192" s="268"/>
      <c r="G192" s="268"/>
      <c r="H192" s="268"/>
      <c r="I192" s="268"/>
      <c r="J192" s="268"/>
      <c r="K192" s="268"/>
      <c r="L192" s="20"/>
      <c r="M192" s="12"/>
      <c r="N192" s="27"/>
      <c r="O192" s="23"/>
      <c r="P192" s="23"/>
      <c r="Q192" s="23"/>
      <c r="R192" s="23"/>
      <c r="S192" s="23"/>
      <c r="T192" s="242"/>
      <c r="U192" s="238"/>
      <c r="V192" s="238"/>
      <c r="W192" s="238"/>
      <c r="X192" s="238"/>
      <c r="Y192" s="238"/>
      <c r="Z192" s="238"/>
      <c r="AA192" s="242"/>
      <c r="AB192" s="242"/>
      <c r="AC192" s="242"/>
      <c r="AD192" s="201"/>
      <c r="AE192" s="201"/>
      <c r="AF192" s="238"/>
      <c r="AG192" s="238"/>
      <c r="AH192" s="238"/>
      <c r="AI192" s="238"/>
      <c r="AJ192" s="238"/>
      <c r="AK192" s="238"/>
      <c r="AL192" s="238"/>
      <c r="AM192" s="238"/>
      <c r="AN192" s="238"/>
      <c r="AO192" s="238"/>
      <c r="AP192" s="242"/>
      <c r="AQ192" s="242"/>
      <c r="AR192" s="242"/>
      <c r="AS192" s="242"/>
    </row>
    <row r="193" spans="1:41" s="5" customFormat="1" ht="18" customHeight="1" x14ac:dyDescent="0.35">
      <c r="A193" s="10"/>
      <c r="B193" s="11"/>
      <c r="C193" s="268" t="s">
        <v>316</v>
      </c>
      <c r="D193" s="268"/>
      <c r="E193" s="268"/>
      <c r="F193" s="268"/>
      <c r="G193" s="268"/>
      <c r="H193" s="268"/>
      <c r="I193" s="268"/>
      <c r="J193" s="268"/>
      <c r="K193" s="268"/>
      <c r="L193" s="20"/>
      <c r="M193" s="12"/>
      <c r="N193" s="27"/>
      <c r="O193" s="23"/>
      <c r="P193" s="23"/>
      <c r="Q193" s="23"/>
      <c r="R193" s="23"/>
      <c r="S193" s="23"/>
      <c r="T193" s="242"/>
      <c r="U193" s="238"/>
      <c r="V193" s="238"/>
      <c r="W193" s="238"/>
      <c r="X193" s="238"/>
      <c r="Y193" s="238"/>
      <c r="Z193" s="238"/>
      <c r="AA193" s="242"/>
      <c r="AB193" s="242"/>
      <c r="AC193" s="242"/>
      <c r="AD193" s="201"/>
      <c r="AE193" s="201"/>
      <c r="AF193" s="238"/>
      <c r="AG193" s="238"/>
      <c r="AH193" s="238"/>
      <c r="AI193" s="238"/>
      <c r="AJ193" s="238"/>
      <c r="AK193" s="238"/>
      <c r="AL193" s="238"/>
      <c r="AM193" s="238"/>
      <c r="AN193" s="238"/>
      <c r="AO193" s="238"/>
    </row>
    <row r="194" spans="1:41" s="5" customFormat="1" ht="18" customHeight="1" x14ac:dyDescent="0.35">
      <c r="A194" s="10"/>
      <c r="B194" s="11"/>
      <c r="C194" s="268" t="s">
        <v>186</v>
      </c>
      <c r="D194" s="268"/>
      <c r="E194" s="268"/>
      <c r="F194" s="268"/>
      <c r="G194" s="268"/>
      <c r="H194" s="268"/>
      <c r="I194" s="268"/>
      <c r="J194" s="268"/>
      <c r="K194" s="268"/>
      <c r="L194" s="20"/>
      <c r="M194" s="12"/>
      <c r="N194" s="27"/>
      <c r="O194" s="23"/>
      <c r="P194" s="23"/>
      <c r="Q194" s="23"/>
      <c r="R194" s="23"/>
      <c r="S194" s="23"/>
      <c r="T194" s="242"/>
      <c r="U194" s="238"/>
      <c r="V194" s="238"/>
      <c r="W194" s="238"/>
      <c r="X194" s="238"/>
      <c r="Y194" s="238"/>
      <c r="Z194" s="238"/>
      <c r="AA194" s="242"/>
      <c r="AB194" s="242"/>
      <c r="AC194" s="242"/>
      <c r="AD194" s="201"/>
      <c r="AE194" s="201"/>
      <c r="AF194" s="238"/>
      <c r="AG194" s="238"/>
      <c r="AH194" s="238"/>
      <c r="AI194" s="238"/>
      <c r="AJ194" s="238"/>
      <c r="AK194" s="238"/>
      <c r="AL194" s="238"/>
      <c r="AM194" s="238"/>
      <c r="AN194" s="238"/>
      <c r="AO194" s="238"/>
    </row>
    <row r="195" spans="1:41" s="5" customFormat="1" ht="18" customHeight="1" x14ac:dyDescent="0.35">
      <c r="A195" s="10"/>
      <c r="B195" s="11"/>
      <c r="C195" s="268" t="s">
        <v>187</v>
      </c>
      <c r="D195" s="268"/>
      <c r="E195" s="268"/>
      <c r="F195" s="268"/>
      <c r="G195" s="268"/>
      <c r="H195" s="268"/>
      <c r="I195" s="268"/>
      <c r="J195" s="268"/>
      <c r="K195" s="268"/>
      <c r="L195" s="20"/>
      <c r="M195" s="12"/>
      <c r="N195" s="27"/>
      <c r="O195" s="23"/>
      <c r="P195" s="23"/>
      <c r="Q195" s="23"/>
      <c r="R195" s="23"/>
      <c r="S195" s="23"/>
      <c r="T195" s="242"/>
      <c r="U195" s="238"/>
      <c r="V195" s="238"/>
      <c r="W195" s="238"/>
      <c r="X195" s="238"/>
      <c r="Y195" s="238"/>
      <c r="Z195" s="238"/>
      <c r="AA195" s="242"/>
      <c r="AB195" s="242"/>
      <c r="AC195" s="242"/>
      <c r="AD195" s="201"/>
      <c r="AE195" s="201"/>
      <c r="AF195" s="238"/>
      <c r="AG195" s="238"/>
      <c r="AH195" s="238"/>
      <c r="AI195" s="238"/>
      <c r="AJ195" s="238"/>
      <c r="AK195" s="238"/>
      <c r="AL195" s="238"/>
      <c r="AM195" s="238"/>
      <c r="AN195" s="238"/>
      <c r="AO195" s="238"/>
    </row>
    <row r="196" spans="1:41" s="5" customFormat="1" ht="18" customHeight="1" x14ac:dyDescent="0.35">
      <c r="A196" s="10"/>
      <c r="B196" s="11"/>
      <c r="C196" s="268" t="s">
        <v>188</v>
      </c>
      <c r="D196" s="268"/>
      <c r="E196" s="268"/>
      <c r="F196" s="268"/>
      <c r="G196" s="268"/>
      <c r="H196" s="268"/>
      <c r="I196" s="268"/>
      <c r="J196" s="268"/>
      <c r="K196" s="268"/>
      <c r="L196" s="20"/>
      <c r="M196" s="12"/>
      <c r="N196" s="27"/>
      <c r="O196" s="23"/>
      <c r="P196" s="23"/>
      <c r="Q196" s="23"/>
      <c r="R196" s="23"/>
      <c r="S196" s="23"/>
      <c r="T196" s="242"/>
      <c r="U196" s="238"/>
      <c r="V196" s="238"/>
      <c r="W196" s="238"/>
      <c r="X196" s="238"/>
      <c r="Y196" s="238"/>
      <c r="Z196" s="238"/>
      <c r="AA196" s="242"/>
      <c r="AB196" s="242"/>
      <c r="AC196" s="242"/>
      <c r="AD196" s="201"/>
      <c r="AE196" s="201"/>
      <c r="AF196" s="238"/>
      <c r="AG196" s="238"/>
      <c r="AH196" s="238"/>
      <c r="AI196" s="238"/>
      <c r="AJ196" s="238"/>
      <c r="AK196" s="238"/>
      <c r="AL196" s="238"/>
      <c r="AM196" s="238"/>
      <c r="AN196" s="238"/>
      <c r="AO196" s="238"/>
    </row>
    <row r="197" spans="1:41" s="5" customFormat="1" ht="18" customHeight="1" x14ac:dyDescent="0.35">
      <c r="A197" s="10"/>
      <c r="B197" s="11"/>
      <c r="C197" s="268" t="s">
        <v>189</v>
      </c>
      <c r="D197" s="268"/>
      <c r="E197" s="268"/>
      <c r="F197" s="268"/>
      <c r="G197" s="268"/>
      <c r="H197" s="268"/>
      <c r="I197" s="268"/>
      <c r="J197" s="268"/>
      <c r="K197" s="268"/>
      <c r="L197" s="20"/>
      <c r="M197" s="12"/>
      <c r="N197" s="27"/>
      <c r="O197" s="23"/>
      <c r="P197" s="23"/>
      <c r="Q197" s="23"/>
      <c r="R197" s="23"/>
      <c r="S197" s="23"/>
      <c r="T197" s="242"/>
      <c r="U197" s="238"/>
      <c r="V197" s="238"/>
      <c r="W197" s="238"/>
      <c r="X197" s="238"/>
      <c r="Y197" s="238"/>
      <c r="Z197" s="238"/>
      <c r="AA197" s="242"/>
      <c r="AB197" s="242"/>
      <c r="AC197" s="242"/>
      <c r="AD197" s="201"/>
      <c r="AE197" s="201"/>
      <c r="AF197" s="238"/>
      <c r="AG197" s="238"/>
      <c r="AH197" s="238"/>
      <c r="AI197" s="238"/>
      <c r="AJ197" s="238"/>
      <c r="AK197" s="238"/>
      <c r="AL197" s="238"/>
      <c r="AM197" s="238"/>
      <c r="AN197" s="238"/>
      <c r="AO197" s="238"/>
    </row>
    <row r="198" spans="1:41" s="5" customFormat="1" ht="18" customHeight="1" x14ac:dyDescent="0.35">
      <c r="A198" s="10"/>
      <c r="B198" s="11"/>
      <c r="C198" s="268" t="s">
        <v>190</v>
      </c>
      <c r="D198" s="268"/>
      <c r="E198" s="268"/>
      <c r="F198" s="268"/>
      <c r="G198" s="268"/>
      <c r="H198" s="268"/>
      <c r="I198" s="268"/>
      <c r="J198" s="268"/>
      <c r="K198" s="268"/>
      <c r="L198" s="20"/>
      <c r="M198" s="12"/>
      <c r="N198" s="27"/>
      <c r="O198" s="23"/>
      <c r="P198" s="23"/>
      <c r="Q198" s="23"/>
      <c r="R198" s="23"/>
      <c r="S198" s="23"/>
      <c r="T198" s="242"/>
      <c r="U198" s="238"/>
      <c r="V198" s="238"/>
      <c r="W198" s="238"/>
      <c r="X198" s="238"/>
      <c r="Y198" s="238"/>
      <c r="Z198" s="238"/>
      <c r="AA198" s="242"/>
      <c r="AB198" s="242"/>
      <c r="AC198" s="242"/>
      <c r="AD198" s="201"/>
      <c r="AE198" s="201"/>
      <c r="AF198" s="238"/>
      <c r="AG198" s="238"/>
      <c r="AH198" s="238"/>
      <c r="AI198" s="238"/>
      <c r="AJ198" s="238"/>
      <c r="AK198" s="238"/>
      <c r="AL198" s="238"/>
      <c r="AM198" s="238"/>
      <c r="AN198" s="238"/>
      <c r="AO198" s="238"/>
    </row>
    <row r="199" spans="1:41" s="5" customFormat="1" ht="18" customHeight="1" x14ac:dyDescent="0.35">
      <c r="A199" s="10"/>
      <c r="B199" s="11"/>
      <c r="C199" s="268" t="s">
        <v>191</v>
      </c>
      <c r="D199" s="268"/>
      <c r="E199" s="268"/>
      <c r="F199" s="268"/>
      <c r="G199" s="268"/>
      <c r="H199" s="268"/>
      <c r="I199" s="268"/>
      <c r="J199" s="268"/>
      <c r="K199" s="268"/>
      <c r="L199" s="20"/>
      <c r="M199" s="12"/>
      <c r="N199" s="27"/>
      <c r="O199" s="23"/>
      <c r="P199" s="23"/>
      <c r="Q199" s="23"/>
      <c r="R199" s="23"/>
      <c r="S199" s="23"/>
      <c r="T199" s="242"/>
      <c r="U199" s="238"/>
      <c r="V199" s="238"/>
      <c r="W199" s="238"/>
      <c r="X199" s="238"/>
      <c r="Y199" s="238"/>
      <c r="Z199" s="238"/>
      <c r="AA199" s="242"/>
      <c r="AB199" s="242"/>
      <c r="AC199" s="242"/>
      <c r="AD199" s="201"/>
      <c r="AE199" s="201"/>
      <c r="AF199" s="238"/>
      <c r="AG199" s="238"/>
      <c r="AH199" s="238"/>
      <c r="AI199" s="238"/>
      <c r="AJ199" s="238"/>
      <c r="AK199" s="238"/>
      <c r="AL199" s="238"/>
      <c r="AM199" s="238"/>
      <c r="AN199" s="238"/>
      <c r="AO199" s="238"/>
    </row>
    <row r="200" spans="1:41" s="5" customFormat="1" ht="18" customHeight="1" x14ac:dyDescent="0.35">
      <c r="A200" s="10"/>
      <c r="B200" s="11"/>
      <c r="C200" s="268" t="s">
        <v>192</v>
      </c>
      <c r="D200" s="268"/>
      <c r="E200" s="268"/>
      <c r="F200" s="268"/>
      <c r="G200" s="268"/>
      <c r="H200" s="268"/>
      <c r="I200" s="268"/>
      <c r="J200" s="268"/>
      <c r="K200" s="268"/>
      <c r="L200" s="20"/>
      <c r="M200" s="12"/>
      <c r="N200" s="27"/>
      <c r="O200" s="23"/>
      <c r="P200" s="23"/>
      <c r="Q200" s="23"/>
      <c r="R200" s="23"/>
      <c r="S200" s="23"/>
      <c r="T200" s="242"/>
      <c r="U200" s="238"/>
      <c r="V200" s="238"/>
      <c r="W200" s="238"/>
      <c r="X200" s="238"/>
      <c r="Y200" s="238"/>
      <c r="Z200" s="238"/>
      <c r="AA200" s="242"/>
      <c r="AB200" s="242"/>
      <c r="AC200" s="242"/>
      <c r="AD200" s="201"/>
      <c r="AE200" s="201"/>
      <c r="AF200" s="238"/>
      <c r="AG200" s="238"/>
      <c r="AH200" s="238"/>
      <c r="AI200" s="238"/>
      <c r="AJ200" s="238"/>
      <c r="AK200" s="238"/>
      <c r="AL200" s="238"/>
      <c r="AM200" s="238"/>
      <c r="AN200" s="238"/>
      <c r="AO200" s="238"/>
    </row>
    <row r="201" spans="1:41" s="5" customFormat="1" ht="18" customHeight="1" x14ac:dyDescent="0.35">
      <c r="A201" s="10"/>
      <c r="B201" s="11"/>
      <c r="C201" s="217"/>
      <c r="D201" s="217"/>
      <c r="E201" s="217"/>
      <c r="F201" s="217"/>
      <c r="G201" s="219"/>
      <c r="H201" s="219"/>
      <c r="I201" s="219"/>
      <c r="J201" s="219"/>
      <c r="K201" s="219"/>
      <c r="L201" s="219"/>
      <c r="M201" s="12"/>
      <c r="N201" s="27"/>
      <c r="O201" s="357"/>
      <c r="P201" s="357"/>
      <c r="Q201" s="357"/>
      <c r="R201" s="23"/>
      <c r="S201" s="23"/>
      <c r="T201" s="242"/>
      <c r="U201" s="238"/>
      <c r="V201" s="238"/>
      <c r="W201" s="238"/>
      <c r="X201" s="238"/>
      <c r="Y201" s="238"/>
      <c r="Z201" s="238"/>
      <c r="AA201" s="242"/>
      <c r="AB201" s="242"/>
      <c r="AC201" s="242"/>
      <c r="AD201" s="201"/>
      <c r="AE201" s="201"/>
      <c r="AF201" s="238"/>
      <c r="AG201" s="238"/>
      <c r="AH201" s="238"/>
      <c r="AI201" s="238"/>
      <c r="AJ201" s="238"/>
      <c r="AK201" s="238"/>
      <c r="AL201" s="238"/>
      <c r="AM201" s="238"/>
      <c r="AN201" s="238"/>
      <c r="AO201" s="238"/>
    </row>
    <row r="202" spans="1:41" s="5" customFormat="1" ht="18" customHeight="1" x14ac:dyDescent="0.35">
      <c r="A202" s="10"/>
      <c r="B202" s="11"/>
      <c r="C202" s="218" t="s">
        <v>317</v>
      </c>
      <c r="D202" s="217"/>
      <c r="E202" s="217"/>
      <c r="F202" s="217"/>
      <c r="G202" s="219"/>
      <c r="H202" s="219"/>
      <c r="I202" s="219"/>
      <c r="J202" s="219"/>
      <c r="K202" s="219"/>
      <c r="L202" s="219"/>
      <c r="M202" s="12"/>
      <c r="N202" s="27"/>
      <c r="O202" s="243"/>
      <c r="P202" s="243"/>
      <c r="Q202" s="243"/>
      <c r="R202" s="23"/>
      <c r="S202" s="23"/>
      <c r="T202" s="242"/>
      <c r="U202" s="238"/>
      <c r="V202" s="238"/>
      <c r="W202" s="238"/>
      <c r="X202" s="238"/>
      <c r="Y202" s="238"/>
      <c r="Z202" s="238"/>
      <c r="AA202" s="242"/>
      <c r="AB202" s="242"/>
      <c r="AC202" s="242"/>
      <c r="AD202" s="201"/>
      <c r="AE202" s="201"/>
      <c r="AF202" s="238"/>
      <c r="AG202" s="238"/>
      <c r="AH202" s="238"/>
      <c r="AI202" s="238"/>
      <c r="AJ202" s="238"/>
      <c r="AK202" s="238"/>
      <c r="AL202" s="238"/>
      <c r="AM202" s="238"/>
      <c r="AN202" s="238"/>
      <c r="AO202" s="238"/>
    </row>
    <row r="203" spans="1:41" s="5" customFormat="1" ht="18" customHeight="1" x14ac:dyDescent="0.35">
      <c r="A203" s="10"/>
      <c r="B203" s="11"/>
      <c r="C203" s="268" t="s">
        <v>318</v>
      </c>
      <c r="D203" s="268"/>
      <c r="E203" s="268"/>
      <c r="F203" s="268"/>
      <c r="G203" s="268"/>
      <c r="H203" s="268"/>
      <c r="I203" s="268"/>
      <c r="J203" s="268"/>
      <c r="K203" s="268"/>
      <c r="L203" s="268"/>
      <c r="M203" s="12"/>
      <c r="N203" s="27"/>
      <c r="O203" s="243"/>
      <c r="P203" s="243"/>
      <c r="Q203" s="243"/>
      <c r="R203" s="23"/>
      <c r="S203" s="23"/>
      <c r="T203" s="242"/>
      <c r="U203" s="238"/>
      <c r="V203" s="238"/>
      <c r="W203" s="238"/>
      <c r="X203" s="238"/>
      <c r="Y203" s="238"/>
      <c r="Z203" s="238"/>
      <c r="AA203" s="242"/>
      <c r="AB203" s="242"/>
      <c r="AC203" s="242"/>
      <c r="AD203" s="201"/>
      <c r="AE203" s="201"/>
      <c r="AF203" s="238"/>
      <c r="AG203" s="238"/>
      <c r="AH203" s="238"/>
      <c r="AI203" s="238"/>
      <c r="AJ203" s="238"/>
      <c r="AK203" s="238"/>
      <c r="AL203" s="238"/>
      <c r="AM203" s="238"/>
      <c r="AN203" s="238"/>
      <c r="AO203" s="238"/>
    </row>
    <row r="204" spans="1:41" s="5" customFormat="1" ht="10" customHeight="1" x14ac:dyDescent="0.35">
      <c r="A204" s="10"/>
      <c r="B204" s="11"/>
      <c r="C204" s="218"/>
      <c r="D204" s="217"/>
      <c r="E204" s="217"/>
      <c r="F204" s="217"/>
      <c r="G204" s="219"/>
      <c r="H204" s="219"/>
      <c r="I204" s="219"/>
      <c r="J204" s="219"/>
      <c r="K204" s="219"/>
      <c r="L204" s="219"/>
      <c r="M204" s="12"/>
      <c r="N204" s="27"/>
      <c r="O204" s="243"/>
      <c r="P204" s="243"/>
      <c r="Q204" s="243"/>
      <c r="R204" s="23"/>
      <c r="S204" s="23"/>
      <c r="T204" s="242"/>
      <c r="U204" s="238"/>
      <c r="V204" s="238"/>
      <c r="W204" s="238"/>
      <c r="X204" s="238"/>
      <c r="Y204" s="238"/>
      <c r="Z204" s="238"/>
      <c r="AA204" s="242"/>
      <c r="AB204" s="242"/>
      <c r="AC204" s="242"/>
      <c r="AD204" s="201"/>
      <c r="AE204" s="201"/>
      <c r="AF204" s="238"/>
      <c r="AG204" s="238"/>
      <c r="AH204" s="238"/>
      <c r="AI204" s="238"/>
      <c r="AJ204" s="238"/>
      <c r="AK204" s="238"/>
      <c r="AL204" s="238"/>
      <c r="AM204" s="238"/>
      <c r="AN204" s="238"/>
      <c r="AO204" s="238"/>
    </row>
    <row r="205" spans="1:41" s="5" customFormat="1" ht="18" customHeight="1" x14ac:dyDescent="0.35">
      <c r="A205" s="10"/>
      <c r="B205" s="350" t="s">
        <v>247</v>
      </c>
      <c r="C205" s="350" t="s">
        <v>288</v>
      </c>
      <c r="D205" s="350" t="s">
        <v>291</v>
      </c>
      <c r="E205" s="350" t="s">
        <v>290</v>
      </c>
      <c r="F205" s="369" t="s">
        <v>248</v>
      </c>
      <c r="G205" s="352" t="s">
        <v>214</v>
      </c>
      <c r="H205" s="353"/>
      <c r="I205" s="352" t="s">
        <v>172</v>
      </c>
      <c r="J205" s="353"/>
      <c r="K205" s="352" t="s">
        <v>223</v>
      </c>
      <c r="L205" s="353"/>
      <c r="M205" s="12"/>
      <c r="N205" s="27"/>
      <c r="O205" s="357"/>
      <c r="P205" s="242"/>
      <c r="Q205" s="242"/>
      <c r="R205" s="323" t="s">
        <v>249</v>
      </c>
      <c r="S205" s="323"/>
      <c r="T205" s="323"/>
      <c r="U205" s="323"/>
      <c r="V205" s="323"/>
      <c r="W205" s="323"/>
      <c r="X205" s="238"/>
      <c r="Y205" s="238"/>
      <c r="Z205" s="238"/>
      <c r="AA205" s="242"/>
      <c r="AB205" s="242"/>
      <c r="AC205" s="242"/>
      <c r="AD205" s="201"/>
      <c r="AE205" s="201"/>
      <c r="AF205" s="238"/>
      <c r="AG205" s="238"/>
      <c r="AH205" s="238"/>
      <c r="AI205" s="238"/>
      <c r="AJ205" s="238"/>
      <c r="AK205" s="238"/>
      <c r="AL205" s="238"/>
      <c r="AM205" s="238"/>
      <c r="AN205" s="238"/>
      <c r="AO205" s="238"/>
    </row>
    <row r="206" spans="1:41" s="5" customFormat="1" ht="18" customHeight="1" x14ac:dyDescent="0.35">
      <c r="A206" s="10"/>
      <c r="B206" s="351"/>
      <c r="C206" s="351"/>
      <c r="D206" s="351"/>
      <c r="E206" s="351"/>
      <c r="F206" s="351"/>
      <c r="G206" s="134" t="s">
        <v>250</v>
      </c>
      <c r="H206" s="134" t="s">
        <v>251</v>
      </c>
      <c r="I206" s="134" t="s">
        <v>226</v>
      </c>
      <c r="J206" s="134" t="s">
        <v>227</v>
      </c>
      <c r="K206" s="134" t="s">
        <v>226</v>
      </c>
      <c r="L206" s="134" t="s">
        <v>227</v>
      </c>
      <c r="M206" s="12"/>
      <c r="N206" s="27"/>
      <c r="O206" s="357"/>
      <c r="P206" s="242"/>
      <c r="Q206" s="242"/>
      <c r="R206" s="323" t="s">
        <v>252</v>
      </c>
      <c r="S206" s="323"/>
      <c r="T206" s="323" t="s">
        <v>253</v>
      </c>
      <c r="U206" s="323"/>
      <c r="V206" s="323" t="s">
        <v>254</v>
      </c>
      <c r="W206" s="323"/>
      <c r="X206" s="238"/>
      <c r="Y206" s="238"/>
      <c r="Z206" s="238"/>
      <c r="AA206" s="242"/>
      <c r="AB206" s="242"/>
      <c r="AC206" s="242"/>
      <c r="AD206" s="201"/>
      <c r="AE206" s="201"/>
      <c r="AF206" s="238"/>
      <c r="AG206" s="238"/>
      <c r="AH206" s="238"/>
      <c r="AI206" s="238"/>
      <c r="AJ206" s="238"/>
      <c r="AK206" s="238"/>
      <c r="AL206" s="238"/>
      <c r="AM206" s="238"/>
      <c r="AN206" s="238"/>
      <c r="AO206" s="238"/>
    </row>
    <row r="207" spans="1:41" s="5" customFormat="1" ht="18" customHeight="1" x14ac:dyDescent="0.35">
      <c r="A207" s="10"/>
      <c r="B207" s="16"/>
      <c r="C207" s="354" t="s">
        <v>320</v>
      </c>
      <c r="D207" s="355"/>
      <c r="E207" s="356"/>
      <c r="F207" s="143"/>
      <c r="G207" s="106"/>
      <c r="H207" s="106"/>
      <c r="I207" s="20"/>
      <c r="J207" s="20"/>
      <c r="K207" s="20"/>
      <c r="L207" s="20"/>
      <c r="M207" s="12"/>
      <c r="N207" s="27"/>
      <c r="O207" s="241"/>
      <c r="P207" s="27"/>
      <c r="Q207" s="27"/>
      <c r="R207" s="345">
        <f>COUNTIF($P208:PJ237,"&gt;=1")</f>
        <v>0</v>
      </c>
      <c r="S207" s="345"/>
      <c r="T207" s="345">
        <f>COUNTIF($P208:$P237,"&gt;=250")</f>
        <v>0</v>
      </c>
      <c r="U207" s="345"/>
      <c r="V207" s="345">
        <f>COUNTIF($P208:$P237,"&gt;=700")</f>
        <v>0</v>
      </c>
      <c r="W207" s="345"/>
      <c r="X207" s="238"/>
      <c r="Y207" s="238"/>
      <c r="Z207" s="238"/>
      <c r="AA207" s="242"/>
      <c r="AB207" s="242"/>
      <c r="AC207" s="242"/>
      <c r="AD207" s="201"/>
      <c r="AE207" s="201"/>
      <c r="AF207" s="238"/>
      <c r="AG207" s="238"/>
      <c r="AH207" s="238"/>
      <c r="AI207" s="238"/>
      <c r="AJ207" s="238"/>
      <c r="AK207" s="238"/>
      <c r="AL207" s="238"/>
      <c r="AM207" s="238"/>
      <c r="AN207" s="238"/>
      <c r="AO207" s="238"/>
    </row>
    <row r="208" spans="1:41" s="5" customFormat="1" ht="28" customHeight="1" x14ac:dyDescent="0.35">
      <c r="A208" s="10"/>
      <c r="B208" s="227">
        <v>1</v>
      </c>
      <c r="C208" s="244"/>
      <c r="D208" s="244"/>
      <c r="E208" s="244"/>
      <c r="F208" s="141"/>
      <c r="G208" s="106"/>
      <c r="H208" s="106"/>
      <c r="I208" s="20"/>
      <c r="J208" s="20"/>
      <c r="K208" s="20"/>
      <c r="L208" s="20"/>
      <c r="M208" s="12"/>
      <c r="N208" s="27"/>
      <c r="O208" s="241"/>
      <c r="P208" s="322">
        <f>IF(I208&gt;=J208,I208,J208)</f>
        <v>0</v>
      </c>
      <c r="Q208" s="322"/>
      <c r="R208" s="346"/>
      <c r="S208" s="346"/>
      <c r="T208" s="242"/>
      <c r="U208" s="238"/>
      <c r="V208" s="238"/>
      <c r="W208" s="238"/>
      <c r="X208" s="238"/>
      <c r="Y208" s="238"/>
      <c r="Z208" s="238"/>
      <c r="AA208" s="242"/>
      <c r="AB208" s="242"/>
      <c r="AC208" s="242"/>
      <c r="AD208" s="201"/>
      <c r="AE208" s="201"/>
      <c r="AF208" s="238"/>
      <c r="AG208" s="238"/>
      <c r="AH208" s="238"/>
      <c r="AI208" s="238"/>
      <c r="AJ208" s="238"/>
      <c r="AK208" s="238"/>
      <c r="AL208" s="238"/>
      <c r="AM208" s="238"/>
      <c r="AN208" s="238"/>
      <c r="AO208" s="238"/>
    </row>
    <row r="209" spans="1:41" s="5" customFormat="1" ht="28" customHeight="1" x14ac:dyDescent="0.35">
      <c r="A209" s="10"/>
      <c r="B209" s="227">
        <v>2</v>
      </c>
      <c r="C209" s="244"/>
      <c r="D209" s="244"/>
      <c r="E209" s="244"/>
      <c r="F209" s="141"/>
      <c r="G209" s="106"/>
      <c r="H209" s="106"/>
      <c r="I209" s="20"/>
      <c r="J209" s="20"/>
      <c r="K209" s="20"/>
      <c r="L209" s="20"/>
      <c r="M209" s="12"/>
      <c r="N209" s="27"/>
      <c r="O209" s="241"/>
      <c r="P209" s="322">
        <f t="shared" ref="P209:P237" si="33">IF(I209&gt;=J209,I209,J209)</f>
        <v>0</v>
      </c>
      <c r="Q209" s="322"/>
      <c r="R209" s="346"/>
      <c r="S209" s="346"/>
      <c r="T209" s="242"/>
      <c r="U209" s="238"/>
      <c r="V209" s="238"/>
      <c r="W209" s="238"/>
      <c r="X209" s="238"/>
      <c r="Y209" s="238"/>
      <c r="Z209" s="238"/>
      <c r="AA209" s="242"/>
      <c r="AB209" s="242"/>
      <c r="AC209" s="242"/>
      <c r="AD209" s="201"/>
      <c r="AE209" s="201"/>
      <c r="AF209" s="238"/>
      <c r="AG209" s="238"/>
      <c r="AH209" s="238"/>
      <c r="AI209" s="238"/>
      <c r="AJ209" s="238"/>
      <c r="AK209" s="238"/>
      <c r="AL209" s="238"/>
      <c r="AM209" s="238"/>
      <c r="AN209" s="238"/>
      <c r="AO209" s="238"/>
    </row>
    <row r="210" spans="1:41" s="5" customFormat="1" ht="28" customHeight="1" x14ac:dyDescent="0.35">
      <c r="A210" s="10"/>
      <c r="B210" s="227">
        <v>3</v>
      </c>
      <c r="C210" s="244"/>
      <c r="D210" s="244"/>
      <c r="E210" s="244"/>
      <c r="F210" s="141"/>
      <c r="G210" s="106"/>
      <c r="H210" s="106"/>
      <c r="I210" s="20"/>
      <c r="J210" s="20"/>
      <c r="K210" s="20"/>
      <c r="L210" s="20"/>
      <c r="M210" s="12"/>
      <c r="N210" s="27"/>
      <c r="O210" s="241"/>
      <c r="P210" s="322">
        <f t="shared" si="33"/>
        <v>0</v>
      </c>
      <c r="Q210" s="322"/>
      <c r="R210" s="346"/>
      <c r="S210" s="346"/>
      <c r="T210" s="242"/>
      <c r="U210" s="238"/>
      <c r="V210" s="238"/>
      <c r="W210" s="238"/>
      <c r="X210" s="238"/>
      <c r="Y210" s="238"/>
      <c r="Z210" s="238"/>
      <c r="AA210" s="242"/>
      <c r="AB210" s="242"/>
      <c r="AC210" s="242"/>
      <c r="AD210" s="201"/>
      <c r="AE210" s="201"/>
      <c r="AF210" s="238"/>
      <c r="AG210" s="238"/>
      <c r="AH210" s="238"/>
      <c r="AI210" s="238"/>
      <c r="AJ210" s="238"/>
      <c r="AK210" s="238"/>
      <c r="AL210" s="238"/>
      <c r="AM210" s="238"/>
      <c r="AN210" s="238"/>
      <c r="AO210" s="238"/>
    </row>
    <row r="211" spans="1:41" s="5" customFormat="1" ht="28" customHeight="1" x14ac:dyDescent="0.35">
      <c r="A211" s="10"/>
      <c r="B211" s="227">
        <v>4</v>
      </c>
      <c r="C211" s="244"/>
      <c r="D211" s="244"/>
      <c r="E211" s="244"/>
      <c r="F211" s="141"/>
      <c r="G211" s="106"/>
      <c r="H211" s="106"/>
      <c r="I211" s="20"/>
      <c r="J211" s="20"/>
      <c r="K211" s="20"/>
      <c r="L211" s="20"/>
      <c r="M211" s="12"/>
      <c r="N211" s="27"/>
      <c r="O211" s="241"/>
      <c r="P211" s="322">
        <f t="shared" si="33"/>
        <v>0</v>
      </c>
      <c r="Q211" s="322"/>
      <c r="R211" s="346"/>
      <c r="S211" s="346"/>
      <c r="T211" s="242"/>
      <c r="U211" s="238"/>
      <c r="V211" s="238"/>
      <c r="W211" s="238"/>
      <c r="X211" s="238"/>
      <c r="Y211" s="238"/>
      <c r="Z211" s="238"/>
      <c r="AA211" s="242"/>
      <c r="AB211" s="242"/>
      <c r="AC211" s="242"/>
      <c r="AD211" s="201"/>
      <c r="AE211" s="201"/>
      <c r="AF211" s="238"/>
      <c r="AG211" s="238"/>
      <c r="AH211" s="238"/>
      <c r="AI211" s="238"/>
      <c r="AJ211" s="238"/>
      <c r="AK211" s="238"/>
      <c r="AL211" s="238"/>
      <c r="AM211" s="238"/>
      <c r="AN211" s="238"/>
      <c r="AO211" s="238"/>
    </row>
    <row r="212" spans="1:41" s="5" customFormat="1" ht="28" customHeight="1" x14ac:dyDescent="0.35">
      <c r="A212" s="10"/>
      <c r="B212" s="227">
        <v>5</v>
      </c>
      <c r="C212" s="244"/>
      <c r="D212" s="244"/>
      <c r="E212" s="244"/>
      <c r="F212" s="141"/>
      <c r="G212" s="106"/>
      <c r="H212" s="106"/>
      <c r="I212" s="20"/>
      <c r="J212" s="20"/>
      <c r="K212" s="20"/>
      <c r="L212" s="20"/>
      <c r="M212" s="12"/>
      <c r="N212" s="27"/>
      <c r="O212" s="241"/>
      <c r="P212" s="322">
        <f t="shared" si="33"/>
        <v>0</v>
      </c>
      <c r="Q212" s="322"/>
      <c r="R212" s="346"/>
      <c r="S212" s="346"/>
      <c r="T212" s="242"/>
      <c r="U212" s="238"/>
      <c r="V212" s="238"/>
      <c r="W212" s="238"/>
      <c r="X212" s="238"/>
      <c r="Y212" s="238"/>
      <c r="Z212" s="238"/>
      <c r="AA212" s="242"/>
      <c r="AB212" s="242"/>
      <c r="AC212" s="242"/>
      <c r="AD212" s="201"/>
      <c r="AE212" s="201"/>
      <c r="AF212" s="238"/>
      <c r="AG212" s="238"/>
      <c r="AH212" s="238"/>
      <c r="AI212" s="238"/>
      <c r="AJ212" s="238"/>
      <c r="AK212" s="238"/>
      <c r="AL212" s="238"/>
      <c r="AM212" s="238"/>
      <c r="AN212" s="238"/>
      <c r="AO212" s="238"/>
    </row>
    <row r="213" spans="1:41" s="5" customFormat="1" ht="28" customHeight="1" x14ac:dyDescent="0.35">
      <c r="A213" s="10"/>
      <c r="B213" s="227">
        <v>6</v>
      </c>
      <c r="C213" s="244"/>
      <c r="D213" s="244"/>
      <c r="E213" s="244"/>
      <c r="F213" s="141"/>
      <c r="G213" s="106"/>
      <c r="H213" s="106"/>
      <c r="I213" s="20"/>
      <c r="J213" s="20"/>
      <c r="K213" s="20"/>
      <c r="L213" s="20"/>
      <c r="M213" s="12"/>
      <c r="N213" s="27"/>
      <c r="O213" s="241"/>
      <c r="P213" s="322">
        <f t="shared" si="33"/>
        <v>0</v>
      </c>
      <c r="Q213" s="322"/>
      <c r="R213" s="346"/>
      <c r="S213" s="346"/>
      <c r="T213" s="242"/>
      <c r="U213" s="238"/>
      <c r="V213" s="238"/>
      <c r="W213" s="238"/>
      <c r="X213" s="238"/>
      <c r="Y213" s="238"/>
      <c r="Z213" s="238"/>
      <c r="AA213" s="242"/>
      <c r="AB213" s="242"/>
      <c r="AC213" s="242"/>
      <c r="AD213" s="201"/>
      <c r="AE213" s="201"/>
      <c r="AF213" s="238"/>
      <c r="AG213" s="238"/>
      <c r="AH213" s="238"/>
      <c r="AI213" s="238"/>
      <c r="AJ213" s="238"/>
      <c r="AK213" s="238"/>
      <c r="AL213" s="238"/>
      <c r="AM213" s="238"/>
      <c r="AN213" s="238"/>
      <c r="AO213" s="238"/>
    </row>
    <row r="214" spans="1:41" s="5" customFormat="1" ht="28" customHeight="1" x14ac:dyDescent="0.35">
      <c r="A214" s="10"/>
      <c r="B214" s="227">
        <v>7</v>
      </c>
      <c r="C214" s="244"/>
      <c r="D214" s="244"/>
      <c r="E214" s="244"/>
      <c r="F214" s="141"/>
      <c r="G214" s="106"/>
      <c r="H214" s="106"/>
      <c r="I214" s="20"/>
      <c r="J214" s="20"/>
      <c r="K214" s="20"/>
      <c r="L214" s="20"/>
      <c r="M214" s="12"/>
      <c r="N214" s="27"/>
      <c r="O214" s="241"/>
      <c r="P214" s="322">
        <f t="shared" si="33"/>
        <v>0</v>
      </c>
      <c r="Q214" s="322"/>
      <c r="R214" s="346"/>
      <c r="S214" s="346"/>
      <c r="T214" s="242"/>
      <c r="U214" s="238"/>
      <c r="V214" s="238"/>
      <c r="W214" s="238"/>
      <c r="X214" s="238"/>
      <c r="Y214" s="238"/>
      <c r="Z214" s="238"/>
      <c r="AA214" s="242"/>
      <c r="AB214" s="242"/>
      <c r="AC214" s="242"/>
      <c r="AD214" s="201"/>
      <c r="AE214" s="201"/>
      <c r="AF214" s="238"/>
      <c r="AG214" s="238"/>
      <c r="AH214" s="238"/>
      <c r="AI214" s="238"/>
      <c r="AJ214" s="238"/>
      <c r="AK214" s="238"/>
      <c r="AL214" s="238"/>
      <c r="AM214" s="238"/>
      <c r="AN214" s="238"/>
      <c r="AO214" s="238"/>
    </row>
    <row r="215" spans="1:41" s="5" customFormat="1" ht="28" customHeight="1" x14ac:dyDescent="0.35">
      <c r="A215" s="10"/>
      <c r="B215" s="227">
        <v>8</v>
      </c>
      <c r="C215" s="244"/>
      <c r="D215" s="244"/>
      <c r="E215" s="244"/>
      <c r="F215" s="141"/>
      <c r="G215" s="106"/>
      <c r="H215" s="106"/>
      <c r="I215" s="20"/>
      <c r="J215" s="20"/>
      <c r="K215" s="20"/>
      <c r="L215" s="20"/>
      <c r="M215" s="12"/>
      <c r="N215" s="27"/>
      <c r="O215" s="241"/>
      <c r="P215" s="322">
        <f t="shared" si="33"/>
        <v>0</v>
      </c>
      <c r="Q215" s="322"/>
      <c r="R215" s="346"/>
      <c r="S215" s="346"/>
      <c r="T215" s="242"/>
      <c r="U215" s="238"/>
      <c r="V215" s="238"/>
      <c r="W215" s="238"/>
      <c r="X215" s="238"/>
      <c r="Y215" s="238"/>
      <c r="Z215" s="238"/>
      <c r="AA215" s="242"/>
      <c r="AB215" s="242"/>
      <c r="AC215" s="242"/>
      <c r="AD215" s="201"/>
      <c r="AE215" s="201"/>
      <c r="AF215" s="238"/>
      <c r="AG215" s="238"/>
      <c r="AH215" s="238"/>
      <c r="AI215" s="238"/>
      <c r="AJ215" s="238"/>
      <c r="AK215" s="238"/>
      <c r="AL215" s="238"/>
      <c r="AM215" s="238"/>
      <c r="AN215" s="238"/>
      <c r="AO215" s="238"/>
    </row>
    <row r="216" spans="1:41" s="5" customFormat="1" ht="28" customHeight="1" x14ac:dyDescent="0.35">
      <c r="A216" s="10"/>
      <c r="B216" s="227">
        <v>9</v>
      </c>
      <c r="C216" s="244"/>
      <c r="D216" s="244"/>
      <c r="E216" s="244"/>
      <c r="F216" s="141"/>
      <c r="G216" s="106"/>
      <c r="H216" s="106"/>
      <c r="I216" s="20"/>
      <c r="J216" s="20"/>
      <c r="K216" s="20"/>
      <c r="L216" s="20"/>
      <c r="M216" s="12"/>
      <c r="N216" s="27"/>
      <c r="O216" s="241"/>
      <c r="P216" s="322">
        <f t="shared" si="33"/>
        <v>0</v>
      </c>
      <c r="Q216" s="322"/>
      <c r="R216" s="346"/>
      <c r="S216" s="346"/>
      <c r="T216" s="242"/>
      <c r="U216" s="238"/>
      <c r="V216" s="238"/>
      <c r="W216" s="238"/>
      <c r="X216" s="238"/>
      <c r="Y216" s="238"/>
      <c r="Z216" s="238"/>
      <c r="AA216" s="242"/>
      <c r="AB216" s="242"/>
      <c r="AC216" s="242"/>
      <c r="AD216" s="201"/>
      <c r="AE216" s="201"/>
      <c r="AF216" s="238"/>
      <c r="AG216" s="238"/>
      <c r="AH216" s="238"/>
      <c r="AI216" s="238"/>
      <c r="AJ216" s="238"/>
      <c r="AK216" s="238"/>
      <c r="AL216" s="238"/>
      <c r="AM216" s="238"/>
      <c r="AN216" s="238"/>
      <c r="AO216" s="238"/>
    </row>
    <row r="217" spans="1:41" s="5" customFormat="1" ht="28" customHeight="1" x14ac:dyDescent="0.35">
      <c r="A217" s="10"/>
      <c r="B217" s="227">
        <v>10</v>
      </c>
      <c r="C217" s="244"/>
      <c r="D217" s="244"/>
      <c r="E217" s="244"/>
      <c r="F217" s="141"/>
      <c r="G217" s="106"/>
      <c r="H217" s="106"/>
      <c r="I217" s="20"/>
      <c r="J217" s="20"/>
      <c r="K217" s="20"/>
      <c r="L217" s="20"/>
      <c r="M217" s="12"/>
      <c r="N217" s="27"/>
      <c r="O217" s="241"/>
      <c r="P217" s="322">
        <f t="shared" si="33"/>
        <v>0</v>
      </c>
      <c r="Q217" s="322"/>
      <c r="R217" s="346"/>
      <c r="S217" s="346"/>
      <c r="T217" s="242"/>
      <c r="U217" s="238"/>
      <c r="V217" s="238"/>
      <c r="W217" s="238"/>
      <c r="X217" s="238"/>
      <c r="Y217" s="238"/>
      <c r="Z217" s="238"/>
      <c r="AA217" s="242"/>
      <c r="AB217" s="242"/>
      <c r="AC217" s="242"/>
      <c r="AD217" s="201"/>
      <c r="AE217" s="201"/>
      <c r="AF217" s="238"/>
      <c r="AG217" s="238"/>
      <c r="AH217" s="238"/>
      <c r="AI217" s="238"/>
      <c r="AJ217" s="238"/>
      <c r="AK217" s="238"/>
      <c r="AL217" s="238"/>
      <c r="AM217" s="238"/>
      <c r="AN217" s="238"/>
      <c r="AO217" s="238"/>
    </row>
    <row r="218" spans="1:41" s="5" customFormat="1" ht="28" customHeight="1" x14ac:dyDescent="0.35">
      <c r="A218" s="10"/>
      <c r="B218" s="227">
        <v>11</v>
      </c>
      <c r="C218" s="244"/>
      <c r="D218" s="244"/>
      <c r="E218" s="244"/>
      <c r="F218" s="141"/>
      <c r="G218" s="106"/>
      <c r="H218" s="106"/>
      <c r="I218" s="20"/>
      <c r="J218" s="20"/>
      <c r="K218" s="20"/>
      <c r="L218" s="20"/>
      <c r="M218" s="12"/>
      <c r="N218" s="27"/>
      <c r="O218" s="241"/>
      <c r="P218" s="322">
        <f t="shared" si="33"/>
        <v>0</v>
      </c>
      <c r="Q218" s="322"/>
      <c r="R218" s="346"/>
      <c r="S218" s="346"/>
      <c r="T218" s="242"/>
      <c r="U218" s="238"/>
      <c r="V218" s="238"/>
      <c r="W218" s="238"/>
      <c r="X218" s="238"/>
      <c r="Y218" s="238"/>
      <c r="Z218" s="238"/>
      <c r="AA218" s="242"/>
      <c r="AB218" s="242"/>
      <c r="AC218" s="242"/>
      <c r="AD218" s="201"/>
      <c r="AE218" s="201"/>
      <c r="AF218" s="238"/>
      <c r="AG218" s="238"/>
      <c r="AH218" s="238"/>
      <c r="AI218" s="238"/>
      <c r="AJ218" s="238"/>
      <c r="AK218" s="238"/>
      <c r="AL218" s="238"/>
      <c r="AM218" s="238"/>
      <c r="AN218" s="238"/>
      <c r="AO218" s="238"/>
    </row>
    <row r="219" spans="1:41" s="5" customFormat="1" ht="28" customHeight="1" x14ac:dyDescent="0.35">
      <c r="A219" s="10"/>
      <c r="B219" s="227">
        <v>12</v>
      </c>
      <c r="C219" s="244"/>
      <c r="D219" s="244"/>
      <c r="E219" s="244"/>
      <c r="F219" s="141"/>
      <c r="G219" s="106"/>
      <c r="H219" s="106"/>
      <c r="I219" s="20"/>
      <c r="J219" s="20"/>
      <c r="K219" s="20"/>
      <c r="L219" s="20"/>
      <c r="M219" s="12"/>
      <c r="N219" s="27"/>
      <c r="O219" s="241"/>
      <c r="P219" s="322">
        <f t="shared" si="33"/>
        <v>0</v>
      </c>
      <c r="Q219" s="322"/>
      <c r="R219" s="346"/>
      <c r="S219" s="346"/>
      <c r="T219" s="242"/>
      <c r="U219" s="238"/>
      <c r="V219" s="238"/>
      <c r="W219" s="238"/>
      <c r="X219" s="238"/>
      <c r="Y219" s="238"/>
      <c r="Z219" s="238"/>
      <c r="AA219" s="242"/>
      <c r="AB219" s="242"/>
      <c r="AC219" s="242"/>
      <c r="AD219" s="201"/>
      <c r="AE219" s="201"/>
      <c r="AF219" s="238"/>
      <c r="AG219" s="238"/>
      <c r="AH219" s="238"/>
      <c r="AI219" s="238"/>
      <c r="AJ219" s="238"/>
      <c r="AK219" s="238"/>
      <c r="AL219" s="238"/>
      <c r="AM219" s="238"/>
      <c r="AN219" s="238"/>
      <c r="AO219" s="238"/>
    </row>
    <row r="220" spans="1:41" s="5" customFormat="1" ht="28" customHeight="1" x14ac:dyDescent="0.35">
      <c r="A220" s="10"/>
      <c r="B220" s="227">
        <v>13</v>
      </c>
      <c r="C220" s="244"/>
      <c r="D220" s="244"/>
      <c r="E220" s="244"/>
      <c r="F220" s="141"/>
      <c r="G220" s="106"/>
      <c r="H220" s="106"/>
      <c r="I220" s="20"/>
      <c r="J220" s="20"/>
      <c r="K220" s="20"/>
      <c r="L220" s="20"/>
      <c r="M220" s="12"/>
      <c r="N220" s="27"/>
      <c r="O220" s="241"/>
      <c r="P220" s="322">
        <f t="shared" si="33"/>
        <v>0</v>
      </c>
      <c r="Q220" s="322"/>
      <c r="R220" s="346"/>
      <c r="S220" s="346"/>
      <c r="T220" s="242"/>
      <c r="U220" s="238"/>
      <c r="V220" s="238"/>
      <c r="W220" s="238"/>
      <c r="X220" s="238"/>
      <c r="Y220" s="238"/>
      <c r="Z220" s="238"/>
      <c r="AA220" s="242"/>
      <c r="AB220" s="242"/>
      <c r="AC220" s="242"/>
      <c r="AD220" s="201"/>
      <c r="AE220" s="201"/>
      <c r="AF220" s="238"/>
      <c r="AG220" s="238"/>
      <c r="AH220" s="238"/>
      <c r="AI220" s="238"/>
      <c r="AJ220" s="238"/>
      <c r="AK220" s="238"/>
      <c r="AL220" s="238"/>
      <c r="AM220" s="238"/>
      <c r="AN220" s="238"/>
      <c r="AO220" s="238"/>
    </row>
    <row r="221" spans="1:41" s="5" customFormat="1" ht="28" customHeight="1" x14ac:dyDescent="0.35">
      <c r="A221" s="10"/>
      <c r="B221" s="227">
        <v>14</v>
      </c>
      <c r="C221" s="244"/>
      <c r="D221" s="244"/>
      <c r="E221" s="244"/>
      <c r="F221" s="141"/>
      <c r="G221" s="106"/>
      <c r="H221" s="106"/>
      <c r="I221" s="20"/>
      <c r="J221" s="20"/>
      <c r="K221" s="20"/>
      <c r="L221" s="20"/>
      <c r="M221" s="12"/>
      <c r="N221" s="27"/>
      <c r="O221" s="241"/>
      <c r="P221" s="322">
        <f t="shared" si="33"/>
        <v>0</v>
      </c>
      <c r="Q221" s="322"/>
      <c r="R221" s="346"/>
      <c r="S221" s="346"/>
      <c r="T221" s="242"/>
      <c r="U221" s="238"/>
      <c r="V221" s="238"/>
      <c r="W221" s="238"/>
      <c r="X221" s="238"/>
      <c r="Y221" s="238"/>
      <c r="Z221" s="238"/>
      <c r="AA221" s="242"/>
      <c r="AB221" s="242"/>
      <c r="AC221" s="242"/>
      <c r="AD221" s="201"/>
      <c r="AE221" s="201"/>
      <c r="AF221" s="238"/>
      <c r="AG221" s="238"/>
      <c r="AH221" s="238"/>
      <c r="AI221" s="238"/>
      <c r="AJ221" s="238"/>
      <c r="AK221" s="238"/>
      <c r="AL221" s="238"/>
      <c r="AM221" s="238"/>
      <c r="AN221" s="238"/>
      <c r="AO221" s="238"/>
    </row>
    <row r="222" spans="1:41" s="5" customFormat="1" ht="28" customHeight="1" x14ac:dyDescent="0.35">
      <c r="A222" s="10"/>
      <c r="B222" s="227">
        <v>15</v>
      </c>
      <c r="C222" s="244"/>
      <c r="D222" s="244"/>
      <c r="E222" s="244"/>
      <c r="F222" s="141"/>
      <c r="G222" s="106"/>
      <c r="H222" s="106"/>
      <c r="I222" s="20"/>
      <c r="J222" s="20"/>
      <c r="K222" s="20"/>
      <c r="L222" s="20"/>
      <c r="M222" s="12"/>
      <c r="N222" s="27"/>
      <c r="O222" s="241"/>
      <c r="P222" s="322">
        <f t="shared" si="33"/>
        <v>0</v>
      </c>
      <c r="Q222" s="322"/>
      <c r="R222" s="346"/>
      <c r="S222" s="346"/>
      <c r="T222" s="242"/>
      <c r="U222" s="238"/>
      <c r="V222" s="238"/>
      <c r="W222" s="238"/>
      <c r="X222" s="238"/>
      <c r="Y222" s="238"/>
      <c r="Z222" s="238"/>
      <c r="AA222" s="242"/>
      <c r="AB222" s="242"/>
      <c r="AC222" s="242"/>
      <c r="AD222" s="201"/>
      <c r="AE222" s="201"/>
      <c r="AF222" s="238"/>
      <c r="AG222" s="238"/>
      <c r="AH222" s="238"/>
      <c r="AI222" s="238"/>
      <c r="AJ222" s="238"/>
      <c r="AK222" s="238"/>
      <c r="AL222" s="238"/>
      <c r="AM222" s="238"/>
      <c r="AN222" s="238"/>
      <c r="AO222" s="238"/>
    </row>
    <row r="223" spans="1:41" s="5" customFormat="1" ht="28" customHeight="1" x14ac:dyDescent="0.35">
      <c r="A223" s="10"/>
      <c r="B223" s="227">
        <v>16</v>
      </c>
      <c r="C223" s="244"/>
      <c r="D223" s="244"/>
      <c r="E223" s="244"/>
      <c r="F223" s="141"/>
      <c r="G223" s="106"/>
      <c r="H223" s="106"/>
      <c r="I223" s="20"/>
      <c r="J223" s="20"/>
      <c r="K223" s="20"/>
      <c r="L223" s="20"/>
      <c r="M223" s="12"/>
      <c r="N223" s="27"/>
      <c r="O223" s="241"/>
      <c r="P223" s="322">
        <f t="shared" si="33"/>
        <v>0</v>
      </c>
      <c r="Q223" s="322"/>
      <c r="R223" s="346"/>
      <c r="S223" s="346"/>
      <c r="T223" s="242"/>
      <c r="U223" s="238"/>
      <c r="V223" s="238"/>
      <c r="W223" s="238"/>
      <c r="X223" s="238"/>
      <c r="Y223" s="238"/>
      <c r="Z223" s="238"/>
      <c r="AA223" s="242"/>
      <c r="AB223" s="242"/>
      <c r="AC223" s="242"/>
      <c r="AD223" s="201"/>
      <c r="AE223" s="201"/>
      <c r="AF223" s="238"/>
      <c r="AG223" s="238"/>
      <c r="AH223" s="238"/>
      <c r="AI223" s="238"/>
      <c r="AJ223" s="238"/>
      <c r="AK223" s="238"/>
      <c r="AL223" s="238"/>
      <c r="AM223" s="238"/>
      <c r="AN223" s="238"/>
      <c r="AO223" s="238"/>
    </row>
    <row r="224" spans="1:41" s="5" customFormat="1" ht="28" customHeight="1" x14ac:dyDescent="0.35">
      <c r="A224" s="10"/>
      <c r="B224" s="227">
        <v>17</v>
      </c>
      <c r="C224" s="244"/>
      <c r="D224" s="244"/>
      <c r="E224" s="244"/>
      <c r="F224" s="141"/>
      <c r="G224" s="106"/>
      <c r="H224" s="106"/>
      <c r="I224" s="20"/>
      <c r="J224" s="20"/>
      <c r="K224" s="20"/>
      <c r="L224" s="20"/>
      <c r="M224" s="12"/>
      <c r="N224" s="27"/>
      <c r="O224" s="241"/>
      <c r="P224" s="322">
        <f t="shared" si="33"/>
        <v>0</v>
      </c>
      <c r="Q224" s="322"/>
      <c r="R224" s="346"/>
      <c r="S224" s="346"/>
      <c r="T224" s="242"/>
      <c r="U224" s="238"/>
      <c r="V224" s="238"/>
      <c r="W224" s="238"/>
      <c r="X224" s="238"/>
      <c r="Y224" s="238"/>
      <c r="Z224" s="238"/>
      <c r="AA224" s="242"/>
      <c r="AB224" s="242"/>
      <c r="AC224" s="242"/>
      <c r="AD224" s="201"/>
      <c r="AE224" s="201"/>
      <c r="AF224" s="238"/>
      <c r="AG224" s="238"/>
      <c r="AH224" s="238"/>
      <c r="AI224" s="238"/>
      <c r="AJ224" s="238"/>
      <c r="AK224" s="238"/>
      <c r="AL224" s="238"/>
      <c r="AM224" s="238"/>
      <c r="AN224" s="238"/>
      <c r="AO224" s="238"/>
    </row>
    <row r="225" spans="1:41" s="5" customFormat="1" ht="28" customHeight="1" x14ac:dyDescent="0.35">
      <c r="A225" s="10"/>
      <c r="B225" s="227">
        <v>18</v>
      </c>
      <c r="C225" s="244"/>
      <c r="D225" s="244"/>
      <c r="E225" s="244"/>
      <c r="F225" s="141"/>
      <c r="G225" s="106"/>
      <c r="H225" s="106"/>
      <c r="I225" s="20"/>
      <c r="J225" s="20"/>
      <c r="K225" s="20"/>
      <c r="L225" s="20"/>
      <c r="M225" s="12"/>
      <c r="N225" s="27"/>
      <c r="O225" s="241"/>
      <c r="P225" s="322">
        <f t="shared" si="33"/>
        <v>0</v>
      </c>
      <c r="Q225" s="322"/>
      <c r="R225" s="346"/>
      <c r="S225" s="346"/>
      <c r="T225" s="242"/>
      <c r="U225" s="238"/>
      <c r="V225" s="238"/>
      <c r="W225" s="238"/>
      <c r="X225" s="238"/>
      <c r="Y225" s="238"/>
      <c r="Z225" s="238"/>
      <c r="AA225" s="242"/>
      <c r="AB225" s="242"/>
      <c r="AC225" s="242"/>
      <c r="AD225" s="201"/>
      <c r="AE225" s="201"/>
      <c r="AF225" s="238"/>
      <c r="AG225" s="238"/>
      <c r="AH225" s="238"/>
      <c r="AI225" s="238"/>
      <c r="AJ225" s="238"/>
      <c r="AK225" s="238"/>
      <c r="AL225" s="238"/>
      <c r="AM225" s="238"/>
      <c r="AN225" s="238"/>
      <c r="AO225" s="238"/>
    </row>
    <row r="226" spans="1:41" s="5" customFormat="1" ht="28" customHeight="1" x14ac:dyDescent="0.35">
      <c r="A226" s="10"/>
      <c r="B226" s="227">
        <v>19</v>
      </c>
      <c r="C226" s="244"/>
      <c r="D226" s="244"/>
      <c r="E226" s="244"/>
      <c r="F226" s="141"/>
      <c r="G226" s="106"/>
      <c r="H226" s="106"/>
      <c r="I226" s="20"/>
      <c r="J226" s="20"/>
      <c r="K226" s="20"/>
      <c r="L226" s="20"/>
      <c r="M226" s="12"/>
      <c r="N226" s="27"/>
      <c r="O226" s="241"/>
      <c r="P226" s="322">
        <f t="shared" si="33"/>
        <v>0</v>
      </c>
      <c r="Q226" s="322"/>
      <c r="R226" s="346"/>
      <c r="S226" s="346"/>
      <c r="T226" s="242"/>
      <c r="U226" s="238"/>
      <c r="V226" s="238"/>
      <c r="W226" s="238"/>
      <c r="X226" s="238"/>
      <c r="Y226" s="238"/>
      <c r="Z226" s="238"/>
      <c r="AA226" s="242"/>
      <c r="AB226" s="242"/>
      <c r="AC226" s="242"/>
      <c r="AD226" s="201"/>
      <c r="AE226" s="201"/>
      <c r="AF226" s="238"/>
      <c r="AG226" s="238"/>
      <c r="AH226" s="238"/>
      <c r="AI226" s="238"/>
      <c r="AJ226" s="238"/>
      <c r="AK226" s="238"/>
      <c r="AL226" s="238"/>
      <c r="AM226" s="238"/>
      <c r="AN226" s="238"/>
      <c r="AO226" s="238"/>
    </row>
    <row r="227" spans="1:41" s="5" customFormat="1" ht="28" customHeight="1" x14ac:dyDescent="0.35">
      <c r="A227" s="10"/>
      <c r="B227" s="227">
        <v>20</v>
      </c>
      <c r="C227" s="244"/>
      <c r="D227" s="244"/>
      <c r="E227" s="244"/>
      <c r="F227" s="141"/>
      <c r="G227" s="106"/>
      <c r="H227" s="106"/>
      <c r="I227" s="20"/>
      <c r="J227" s="20"/>
      <c r="K227" s="20"/>
      <c r="L227" s="20"/>
      <c r="M227" s="12"/>
      <c r="N227" s="27"/>
      <c r="O227" s="241"/>
      <c r="P227" s="322">
        <f t="shared" si="33"/>
        <v>0</v>
      </c>
      <c r="Q227" s="322"/>
      <c r="R227" s="346"/>
      <c r="S227" s="346"/>
      <c r="T227" s="242"/>
      <c r="U227" s="238"/>
      <c r="V227" s="238"/>
      <c r="W227" s="238"/>
      <c r="X227" s="238"/>
      <c r="Y227" s="238"/>
      <c r="Z227" s="238"/>
      <c r="AA227" s="242"/>
      <c r="AB227" s="242"/>
      <c r="AC227" s="242"/>
      <c r="AD227" s="201"/>
      <c r="AE227" s="201"/>
      <c r="AF227" s="238"/>
      <c r="AG227" s="238"/>
      <c r="AH227" s="238"/>
      <c r="AI227" s="238"/>
      <c r="AJ227" s="238"/>
      <c r="AK227" s="238"/>
      <c r="AL227" s="238"/>
      <c r="AM227" s="238"/>
      <c r="AN227" s="238"/>
      <c r="AO227" s="238"/>
    </row>
    <row r="228" spans="1:41" s="5" customFormat="1" ht="28" customHeight="1" x14ac:dyDescent="0.35">
      <c r="A228" s="10"/>
      <c r="B228" s="227">
        <v>21</v>
      </c>
      <c r="C228" s="244"/>
      <c r="D228" s="244"/>
      <c r="E228" s="244"/>
      <c r="F228" s="141"/>
      <c r="G228" s="106"/>
      <c r="H228" s="106"/>
      <c r="I228" s="20"/>
      <c r="J228" s="20"/>
      <c r="K228" s="20"/>
      <c r="L228" s="20"/>
      <c r="M228" s="12"/>
      <c r="N228" s="27"/>
      <c r="O228" s="241"/>
      <c r="P228" s="322">
        <f t="shared" si="33"/>
        <v>0</v>
      </c>
      <c r="Q228" s="322"/>
      <c r="R228" s="346"/>
      <c r="S228" s="346"/>
      <c r="T228" s="242"/>
      <c r="U228" s="238"/>
      <c r="V228" s="238"/>
      <c r="W228" s="238"/>
      <c r="X228" s="238"/>
      <c r="Y228" s="238"/>
      <c r="Z228" s="238"/>
      <c r="AA228" s="242"/>
      <c r="AB228" s="242"/>
      <c r="AC228" s="242"/>
      <c r="AD228" s="201"/>
      <c r="AE228" s="201"/>
      <c r="AF228" s="238"/>
      <c r="AG228" s="238"/>
      <c r="AH228" s="238"/>
      <c r="AI228" s="238"/>
      <c r="AJ228" s="238"/>
      <c r="AK228" s="238"/>
      <c r="AL228" s="238"/>
      <c r="AM228" s="238"/>
      <c r="AN228" s="238"/>
      <c r="AO228" s="238"/>
    </row>
    <row r="229" spans="1:41" s="5" customFormat="1" ht="28" customHeight="1" x14ac:dyDescent="0.35">
      <c r="A229" s="10"/>
      <c r="B229" s="227">
        <v>22</v>
      </c>
      <c r="C229" s="244"/>
      <c r="D229" s="244"/>
      <c r="E229" s="244"/>
      <c r="F229" s="141"/>
      <c r="G229" s="106"/>
      <c r="H229" s="106"/>
      <c r="I229" s="20"/>
      <c r="J229" s="20"/>
      <c r="K229" s="20"/>
      <c r="L229" s="20"/>
      <c r="M229" s="12"/>
      <c r="N229" s="27"/>
      <c r="O229" s="241"/>
      <c r="P229" s="322">
        <f t="shared" si="33"/>
        <v>0</v>
      </c>
      <c r="Q229" s="322"/>
      <c r="R229" s="346"/>
      <c r="S229" s="346"/>
      <c r="T229" s="242"/>
      <c r="U229" s="238"/>
      <c r="V229" s="238"/>
      <c r="W229" s="238"/>
      <c r="X229" s="238"/>
      <c r="Y229" s="238"/>
      <c r="Z229" s="238"/>
      <c r="AA229" s="242"/>
      <c r="AB229" s="242"/>
      <c r="AC229" s="242"/>
      <c r="AD229" s="201"/>
      <c r="AE229" s="201"/>
      <c r="AF229" s="238"/>
      <c r="AG229" s="238"/>
      <c r="AH229" s="238"/>
      <c r="AI229" s="238"/>
      <c r="AJ229" s="238"/>
      <c r="AK229" s="238"/>
      <c r="AL229" s="238"/>
      <c r="AM229" s="238"/>
      <c r="AN229" s="238"/>
      <c r="AO229" s="238"/>
    </row>
    <row r="230" spans="1:41" s="5" customFormat="1" ht="28" customHeight="1" x14ac:dyDescent="0.35">
      <c r="A230" s="10"/>
      <c r="B230" s="227">
        <v>23</v>
      </c>
      <c r="C230" s="244"/>
      <c r="D230" s="244"/>
      <c r="E230" s="244"/>
      <c r="F230" s="141"/>
      <c r="G230" s="106"/>
      <c r="H230" s="106"/>
      <c r="I230" s="20"/>
      <c r="J230" s="20"/>
      <c r="K230" s="20"/>
      <c r="L230" s="20"/>
      <c r="M230" s="12"/>
      <c r="N230" s="27"/>
      <c r="O230" s="241"/>
      <c r="P230" s="322">
        <f t="shared" si="33"/>
        <v>0</v>
      </c>
      <c r="Q230" s="322"/>
      <c r="R230" s="346"/>
      <c r="S230" s="346"/>
      <c r="T230" s="242"/>
      <c r="U230" s="238"/>
      <c r="V230" s="238"/>
      <c r="W230" s="238"/>
      <c r="X230" s="238"/>
      <c r="Y230" s="238"/>
      <c r="Z230" s="238"/>
      <c r="AA230" s="242"/>
      <c r="AB230" s="242"/>
      <c r="AC230" s="242"/>
      <c r="AD230" s="201"/>
      <c r="AE230" s="201"/>
      <c r="AF230" s="238"/>
      <c r="AG230" s="238"/>
      <c r="AH230" s="238"/>
      <c r="AI230" s="238"/>
      <c r="AJ230" s="238"/>
      <c r="AK230" s="238"/>
      <c r="AL230" s="238"/>
      <c r="AM230" s="238"/>
      <c r="AN230" s="238"/>
      <c r="AO230" s="238"/>
    </row>
    <row r="231" spans="1:41" s="5" customFormat="1" ht="28" customHeight="1" x14ac:dyDescent="0.35">
      <c r="A231" s="10"/>
      <c r="B231" s="227">
        <v>24</v>
      </c>
      <c r="C231" s="244"/>
      <c r="D231" s="244"/>
      <c r="E231" s="244"/>
      <c r="F231" s="141"/>
      <c r="G231" s="106"/>
      <c r="H231" s="106"/>
      <c r="I231" s="20"/>
      <c r="J231" s="20"/>
      <c r="K231" s="20"/>
      <c r="L231" s="20"/>
      <c r="M231" s="12"/>
      <c r="N231" s="27"/>
      <c r="O231" s="241"/>
      <c r="P231" s="322">
        <f t="shared" si="33"/>
        <v>0</v>
      </c>
      <c r="Q231" s="322"/>
      <c r="R231" s="346"/>
      <c r="S231" s="346"/>
      <c r="T231" s="242"/>
      <c r="U231" s="238"/>
      <c r="V231" s="238"/>
      <c r="W231" s="238"/>
      <c r="X231" s="238"/>
      <c r="Y231" s="238"/>
      <c r="Z231" s="238"/>
      <c r="AA231" s="242"/>
      <c r="AB231" s="242"/>
      <c r="AC231" s="242"/>
      <c r="AD231" s="201"/>
      <c r="AE231" s="201"/>
      <c r="AF231" s="238"/>
      <c r="AG231" s="238"/>
      <c r="AH231" s="238"/>
      <c r="AI231" s="238"/>
      <c r="AJ231" s="238"/>
      <c r="AK231" s="238"/>
      <c r="AL231" s="238"/>
      <c r="AM231" s="238"/>
      <c r="AN231" s="238"/>
      <c r="AO231" s="238"/>
    </row>
    <row r="232" spans="1:41" s="5" customFormat="1" ht="28" customHeight="1" x14ac:dyDescent="0.35">
      <c r="A232" s="10"/>
      <c r="B232" s="227">
        <v>25</v>
      </c>
      <c r="C232" s="244"/>
      <c r="D232" s="244"/>
      <c r="E232" s="244"/>
      <c r="F232" s="141"/>
      <c r="G232" s="106"/>
      <c r="H232" s="106"/>
      <c r="I232" s="20"/>
      <c r="J232" s="20"/>
      <c r="K232" s="20"/>
      <c r="L232" s="20"/>
      <c r="M232" s="12"/>
      <c r="N232" s="27"/>
      <c r="O232" s="241"/>
      <c r="P232" s="322">
        <f t="shared" si="33"/>
        <v>0</v>
      </c>
      <c r="Q232" s="322"/>
      <c r="R232" s="346"/>
      <c r="S232" s="346"/>
      <c r="T232" s="242"/>
      <c r="U232" s="238"/>
      <c r="V232" s="238"/>
      <c r="W232" s="238"/>
      <c r="X232" s="238"/>
      <c r="Y232" s="238"/>
      <c r="Z232" s="238"/>
      <c r="AA232" s="242"/>
      <c r="AB232" s="242"/>
      <c r="AC232" s="242"/>
      <c r="AD232" s="201"/>
      <c r="AE232" s="201"/>
      <c r="AF232" s="238"/>
      <c r="AG232" s="238"/>
      <c r="AH232" s="238"/>
      <c r="AI232" s="238"/>
      <c r="AJ232" s="238"/>
      <c r="AK232" s="238"/>
      <c r="AL232" s="238"/>
      <c r="AM232" s="238"/>
      <c r="AN232" s="238"/>
      <c r="AO232" s="238"/>
    </row>
    <row r="233" spans="1:41" s="5" customFormat="1" ht="28" customHeight="1" x14ac:dyDescent="0.35">
      <c r="A233" s="10"/>
      <c r="B233" s="227">
        <v>26</v>
      </c>
      <c r="C233" s="244"/>
      <c r="D233" s="244"/>
      <c r="E233" s="244"/>
      <c r="F233" s="141"/>
      <c r="G233" s="106"/>
      <c r="H233" s="106"/>
      <c r="I233" s="20"/>
      <c r="J233" s="20"/>
      <c r="K233" s="20"/>
      <c r="L233" s="20"/>
      <c r="M233" s="12"/>
      <c r="N233" s="27"/>
      <c r="O233" s="241"/>
      <c r="P233" s="322">
        <f t="shared" si="33"/>
        <v>0</v>
      </c>
      <c r="Q233" s="322"/>
      <c r="R233" s="346"/>
      <c r="S233" s="346"/>
      <c r="T233" s="242"/>
      <c r="U233" s="238"/>
      <c r="V233" s="238"/>
      <c r="W233" s="238"/>
      <c r="X233" s="238"/>
      <c r="Y233" s="238"/>
      <c r="Z233" s="238"/>
      <c r="AA233" s="242"/>
      <c r="AB233" s="242"/>
      <c r="AC233" s="242"/>
      <c r="AD233" s="201"/>
      <c r="AE233" s="201"/>
      <c r="AF233" s="238"/>
      <c r="AG233" s="238"/>
      <c r="AH233" s="238"/>
      <c r="AI233" s="238"/>
      <c r="AJ233" s="238"/>
      <c r="AK233" s="238"/>
      <c r="AL233" s="238"/>
      <c r="AM233" s="238"/>
      <c r="AN233" s="238"/>
      <c r="AO233" s="238"/>
    </row>
    <row r="234" spans="1:41" s="5" customFormat="1" ht="28" customHeight="1" x14ac:dyDescent="0.35">
      <c r="A234" s="10"/>
      <c r="B234" s="227">
        <v>27</v>
      </c>
      <c r="C234" s="244"/>
      <c r="D234" s="244"/>
      <c r="E234" s="244"/>
      <c r="F234" s="141"/>
      <c r="G234" s="106"/>
      <c r="H234" s="106"/>
      <c r="I234" s="20"/>
      <c r="J234" s="20"/>
      <c r="K234" s="20"/>
      <c r="L234" s="20"/>
      <c r="M234" s="12"/>
      <c r="N234" s="27"/>
      <c r="O234" s="241"/>
      <c r="P234" s="322">
        <f t="shared" si="33"/>
        <v>0</v>
      </c>
      <c r="Q234" s="322"/>
      <c r="R234" s="346"/>
      <c r="S234" s="346"/>
      <c r="T234" s="242"/>
      <c r="U234" s="238"/>
      <c r="V234" s="238"/>
      <c r="W234" s="238"/>
      <c r="X234" s="238"/>
      <c r="Y234" s="238"/>
      <c r="Z234" s="238"/>
      <c r="AA234" s="242"/>
      <c r="AB234" s="242"/>
      <c r="AC234" s="242"/>
      <c r="AD234" s="201"/>
      <c r="AE234" s="201"/>
      <c r="AF234" s="238"/>
      <c r="AG234" s="238"/>
      <c r="AH234" s="238"/>
      <c r="AI234" s="238"/>
      <c r="AJ234" s="238"/>
      <c r="AK234" s="238"/>
      <c r="AL234" s="238"/>
      <c r="AM234" s="238"/>
      <c r="AN234" s="238"/>
      <c r="AO234" s="238"/>
    </row>
    <row r="235" spans="1:41" s="5" customFormat="1" ht="28" customHeight="1" x14ac:dyDescent="0.35">
      <c r="A235" s="10"/>
      <c r="B235" s="227">
        <v>28</v>
      </c>
      <c r="C235" s="244"/>
      <c r="D235" s="244"/>
      <c r="E235" s="244"/>
      <c r="F235" s="141"/>
      <c r="G235" s="106"/>
      <c r="H235" s="106"/>
      <c r="I235" s="20"/>
      <c r="J235" s="20"/>
      <c r="K235" s="20"/>
      <c r="L235" s="20"/>
      <c r="M235" s="12"/>
      <c r="N235" s="27"/>
      <c r="O235" s="241"/>
      <c r="P235" s="322">
        <f t="shared" si="33"/>
        <v>0</v>
      </c>
      <c r="Q235" s="322"/>
      <c r="R235" s="346"/>
      <c r="S235" s="346"/>
      <c r="T235" s="242"/>
      <c r="U235" s="238"/>
      <c r="V235" s="238"/>
      <c r="W235" s="238"/>
      <c r="X235" s="238"/>
      <c r="Y235" s="238"/>
      <c r="Z235" s="238"/>
      <c r="AA235" s="242"/>
      <c r="AB235" s="242"/>
      <c r="AC235" s="242"/>
      <c r="AD235" s="201"/>
      <c r="AE235" s="201"/>
      <c r="AF235" s="238"/>
      <c r="AG235" s="238"/>
      <c r="AH235" s="238"/>
      <c r="AI235" s="238"/>
      <c r="AJ235" s="238"/>
      <c r="AK235" s="238"/>
      <c r="AL235" s="238"/>
      <c r="AM235" s="238"/>
      <c r="AN235" s="238"/>
      <c r="AO235" s="238"/>
    </row>
    <row r="236" spans="1:41" s="5" customFormat="1" ht="28" customHeight="1" x14ac:dyDescent="0.35">
      <c r="A236" s="10"/>
      <c r="B236" s="227">
        <v>29</v>
      </c>
      <c r="C236" s="244"/>
      <c r="D236" s="244"/>
      <c r="E236" s="244"/>
      <c r="F236" s="141"/>
      <c r="G236" s="106"/>
      <c r="H236" s="106"/>
      <c r="I236" s="20"/>
      <c r="J236" s="20"/>
      <c r="K236" s="20"/>
      <c r="L236" s="20"/>
      <c r="M236" s="12"/>
      <c r="N236" s="27"/>
      <c r="O236" s="241"/>
      <c r="P236" s="322">
        <f t="shared" si="33"/>
        <v>0</v>
      </c>
      <c r="Q236" s="322"/>
      <c r="R236" s="346"/>
      <c r="S236" s="346"/>
      <c r="T236" s="242"/>
      <c r="U236" s="238"/>
      <c r="V236" s="238"/>
      <c r="W236" s="238"/>
      <c r="X236" s="238"/>
      <c r="Y236" s="238"/>
      <c r="Z236" s="238"/>
      <c r="AA236" s="242"/>
      <c r="AB236" s="242"/>
      <c r="AC236" s="242"/>
      <c r="AD236" s="201"/>
      <c r="AE236" s="201"/>
      <c r="AF236" s="238"/>
      <c r="AG236" s="238"/>
      <c r="AH236" s="238"/>
      <c r="AI236" s="238"/>
      <c r="AJ236" s="238"/>
      <c r="AK236" s="238"/>
      <c r="AL236" s="238"/>
      <c r="AM236" s="238"/>
      <c r="AN236" s="238"/>
      <c r="AO236" s="238"/>
    </row>
    <row r="237" spans="1:41" s="5" customFormat="1" ht="28" customHeight="1" x14ac:dyDescent="0.35">
      <c r="A237" s="10"/>
      <c r="B237" s="227">
        <v>30</v>
      </c>
      <c r="C237" s="244"/>
      <c r="D237" s="244"/>
      <c r="E237" s="244"/>
      <c r="F237" s="141"/>
      <c r="G237" s="106"/>
      <c r="H237" s="106"/>
      <c r="I237" s="20"/>
      <c r="J237" s="20"/>
      <c r="K237" s="20"/>
      <c r="L237" s="20"/>
      <c r="M237" s="12"/>
      <c r="N237" s="27"/>
      <c r="O237" s="241"/>
      <c r="P237" s="322">
        <f t="shared" si="33"/>
        <v>0</v>
      </c>
      <c r="Q237" s="322"/>
      <c r="R237" s="346"/>
      <c r="S237" s="346"/>
      <c r="T237" s="242"/>
      <c r="U237" s="238"/>
      <c r="V237" s="238"/>
      <c r="W237" s="238"/>
      <c r="X237" s="238"/>
      <c r="Y237" s="238"/>
      <c r="Z237" s="238"/>
      <c r="AA237" s="242"/>
      <c r="AB237" s="242"/>
      <c r="AC237" s="242"/>
      <c r="AD237" s="201"/>
      <c r="AE237" s="201"/>
      <c r="AF237" s="238"/>
      <c r="AG237" s="238"/>
      <c r="AH237" s="238"/>
      <c r="AI237" s="238"/>
      <c r="AJ237" s="238"/>
      <c r="AK237" s="238"/>
      <c r="AL237" s="238"/>
      <c r="AM237" s="238"/>
      <c r="AN237" s="238"/>
      <c r="AO237" s="238"/>
    </row>
    <row r="238" spans="1:41" s="5" customFormat="1" ht="18" customHeight="1" x14ac:dyDescent="0.35">
      <c r="A238" s="10"/>
      <c r="B238" s="17"/>
      <c r="C238" s="217"/>
      <c r="D238" s="217"/>
      <c r="E238" s="217"/>
      <c r="F238" s="227">
        <f>COUNTIF(F208:F237,"ja")</f>
        <v>0</v>
      </c>
      <c r="G238" s="367" t="s">
        <v>256</v>
      </c>
      <c r="H238" s="368"/>
      <c r="I238" s="133">
        <f>SUM(I207:I237)</f>
        <v>0</v>
      </c>
      <c r="J238" s="133">
        <f t="shared" ref="J238:L238" si="34">SUM(J207:J237)</f>
        <v>0</v>
      </c>
      <c r="K238" s="133">
        <f t="shared" si="34"/>
        <v>0</v>
      </c>
      <c r="L238" s="133">
        <f t="shared" si="34"/>
        <v>0</v>
      </c>
      <c r="M238" s="12"/>
      <c r="N238" s="27"/>
      <c r="O238" s="243"/>
      <c r="P238" s="346"/>
      <c r="Q238" s="357"/>
      <c r="R238" s="346"/>
      <c r="S238" s="357"/>
      <c r="T238" s="242"/>
      <c r="U238" s="238"/>
      <c r="V238" s="238"/>
      <c r="W238" s="238"/>
      <c r="X238" s="238"/>
      <c r="Y238" s="238"/>
      <c r="Z238" s="238"/>
      <c r="AA238" s="242"/>
      <c r="AB238" s="242"/>
      <c r="AC238" s="242"/>
      <c r="AD238" s="201"/>
      <c r="AE238" s="201"/>
      <c r="AF238" s="238"/>
      <c r="AG238" s="238"/>
      <c r="AH238" s="238"/>
      <c r="AI238" s="238"/>
      <c r="AJ238" s="238"/>
      <c r="AK238" s="238"/>
      <c r="AL238" s="238"/>
      <c r="AM238" s="238"/>
      <c r="AN238" s="238"/>
      <c r="AO238" s="238"/>
    </row>
    <row r="239" spans="1:41" s="5" customFormat="1" ht="10" customHeight="1" x14ac:dyDescent="0.35">
      <c r="A239" s="10"/>
      <c r="B239" s="11"/>
      <c r="C239" s="217"/>
      <c r="D239" s="217"/>
      <c r="E239" s="217"/>
      <c r="F239" s="217"/>
      <c r="G239" s="219"/>
      <c r="H239" s="219"/>
      <c r="I239" s="219"/>
      <c r="J239" s="219"/>
      <c r="K239" s="219"/>
      <c r="L239" s="219"/>
      <c r="M239" s="12"/>
      <c r="N239" s="27"/>
      <c r="O239" s="23"/>
      <c r="P239" s="23"/>
      <c r="Q239" s="23"/>
      <c r="R239" s="23"/>
      <c r="S239" s="23"/>
      <c r="T239" s="242"/>
      <c r="U239" s="238"/>
      <c r="V239" s="238"/>
      <c r="W239" s="238"/>
      <c r="X239" s="238"/>
      <c r="Y239" s="238"/>
      <c r="Z239" s="238"/>
      <c r="AA239" s="242"/>
      <c r="AB239" s="242"/>
      <c r="AC239" s="242"/>
      <c r="AD239" s="201"/>
      <c r="AE239" s="201"/>
      <c r="AF239" s="238"/>
      <c r="AG239" s="238"/>
      <c r="AH239" s="238"/>
      <c r="AI239" s="238"/>
      <c r="AJ239" s="238"/>
      <c r="AK239" s="238"/>
      <c r="AL239" s="238"/>
      <c r="AM239" s="238"/>
      <c r="AN239" s="238"/>
      <c r="AO239" s="238"/>
    </row>
    <row r="240" spans="1:41" s="5" customFormat="1" ht="18" customHeight="1" x14ac:dyDescent="0.35">
      <c r="A240" s="10"/>
      <c r="B240" s="11"/>
      <c r="C240" s="218" t="s">
        <v>193</v>
      </c>
      <c r="D240" s="218"/>
      <c r="E240" s="218"/>
      <c r="F240" s="218"/>
      <c r="G240" s="219"/>
      <c r="H240" s="219"/>
      <c r="I240" s="219"/>
      <c r="J240" s="219"/>
      <c r="K240" s="219"/>
      <c r="L240" s="219"/>
      <c r="M240" s="12"/>
      <c r="N240" s="27"/>
      <c r="O240" s="23"/>
      <c r="P240" s="23"/>
      <c r="Q240" s="23"/>
      <c r="R240" s="23"/>
      <c r="S240" s="23"/>
      <c r="T240" s="242"/>
      <c r="U240" s="238"/>
      <c r="V240" s="238"/>
      <c r="W240" s="238"/>
      <c r="X240" s="238"/>
      <c r="Y240" s="238"/>
      <c r="Z240" s="238"/>
      <c r="AA240" s="242"/>
      <c r="AB240" s="242"/>
      <c r="AC240" s="242"/>
      <c r="AD240" s="201"/>
      <c r="AE240" s="201"/>
      <c r="AF240" s="238"/>
      <c r="AG240" s="238"/>
      <c r="AH240" s="238"/>
      <c r="AI240" s="238"/>
      <c r="AJ240" s="238"/>
      <c r="AK240" s="238"/>
      <c r="AL240" s="238"/>
      <c r="AM240" s="238"/>
      <c r="AN240" s="238"/>
      <c r="AO240" s="238"/>
    </row>
    <row r="241" spans="1:41" s="5" customFormat="1" ht="18" customHeight="1" x14ac:dyDescent="0.35">
      <c r="A241" s="10"/>
      <c r="B241" s="11"/>
      <c r="C241" s="217" t="s">
        <v>194</v>
      </c>
      <c r="D241" s="217"/>
      <c r="E241" s="362"/>
      <c r="F241" s="363"/>
      <c r="G241" s="363"/>
      <c r="H241" s="363"/>
      <c r="I241" s="363"/>
      <c r="J241" s="363"/>
      <c r="K241" s="363"/>
      <c r="L241" s="364"/>
      <c r="M241" s="12"/>
      <c r="N241" s="27"/>
      <c r="O241" s="23"/>
      <c r="P241" s="23"/>
      <c r="Q241" s="23"/>
      <c r="R241" s="23"/>
      <c r="S241" s="23"/>
      <c r="T241" s="242"/>
      <c r="U241" s="238"/>
      <c r="V241" s="238"/>
      <c r="W241" s="238"/>
      <c r="X241" s="238"/>
      <c r="Y241" s="238"/>
      <c r="Z241" s="238"/>
      <c r="AA241" s="242"/>
      <c r="AB241" s="242"/>
      <c r="AC241" s="242"/>
      <c r="AD241" s="201"/>
      <c r="AE241" s="201"/>
      <c r="AF241" s="238"/>
      <c r="AG241" s="238"/>
      <c r="AH241" s="238"/>
      <c r="AI241" s="238"/>
      <c r="AJ241" s="238"/>
      <c r="AK241" s="238"/>
      <c r="AL241" s="238"/>
      <c r="AM241" s="238"/>
      <c r="AN241" s="238"/>
      <c r="AO241" s="238"/>
    </row>
    <row r="242" spans="1:41" s="5" customFormat="1" ht="18" customHeight="1" x14ac:dyDescent="0.35">
      <c r="A242" s="10"/>
      <c r="B242" s="11"/>
      <c r="C242" s="217" t="s">
        <v>279</v>
      </c>
      <c r="D242" s="217"/>
      <c r="E242" s="362"/>
      <c r="F242" s="363"/>
      <c r="G242" s="363"/>
      <c r="H242" s="363"/>
      <c r="I242" s="363"/>
      <c r="J242" s="363"/>
      <c r="K242" s="363"/>
      <c r="L242" s="364"/>
      <c r="M242" s="12"/>
      <c r="N242" s="27"/>
      <c r="O242" s="23"/>
      <c r="P242" s="23"/>
      <c r="Q242" s="23"/>
      <c r="R242" s="23"/>
      <c r="S242" s="23"/>
      <c r="T242" s="242"/>
      <c r="U242" s="238"/>
      <c r="V242" s="238"/>
      <c r="W242" s="238"/>
      <c r="X242" s="238"/>
      <c r="Y242" s="238"/>
      <c r="Z242" s="238"/>
      <c r="AA242" s="242"/>
      <c r="AB242" s="242"/>
      <c r="AC242" s="242"/>
      <c r="AD242" s="201"/>
      <c r="AE242" s="201"/>
      <c r="AF242" s="238"/>
      <c r="AG242" s="238"/>
      <c r="AH242" s="238"/>
      <c r="AI242" s="238"/>
      <c r="AJ242" s="238"/>
      <c r="AK242" s="238"/>
      <c r="AL242" s="238"/>
      <c r="AM242" s="238"/>
      <c r="AN242" s="238"/>
      <c r="AO242" s="238"/>
    </row>
    <row r="243" spans="1:41" s="5" customFormat="1" ht="18" customHeight="1" x14ac:dyDescent="0.35">
      <c r="A243" s="10"/>
      <c r="B243" s="11"/>
      <c r="C243" s="217" t="s">
        <v>196</v>
      </c>
      <c r="D243" s="217"/>
      <c r="E243" s="362"/>
      <c r="F243" s="363"/>
      <c r="G243" s="363"/>
      <c r="H243" s="363"/>
      <c r="I243" s="363"/>
      <c r="J243" s="363"/>
      <c r="K243" s="363"/>
      <c r="L243" s="364"/>
      <c r="M243" s="12"/>
      <c r="N243" s="27"/>
      <c r="O243" s="23"/>
      <c r="P243" s="23"/>
      <c r="Q243" s="23"/>
      <c r="R243" s="23"/>
      <c r="S243" s="23"/>
      <c r="T243" s="242"/>
      <c r="U243" s="238"/>
      <c r="V243" s="238"/>
      <c r="W243" s="238"/>
      <c r="X243" s="238"/>
      <c r="Y243" s="238"/>
      <c r="Z243" s="238"/>
      <c r="AA243" s="242"/>
      <c r="AB243" s="242"/>
      <c r="AC243" s="242"/>
      <c r="AD243" s="201"/>
      <c r="AE243" s="201"/>
      <c r="AF243" s="238"/>
      <c r="AG243" s="238"/>
      <c r="AH243" s="238"/>
      <c r="AI243" s="238"/>
      <c r="AJ243" s="238"/>
      <c r="AK243" s="238"/>
      <c r="AL243" s="238"/>
      <c r="AM243" s="238"/>
      <c r="AN243" s="238"/>
      <c r="AO243" s="238"/>
    </row>
    <row r="244" spans="1:41" s="5" customFormat="1" ht="18" customHeight="1" x14ac:dyDescent="0.35">
      <c r="A244" s="10"/>
      <c r="B244" s="11"/>
      <c r="C244" s="217" t="s">
        <v>48</v>
      </c>
      <c r="D244" s="217"/>
      <c r="E244" s="362"/>
      <c r="F244" s="363"/>
      <c r="G244" s="363"/>
      <c r="H244" s="363"/>
      <c r="I244" s="363"/>
      <c r="J244" s="363"/>
      <c r="K244" s="363"/>
      <c r="L244" s="364"/>
      <c r="M244" s="12"/>
      <c r="N244" s="27"/>
      <c r="O244" s="23"/>
      <c r="P244" s="23"/>
      <c r="Q244" s="23"/>
      <c r="R244" s="23"/>
      <c r="S244" s="23"/>
      <c r="T244" s="242"/>
      <c r="U244" s="238"/>
      <c r="V244" s="238"/>
      <c r="W244" s="238"/>
      <c r="X244" s="238"/>
      <c r="Y244" s="238"/>
      <c r="Z244" s="238"/>
      <c r="AA244" s="242"/>
      <c r="AB244" s="242"/>
      <c r="AC244" s="242"/>
      <c r="AD244" s="201"/>
      <c r="AE244" s="201"/>
      <c r="AF244" s="238"/>
      <c r="AG244" s="238"/>
      <c r="AH244" s="238"/>
      <c r="AI244" s="238"/>
      <c r="AJ244" s="238"/>
      <c r="AK244" s="238"/>
      <c r="AL244" s="238"/>
      <c r="AM244" s="238"/>
      <c r="AN244" s="238"/>
      <c r="AO244" s="238"/>
    </row>
    <row r="245" spans="1:41" s="5" customFormat="1" ht="18" customHeight="1" x14ac:dyDescent="0.35">
      <c r="A245" s="14"/>
      <c r="B245" s="15"/>
      <c r="C245" s="15"/>
      <c r="D245" s="15"/>
      <c r="E245" s="15"/>
      <c r="F245" s="15"/>
      <c r="G245" s="15"/>
      <c r="H245" s="15"/>
      <c r="I245" s="15"/>
      <c r="J245" s="15"/>
      <c r="K245" s="15"/>
      <c r="L245" s="15"/>
      <c r="M245" s="16"/>
      <c r="N245" s="27"/>
      <c r="O245" s="23"/>
      <c r="P245" s="23"/>
      <c r="Q245" s="23"/>
      <c r="R245" s="23"/>
      <c r="S245" s="23"/>
      <c r="T245" s="242"/>
      <c r="U245" s="238"/>
      <c r="V245" s="238"/>
      <c r="W245" s="238"/>
      <c r="X245" s="238"/>
      <c r="Y245" s="238"/>
      <c r="Z245" s="238"/>
      <c r="AA245" s="242"/>
      <c r="AB245" s="242"/>
      <c r="AC245" s="242"/>
      <c r="AD245" s="201"/>
      <c r="AE245" s="201"/>
      <c r="AF245" s="238"/>
      <c r="AG245" s="238"/>
      <c r="AH245" s="238"/>
      <c r="AI245" s="238"/>
      <c r="AJ245" s="238"/>
      <c r="AK245" s="238"/>
      <c r="AL245" s="238"/>
      <c r="AM245" s="238"/>
      <c r="AN245" s="238"/>
      <c r="AO245" s="238"/>
    </row>
    <row r="246" spans="1:41" ht="18" customHeight="1" x14ac:dyDescent="0.35">
      <c r="A246" s="238"/>
      <c r="B246" s="238"/>
      <c r="C246" s="238"/>
      <c r="D246" s="238"/>
      <c r="E246" s="238"/>
      <c r="F246" s="238"/>
      <c r="G246" s="238"/>
      <c r="H246" s="238"/>
      <c r="I246" s="238"/>
      <c r="J246" s="238"/>
      <c r="K246" s="238"/>
      <c r="L246" s="238"/>
      <c r="M246" s="242"/>
      <c r="O246" s="23" t="s">
        <v>206</v>
      </c>
      <c r="T246" s="242"/>
      <c r="U246" s="238"/>
      <c r="V246" s="238"/>
      <c r="W246" s="238"/>
      <c r="X246" s="238"/>
      <c r="Y246" s="238"/>
      <c r="Z246" s="238"/>
      <c r="AA246" s="238"/>
      <c r="AB246" s="238"/>
      <c r="AC246" s="238"/>
      <c r="AD246" s="238"/>
      <c r="AE246" s="238"/>
      <c r="AF246" s="238"/>
      <c r="AG246" s="238"/>
      <c r="AH246" s="238"/>
      <c r="AI246" s="238"/>
      <c r="AJ246" s="238"/>
      <c r="AK246" s="238"/>
      <c r="AL246" s="238"/>
      <c r="AM246" s="238"/>
      <c r="AN246" s="238"/>
      <c r="AO246" s="238"/>
    </row>
    <row r="247" spans="1:41" ht="10" customHeight="1" x14ac:dyDescent="0.35">
      <c r="A247" s="238"/>
      <c r="B247" s="238"/>
      <c r="C247" s="238"/>
      <c r="D247" s="238"/>
      <c r="E247" s="238"/>
      <c r="F247" s="238"/>
      <c r="G247" s="238"/>
      <c r="H247" s="238"/>
      <c r="I247" s="238"/>
      <c r="J247" s="238"/>
      <c r="K247" s="238"/>
      <c r="L247" s="238"/>
      <c r="M247" s="242"/>
      <c r="T247" s="242"/>
      <c r="U247" s="238"/>
      <c r="V247" s="238"/>
      <c r="W247" s="238"/>
      <c r="X247" s="238"/>
      <c r="Y247" s="238"/>
      <c r="Z247" s="238"/>
      <c r="AA247" s="238"/>
      <c r="AB247" s="238"/>
      <c r="AC247" s="238"/>
      <c r="AD247" s="238"/>
      <c r="AE247" s="238"/>
      <c r="AF247" s="238"/>
      <c r="AG247" s="238"/>
      <c r="AH247" s="238"/>
      <c r="AI247" s="238"/>
      <c r="AJ247" s="238"/>
      <c r="AK247" s="238"/>
      <c r="AL247" s="238"/>
      <c r="AM247" s="238"/>
      <c r="AN247" s="238"/>
      <c r="AO247" s="238"/>
    </row>
    <row r="248" spans="1:41" ht="18" customHeight="1" x14ac:dyDescent="0.35">
      <c r="A248" s="238"/>
      <c r="B248" s="238"/>
      <c r="C248" s="238"/>
      <c r="D248" s="238"/>
      <c r="E248" s="238"/>
      <c r="F248" s="238"/>
      <c r="G248" s="238"/>
      <c r="H248" s="238"/>
      <c r="I248" s="238"/>
      <c r="J248" s="238"/>
      <c r="K248" s="238"/>
      <c r="L248" s="238"/>
      <c r="M248" s="242"/>
      <c r="O248" s="337" t="s">
        <v>236</v>
      </c>
      <c r="P248" s="347"/>
      <c r="Q248" s="347"/>
      <c r="R248" s="338"/>
      <c r="S248" s="337" t="s">
        <v>274</v>
      </c>
      <c r="T248" s="347"/>
      <c r="U248" s="347"/>
      <c r="V248" s="338"/>
      <c r="W248" s="337"/>
      <c r="X248" s="347"/>
      <c r="Y248" s="347"/>
      <c r="Z248" s="338"/>
      <c r="AA248" s="337" t="s">
        <v>298</v>
      </c>
      <c r="AB248" s="347"/>
      <c r="AC248" s="347"/>
      <c r="AD248" s="338"/>
      <c r="AE248" s="337" t="s">
        <v>240</v>
      </c>
      <c r="AF248" s="338"/>
      <c r="AG248" s="337" t="s">
        <v>241</v>
      </c>
      <c r="AH248" s="347"/>
      <c r="AI248" s="347"/>
      <c r="AJ248" s="338"/>
      <c r="AK248" s="299" t="s">
        <v>209</v>
      </c>
      <c r="AL248" s="301"/>
      <c r="AM248" s="238"/>
      <c r="AN248" s="299" t="s">
        <v>208</v>
      </c>
      <c r="AO248" s="301"/>
    </row>
    <row r="249" spans="1:41" ht="18" customHeight="1" x14ac:dyDescent="0.35">
      <c r="A249" s="238"/>
      <c r="B249" s="238"/>
      <c r="C249" s="238"/>
      <c r="D249" s="238"/>
      <c r="E249" s="238"/>
      <c r="F249" s="238"/>
      <c r="G249" s="238"/>
      <c r="H249" s="238"/>
      <c r="I249" s="238"/>
      <c r="J249" s="238"/>
      <c r="K249" s="238"/>
      <c r="L249" s="238"/>
      <c r="M249" s="242"/>
      <c r="O249" s="337" t="s">
        <v>82</v>
      </c>
      <c r="P249" s="338"/>
      <c r="Q249" s="337" t="s">
        <v>81</v>
      </c>
      <c r="R249" s="338"/>
      <c r="S249" s="299" t="s">
        <v>82</v>
      </c>
      <c r="T249" s="301"/>
      <c r="U249" s="337" t="s">
        <v>81</v>
      </c>
      <c r="V249" s="338"/>
      <c r="W249" s="337"/>
      <c r="X249" s="338"/>
      <c r="Y249" s="299"/>
      <c r="Z249" s="301"/>
      <c r="AA249" s="337" t="s">
        <v>82</v>
      </c>
      <c r="AB249" s="338"/>
      <c r="AC249" s="337" t="s">
        <v>81</v>
      </c>
      <c r="AD249" s="338"/>
      <c r="AE249" s="234" t="s">
        <v>82</v>
      </c>
      <c r="AF249" s="234" t="s">
        <v>81</v>
      </c>
      <c r="AG249" s="337" t="s">
        <v>82</v>
      </c>
      <c r="AH249" s="338"/>
      <c r="AI249" s="337" t="s">
        <v>81</v>
      </c>
      <c r="AJ249" s="338"/>
      <c r="AK249" s="234" t="s">
        <v>81</v>
      </c>
      <c r="AL249" s="234">
        <v>24</v>
      </c>
      <c r="AM249" s="238"/>
      <c r="AN249" s="234" t="s">
        <v>81</v>
      </c>
      <c r="AO249" s="234">
        <v>32</v>
      </c>
    </row>
    <row r="250" spans="1:41" ht="18" customHeight="1" x14ac:dyDescent="0.35">
      <c r="A250" s="238"/>
      <c r="B250" s="238"/>
      <c r="C250" s="238"/>
      <c r="D250" s="238"/>
      <c r="E250" s="238"/>
      <c r="F250" s="238"/>
      <c r="G250" s="238"/>
      <c r="H250" s="238"/>
      <c r="I250" s="238"/>
      <c r="J250" s="238"/>
      <c r="K250" s="238"/>
      <c r="L250" s="238"/>
      <c r="M250" s="242"/>
      <c r="O250" s="341">
        <v>5000</v>
      </c>
      <c r="P250" s="342"/>
      <c r="Q250" s="341">
        <v>30000</v>
      </c>
      <c r="R250" s="342"/>
      <c r="S250" s="341">
        <v>900</v>
      </c>
      <c r="T250" s="342"/>
      <c r="U250" s="343">
        <v>2900</v>
      </c>
      <c r="V250" s="344"/>
      <c r="W250" s="341"/>
      <c r="X250" s="342"/>
      <c r="Y250" s="343"/>
      <c r="Z250" s="344"/>
      <c r="AA250" s="341">
        <v>45</v>
      </c>
      <c r="AB250" s="342"/>
      <c r="AC250" s="341">
        <v>200</v>
      </c>
      <c r="AD250" s="342"/>
      <c r="AE250" s="240">
        <v>3</v>
      </c>
      <c r="AF250" s="240">
        <v>4</v>
      </c>
      <c r="AG250" s="341">
        <v>8</v>
      </c>
      <c r="AH250" s="342"/>
      <c r="AI250" s="341">
        <v>15</v>
      </c>
      <c r="AJ250" s="342"/>
      <c r="AK250" s="234" t="s">
        <v>82</v>
      </c>
      <c r="AL250" s="234">
        <v>18</v>
      </c>
      <c r="AM250" s="238"/>
      <c r="AN250" s="234" t="s">
        <v>82</v>
      </c>
      <c r="AO250" s="234">
        <v>25</v>
      </c>
    </row>
    <row r="251" spans="1:41" ht="18" customHeight="1" x14ac:dyDescent="0.35">
      <c r="A251" s="238"/>
      <c r="B251" s="238"/>
      <c r="C251" s="238"/>
      <c r="D251" s="238"/>
      <c r="E251" s="238"/>
      <c r="F251" s="238"/>
      <c r="G251" s="238"/>
      <c r="H251" s="238"/>
      <c r="I251" s="238"/>
      <c r="J251" s="238"/>
      <c r="K251" s="238"/>
      <c r="L251" s="238"/>
      <c r="M251" s="242"/>
      <c r="O251" s="341">
        <v>3000</v>
      </c>
      <c r="P251" s="342"/>
      <c r="Q251" s="341">
        <v>20000</v>
      </c>
      <c r="R251" s="342"/>
      <c r="S251" s="341">
        <v>700</v>
      </c>
      <c r="T251" s="342"/>
      <c r="U251" s="343">
        <v>2400</v>
      </c>
      <c r="V251" s="344"/>
      <c r="W251" s="341"/>
      <c r="X251" s="342"/>
      <c r="Y251" s="343"/>
      <c r="Z251" s="344"/>
      <c r="AA251" s="341">
        <v>30</v>
      </c>
      <c r="AB251" s="342"/>
      <c r="AC251" s="341">
        <v>150</v>
      </c>
      <c r="AD251" s="342"/>
      <c r="AE251" s="240">
        <v>2</v>
      </c>
      <c r="AF251" s="240">
        <v>3</v>
      </c>
      <c r="AG251" s="341">
        <v>5</v>
      </c>
      <c r="AH251" s="342"/>
      <c r="AI251" s="341">
        <v>10</v>
      </c>
      <c r="AJ251" s="342"/>
      <c r="AK251" s="27"/>
      <c r="AL251" s="27"/>
      <c r="AM251" s="238"/>
      <c r="AN251" s="142"/>
      <c r="AO251" s="142"/>
    </row>
    <row r="252" spans="1:41" ht="18" customHeight="1" x14ac:dyDescent="0.35">
      <c r="A252" s="238"/>
      <c r="B252" s="238"/>
      <c r="C252" s="238"/>
      <c r="D252" s="238"/>
      <c r="E252" s="238"/>
      <c r="F252" s="238"/>
      <c r="G252" s="238"/>
      <c r="H252" s="238"/>
      <c r="I252" s="238"/>
      <c r="J252" s="238"/>
      <c r="K252" s="238"/>
      <c r="L252" s="238"/>
      <c r="M252" s="242"/>
      <c r="O252" s="341">
        <v>1000</v>
      </c>
      <c r="P252" s="342"/>
      <c r="Q252" s="341">
        <v>10000</v>
      </c>
      <c r="R252" s="342"/>
      <c r="S252" s="341">
        <v>500</v>
      </c>
      <c r="T252" s="342"/>
      <c r="U252" s="343">
        <v>1900</v>
      </c>
      <c r="V252" s="344"/>
      <c r="W252" s="341"/>
      <c r="X252" s="342"/>
      <c r="Y252" s="343"/>
      <c r="Z252" s="344"/>
      <c r="AA252" s="341">
        <v>15</v>
      </c>
      <c r="AB252" s="342"/>
      <c r="AC252" s="341">
        <v>100</v>
      </c>
      <c r="AD252" s="342"/>
      <c r="AE252" s="240">
        <v>1</v>
      </c>
      <c r="AF252" s="240">
        <v>2</v>
      </c>
      <c r="AG252" s="341">
        <v>2</v>
      </c>
      <c r="AH252" s="342"/>
      <c r="AI252" s="341">
        <v>5</v>
      </c>
      <c r="AJ252" s="342"/>
      <c r="AK252" s="27"/>
      <c r="AL252" s="27"/>
      <c r="AM252" s="238"/>
      <c r="AN252" s="238"/>
      <c r="AO252" s="238"/>
    </row>
    <row r="253" spans="1:41" ht="10" customHeight="1" x14ac:dyDescent="0.35">
      <c r="A253" s="238"/>
      <c r="B253" s="238"/>
      <c r="C253" s="238"/>
      <c r="D253" s="238"/>
      <c r="E253" s="238"/>
      <c r="F253" s="238"/>
      <c r="G253" s="238"/>
      <c r="H253" s="238"/>
      <c r="I253" s="238"/>
      <c r="J253" s="238"/>
      <c r="K253" s="238"/>
      <c r="L253" s="238"/>
      <c r="M253" s="242"/>
      <c r="O253" s="241"/>
      <c r="P253" s="241"/>
      <c r="Q253" s="241"/>
      <c r="R253" s="241"/>
      <c r="S253" s="27"/>
      <c r="T253" s="27"/>
      <c r="U253" s="241"/>
      <c r="V253" s="241"/>
      <c r="W253" s="241"/>
      <c r="X253" s="241"/>
      <c r="Y253" s="27"/>
      <c r="Z253" s="27"/>
      <c r="AA253" s="241"/>
      <c r="AB253" s="241"/>
      <c r="AC253" s="241"/>
      <c r="AD253" s="241"/>
      <c r="AE253" s="27"/>
      <c r="AF253" s="27"/>
      <c r="AG253" s="27"/>
      <c r="AH253" s="27"/>
      <c r="AI253" s="27"/>
      <c r="AJ253" s="27"/>
      <c r="AK253" s="27"/>
      <c r="AL253" s="27"/>
      <c r="AM253" s="238"/>
      <c r="AN253" s="238"/>
      <c r="AO253" s="238"/>
    </row>
    <row r="254" spans="1:41" ht="18" customHeight="1" x14ac:dyDescent="0.35">
      <c r="A254" s="238"/>
      <c r="B254" s="238"/>
      <c r="C254" s="238"/>
      <c r="D254" s="238"/>
      <c r="E254" s="238"/>
      <c r="F254" s="238"/>
      <c r="G254" s="238"/>
      <c r="H254" s="238"/>
      <c r="I254" s="238"/>
      <c r="J254" s="238"/>
      <c r="K254" s="238"/>
      <c r="L254" s="238"/>
      <c r="M254" s="242"/>
      <c r="O254" s="104" t="s">
        <v>283</v>
      </c>
      <c r="P254" s="104"/>
      <c r="Q254" s="104"/>
      <c r="R254" s="104"/>
      <c r="S254" s="104"/>
      <c r="T254" s="27"/>
      <c r="U254" s="238"/>
      <c r="V254" s="238"/>
      <c r="W254" s="238"/>
      <c r="X254" s="238"/>
      <c r="Y254" s="238"/>
      <c r="Z254" s="238"/>
      <c r="AA254" s="238"/>
      <c r="AB254" s="238"/>
      <c r="AC254" s="238"/>
      <c r="AD254" s="238"/>
      <c r="AE254" s="238"/>
      <c r="AF254" s="238"/>
      <c r="AG254" s="238"/>
      <c r="AH254" s="238"/>
      <c r="AI254" s="238"/>
      <c r="AJ254" s="238"/>
      <c r="AK254" s="238"/>
      <c r="AL254" s="238"/>
      <c r="AM254" s="238"/>
      <c r="AN254" s="349"/>
      <c r="AO254" s="349"/>
    </row>
    <row r="255" spans="1:41" ht="10" customHeight="1" x14ac:dyDescent="0.35">
      <c r="A255" s="238"/>
      <c r="B255" s="238"/>
      <c r="C255" s="238"/>
      <c r="D255" s="238"/>
      <c r="E255" s="238"/>
      <c r="F255" s="238"/>
      <c r="G255" s="238"/>
      <c r="H255" s="238"/>
      <c r="I255" s="238"/>
      <c r="J255" s="238"/>
      <c r="K255" s="238"/>
      <c r="L255" s="238"/>
      <c r="M255" s="242"/>
      <c r="O255" s="104"/>
      <c r="P255" s="104"/>
      <c r="Q255" s="104"/>
      <c r="R255" s="104"/>
      <c r="S255" s="104"/>
      <c r="T255" s="27"/>
      <c r="U255" s="238"/>
      <c r="V255" s="238"/>
      <c r="W255" s="238"/>
      <c r="X255" s="238"/>
      <c r="Y255" s="238"/>
      <c r="Z255" s="238"/>
      <c r="AA255" s="238"/>
      <c r="AB255" s="238"/>
      <c r="AC255" s="238"/>
      <c r="AD255" s="238"/>
      <c r="AE255" s="238"/>
      <c r="AF255" s="238"/>
      <c r="AG255" s="238"/>
      <c r="AH255" s="238"/>
      <c r="AI255" s="238"/>
      <c r="AJ255" s="238"/>
      <c r="AK255" s="238"/>
      <c r="AL255" s="238"/>
      <c r="AM255" s="238"/>
      <c r="AN255" s="242"/>
      <c r="AO255" s="242"/>
    </row>
    <row r="256" spans="1:41" ht="18" customHeight="1" x14ac:dyDescent="0.35">
      <c r="A256" s="238"/>
      <c r="B256" s="238"/>
      <c r="C256" s="238"/>
      <c r="D256" s="238"/>
      <c r="E256" s="238"/>
      <c r="F256" s="238"/>
      <c r="G256" s="238"/>
      <c r="H256" s="238"/>
      <c r="I256" s="238"/>
      <c r="J256" s="238"/>
      <c r="K256" s="238"/>
      <c r="L256" s="238"/>
      <c r="M256" s="242"/>
      <c r="O256" s="322" t="s">
        <v>261</v>
      </c>
      <c r="P256" s="322"/>
      <c r="Q256" s="322" t="s">
        <v>262</v>
      </c>
      <c r="R256" s="322"/>
      <c r="S256" s="322" t="s">
        <v>321</v>
      </c>
      <c r="T256" s="322"/>
      <c r="U256" s="341" t="s">
        <v>213</v>
      </c>
      <c r="V256" s="342"/>
      <c r="W256" s="299" t="s">
        <v>214</v>
      </c>
      <c r="X256" s="301"/>
      <c r="Y256" s="299" t="s">
        <v>208</v>
      </c>
      <c r="Z256" s="301"/>
      <c r="AA256" s="299" t="s">
        <v>264</v>
      </c>
      <c r="AB256" s="301"/>
      <c r="AC256" s="238"/>
      <c r="AD256" s="238"/>
      <c r="AE256" s="238"/>
      <c r="AF256" s="238"/>
      <c r="AG256" s="238"/>
      <c r="AH256" s="238"/>
      <c r="AI256" s="238"/>
      <c r="AJ256" s="238"/>
      <c r="AK256" s="238"/>
      <c r="AL256" s="238"/>
      <c r="AM256" s="238"/>
      <c r="AN256" s="242"/>
      <c r="AO256" s="242"/>
    </row>
    <row r="257" spans="15:41" ht="18" customHeight="1" x14ac:dyDescent="0.35">
      <c r="O257" s="322">
        <v>200</v>
      </c>
      <c r="P257" s="322"/>
      <c r="Q257" s="322">
        <v>250</v>
      </c>
      <c r="R257" s="322"/>
      <c r="S257" s="322">
        <v>200</v>
      </c>
      <c r="T257" s="322"/>
      <c r="U257" s="341">
        <v>5</v>
      </c>
      <c r="V257" s="342"/>
      <c r="W257" s="299">
        <v>3</v>
      </c>
      <c r="X257" s="301"/>
      <c r="Y257" s="299">
        <v>10</v>
      </c>
      <c r="Z257" s="301"/>
      <c r="AA257" s="299">
        <v>2</v>
      </c>
      <c r="AB257" s="301"/>
      <c r="AC257" s="238"/>
      <c r="AD257" s="238"/>
      <c r="AE257" s="238"/>
      <c r="AF257" s="238"/>
      <c r="AG257" s="238"/>
      <c r="AH257" s="238"/>
      <c r="AI257" s="238"/>
      <c r="AJ257" s="238"/>
      <c r="AK257" s="238"/>
      <c r="AL257" s="238"/>
      <c r="AM257" s="238"/>
      <c r="AN257" s="242"/>
      <c r="AO257" s="242"/>
    </row>
    <row r="258" spans="15:41" ht="18" customHeight="1" x14ac:dyDescent="0.35">
      <c r="O258" s="346"/>
      <c r="P258" s="346"/>
      <c r="Q258" s="346"/>
      <c r="R258" s="346"/>
      <c r="S258" s="104"/>
      <c r="T258" s="27"/>
      <c r="U258" s="238"/>
      <c r="V258" s="238"/>
      <c r="W258" s="238"/>
      <c r="X258" s="238"/>
      <c r="Y258" s="238"/>
      <c r="Z258" s="238"/>
      <c r="AA258" s="238"/>
      <c r="AB258" s="238"/>
      <c r="AC258" s="238"/>
      <c r="AD258" s="238"/>
      <c r="AE258" s="238"/>
      <c r="AF258" s="238"/>
      <c r="AG258" s="238"/>
      <c r="AH258" s="238"/>
      <c r="AI258" s="238"/>
      <c r="AJ258" s="238"/>
      <c r="AK258" s="238"/>
      <c r="AL258" s="238"/>
      <c r="AM258" s="238"/>
      <c r="AN258" s="238"/>
      <c r="AO258" s="238"/>
    </row>
    <row r="259" spans="15:41" ht="18" customHeight="1" x14ac:dyDescent="0.35">
      <c r="O259" s="104"/>
      <c r="P259" s="104"/>
      <c r="Q259" s="104"/>
      <c r="R259" s="104"/>
      <c r="S259" s="104"/>
      <c r="T259" s="27"/>
      <c r="U259" s="238"/>
      <c r="V259" s="238"/>
      <c r="W259" s="238"/>
      <c r="X259" s="238"/>
      <c r="Y259" s="238"/>
      <c r="Z259" s="238"/>
      <c r="AA259" s="238"/>
      <c r="AB259" s="238"/>
      <c r="AC259" s="238"/>
      <c r="AD259" s="238"/>
      <c r="AE259" s="238"/>
      <c r="AF259" s="238"/>
      <c r="AG259" s="238"/>
      <c r="AH259" s="238"/>
      <c r="AI259" s="238"/>
      <c r="AJ259" s="238"/>
      <c r="AK259" s="238"/>
      <c r="AL259" s="238"/>
      <c r="AM259" s="238"/>
      <c r="AN259" s="238"/>
      <c r="AO259" s="238"/>
    </row>
    <row r="260" spans="15:41" ht="18" customHeight="1" x14ac:dyDescent="0.35">
      <c r="O260" s="104"/>
      <c r="P260" s="104"/>
      <c r="Q260" s="104"/>
      <c r="R260" s="104"/>
      <c r="S260" s="104"/>
      <c r="T260" s="27"/>
      <c r="U260" s="238"/>
      <c r="V260" s="238"/>
      <c r="W260" s="238"/>
      <c r="X260" s="238"/>
      <c r="Y260" s="238"/>
      <c r="Z260" s="238"/>
      <c r="AA260" s="238"/>
      <c r="AB260" s="238"/>
      <c r="AC260" s="238"/>
      <c r="AD260" s="238"/>
      <c r="AE260" s="238"/>
      <c r="AF260" s="238"/>
      <c r="AG260" s="238"/>
      <c r="AH260" s="238"/>
      <c r="AI260" s="238"/>
      <c r="AJ260" s="238"/>
      <c r="AK260" s="238"/>
      <c r="AL260" s="238"/>
      <c r="AM260" s="238"/>
      <c r="AN260" s="238"/>
      <c r="AO260" s="238"/>
    </row>
    <row r="261" spans="15:41" ht="18" customHeight="1" x14ac:dyDescent="0.35">
      <c r="O261" s="104"/>
      <c r="P261" s="104"/>
      <c r="Q261" s="104"/>
      <c r="R261" s="104"/>
      <c r="S261" s="104"/>
      <c r="T261" s="27"/>
      <c r="U261" s="238"/>
      <c r="V261" s="238"/>
      <c r="W261" s="238"/>
      <c r="X261" s="238"/>
      <c r="Y261" s="238"/>
      <c r="Z261" s="238"/>
      <c r="AA261" s="238"/>
      <c r="AB261" s="238"/>
      <c r="AC261" s="238"/>
      <c r="AD261" s="238"/>
      <c r="AE261" s="238"/>
      <c r="AF261" s="238"/>
      <c r="AG261" s="238"/>
      <c r="AH261" s="238"/>
      <c r="AI261" s="238"/>
      <c r="AJ261" s="238"/>
      <c r="AK261" s="238"/>
      <c r="AL261" s="238"/>
      <c r="AM261" s="238"/>
      <c r="AN261" s="238"/>
      <c r="AO261" s="238"/>
    </row>
    <row r="262" spans="15:41" ht="18" customHeight="1" x14ac:dyDescent="0.35">
      <c r="O262" s="104"/>
      <c r="P262" s="104"/>
      <c r="Q262" s="104"/>
      <c r="R262" s="104"/>
      <c r="S262" s="104"/>
      <c r="T262" s="27"/>
      <c r="U262" s="238"/>
      <c r="V262" s="238"/>
      <c r="W262" s="238"/>
      <c r="X262" s="238"/>
      <c r="Y262" s="238"/>
      <c r="Z262" s="238"/>
      <c r="AA262" s="238"/>
      <c r="AB262" s="238"/>
      <c r="AC262" s="238"/>
      <c r="AD262" s="238"/>
      <c r="AE262" s="238"/>
      <c r="AF262" s="238"/>
      <c r="AG262" s="238"/>
      <c r="AH262" s="238"/>
      <c r="AI262" s="238"/>
      <c r="AJ262" s="238"/>
      <c r="AK262" s="238"/>
      <c r="AL262" s="238"/>
      <c r="AM262" s="238"/>
      <c r="AN262" s="238"/>
      <c r="AO262" s="238"/>
    </row>
    <row r="263" spans="15:41" ht="18" customHeight="1" x14ac:dyDescent="0.35">
      <c r="O263" s="104"/>
      <c r="P263" s="104"/>
      <c r="Q263" s="104"/>
      <c r="R263" s="104"/>
      <c r="S263" s="104"/>
      <c r="T263" s="27"/>
      <c r="U263" s="238"/>
      <c r="V263" s="238"/>
      <c r="W263" s="238"/>
      <c r="X263" s="238"/>
      <c r="Y263" s="238"/>
      <c r="Z263" s="238"/>
      <c r="AA263" s="238"/>
      <c r="AB263" s="238"/>
      <c r="AC263" s="238"/>
      <c r="AD263" s="238"/>
      <c r="AE263" s="238"/>
      <c r="AF263" s="238"/>
      <c r="AG263" s="238"/>
      <c r="AH263" s="238"/>
      <c r="AI263" s="238"/>
      <c r="AJ263" s="238"/>
      <c r="AK263" s="238"/>
      <c r="AL263" s="238"/>
      <c r="AM263" s="238"/>
      <c r="AN263" s="238"/>
      <c r="AO263" s="238"/>
    </row>
    <row r="264" spans="15:41" ht="18" customHeight="1" x14ac:dyDescent="0.35">
      <c r="O264" s="104"/>
      <c r="P264" s="104"/>
      <c r="Q264" s="104"/>
      <c r="R264" s="104"/>
      <c r="S264" s="104"/>
      <c r="T264" s="27"/>
      <c r="U264" s="238"/>
      <c r="V264" s="238"/>
      <c r="W264" s="238"/>
      <c r="X264" s="238"/>
      <c r="Y264" s="238"/>
      <c r="Z264" s="238"/>
      <c r="AA264" s="238"/>
      <c r="AB264" s="238"/>
      <c r="AC264" s="238"/>
      <c r="AD264" s="238"/>
      <c r="AE264" s="238"/>
      <c r="AF264" s="238"/>
      <c r="AG264" s="238"/>
      <c r="AH264" s="238"/>
      <c r="AI264" s="238"/>
      <c r="AJ264" s="238"/>
      <c r="AK264" s="238"/>
      <c r="AL264" s="238"/>
      <c r="AM264" s="238"/>
      <c r="AN264" s="238"/>
      <c r="AO264" s="238"/>
    </row>
    <row r="265" spans="15:41" ht="18" customHeight="1" x14ac:dyDescent="0.35">
      <c r="O265" s="104"/>
      <c r="P265" s="104"/>
      <c r="Q265" s="104"/>
      <c r="R265" s="104"/>
      <c r="S265" s="104"/>
      <c r="T265" s="27"/>
      <c r="U265" s="238"/>
      <c r="V265" s="238"/>
      <c r="W265" s="238"/>
      <c r="X265" s="238"/>
      <c r="Y265" s="238"/>
      <c r="Z265" s="238"/>
      <c r="AA265" s="238"/>
      <c r="AB265" s="238"/>
      <c r="AC265" s="238"/>
      <c r="AD265" s="238"/>
      <c r="AE265" s="238"/>
      <c r="AF265" s="238"/>
      <c r="AG265" s="238"/>
      <c r="AH265" s="238"/>
      <c r="AI265" s="238"/>
      <c r="AJ265" s="238"/>
      <c r="AK265" s="238"/>
      <c r="AL265" s="238"/>
      <c r="AM265" s="238"/>
      <c r="AN265" s="238"/>
      <c r="AO265" s="238"/>
    </row>
    <row r="266" spans="15:41" ht="18" customHeight="1" x14ac:dyDescent="0.35">
      <c r="O266" s="104"/>
      <c r="P266" s="104"/>
      <c r="Q266" s="104"/>
      <c r="R266" s="104"/>
      <c r="S266" s="104"/>
      <c r="T266" s="27"/>
      <c r="U266" s="238"/>
      <c r="V266" s="238"/>
      <c r="W266" s="238"/>
      <c r="X266" s="238"/>
      <c r="Y266" s="238"/>
      <c r="Z266" s="238"/>
      <c r="AA266" s="238"/>
      <c r="AB266" s="238"/>
      <c r="AC266" s="238"/>
      <c r="AD266" s="238"/>
      <c r="AE266" s="238"/>
      <c r="AF266" s="238"/>
      <c r="AG266" s="238"/>
      <c r="AH266" s="238"/>
      <c r="AI266" s="238"/>
      <c r="AJ266" s="238"/>
      <c r="AK266" s="238"/>
      <c r="AL266" s="238"/>
      <c r="AM266" s="238"/>
      <c r="AN266" s="238"/>
      <c r="AO266" s="238"/>
    </row>
    <row r="267" spans="15:41" ht="18" customHeight="1" x14ac:dyDescent="0.35">
      <c r="O267" s="104"/>
      <c r="P267" s="104"/>
      <c r="Q267" s="104"/>
      <c r="R267" s="104"/>
      <c r="S267" s="104"/>
      <c r="T267" s="27"/>
      <c r="U267" s="238"/>
      <c r="V267" s="238"/>
      <c r="W267" s="238"/>
      <c r="X267" s="238"/>
      <c r="Y267" s="238"/>
      <c r="Z267" s="238"/>
      <c r="AA267" s="238"/>
      <c r="AB267" s="238"/>
      <c r="AC267" s="238"/>
      <c r="AD267" s="238"/>
      <c r="AE267" s="238"/>
      <c r="AF267" s="238"/>
      <c r="AG267" s="238"/>
      <c r="AH267" s="238"/>
      <c r="AI267" s="238"/>
      <c r="AJ267" s="238"/>
      <c r="AK267" s="238"/>
      <c r="AL267" s="238"/>
      <c r="AM267" s="238"/>
      <c r="AN267" s="238"/>
      <c r="AO267" s="238"/>
    </row>
    <row r="268" spans="15:41" ht="18" customHeight="1" x14ac:dyDescent="0.35">
      <c r="O268" s="104"/>
      <c r="P268" s="104"/>
      <c r="Q268" s="104"/>
      <c r="R268" s="104"/>
      <c r="S268" s="104"/>
      <c r="T268" s="27"/>
      <c r="U268" s="238"/>
      <c r="V268" s="238"/>
      <c r="W268" s="238"/>
      <c r="X268" s="238"/>
      <c r="Y268" s="238"/>
      <c r="Z268" s="238"/>
      <c r="AA268" s="238"/>
      <c r="AB268" s="238"/>
      <c r="AC268" s="238"/>
      <c r="AD268" s="238"/>
      <c r="AE268" s="238"/>
      <c r="AF268" s="238"/>
      <c r="AG268" s="238"/>
      <c r="AH268" s="238"/>
      <c r="AI268" s="238"/>
      <c r="AJ268" s="238"/>
      <c r="AK268" s="238"/>
      <c r="AL268" s="238"/>
      <c r="AM268" s="238"/>
      <c r="AN268" s="238"/>
      <c r="AO268" s="238"/>
    </row>
    <row r="269" spans="15:41" ht="18" customHeight="1" x14ac:dyDescent="0.35">
      <c r="O269" s="104"/>
      <c r="P269" s="104"/>
      <c r="Q269" s="104"/>
      <c r="R269" s="104"/>
      <c r="S269" s="104"/>
      <c r="T269" s="27"/>
      <c r="U269" s="238"/>
      <c r="V269" s="238"/>
      <c r="W269" s="238"/>
      <c r="X269" s="238"/>
      <c r="Y269" s="238"/>
      <c r="Z269" s="238"/>
      <c r="AA269" s="238"/>
      <c r="AB269" s="238"/>
      <c r="AC269" s="238"/>
      <c r="AD269" s="238"/>
      <c r="AE269" s="238"/>
      <c r="AF269" s="238"/>
      <c r="AG269" s="238"/>
      <c r="AH269" s="238"/>
      <c r="AI269" s="238"/>
      <c r="AJ269" s="238"/>
      <c r="AK269" s="238"/>
      <c r="AL269" s="238"/>
      <c r="AM269" s="238"/>
      <c r="AN269" s="238"/>
      <c r="AO269" s="238"/>
    </row>
    <row r="270" spans="15:41" ht="18" customHeight="1" x14ac:dyDescent="0.35">
      <c r="O270" s="104"/>
      <c r="P270" s="104"/>
      <c r="Q270" s="104"/>
      <c r="R270" s="104"/>
      <c r="S270" s="104"/>
      <c r="T270" s="27"/>
      <c r="U270" s="238"/>
      <c r="V270" s="238"/>
      <c r="W270" s="238"/>
      <c r="X270" s="238"/>
      <c r="Y270" s="238"/>
      <c r="Z270" s="238"/>
      <c r="AA270" s="238"/>
      <c r="AB270" s="238"/>
      <c r="AC270" s="238"/>
      <c r="AD270" s="238"/>
      <c r="AE270" s="238"/>
      <c r="AF270" s="238"/>
      <c r="AG270" s="238"/>
      <c r="AH270" s="238"/>
      <c r="AI270" s="238"/>
      <c r="AJ270" s="238"/>
      <c r="AK270" s="238"/>
      <c r="AL270" s="238"/>
      <c r="AM270" s="238"/>
      <c r="AN270" s="238"/>
      <c r="AO270" s="238"/>
    </row>
    <row r="271" spans="15:41" ht="18" customHeight="1" x14ac:dyDescent="0.35">
      <c r="O271" s="104"/>
      <c r="P271" s="104"/>
      <c r="Q271" s="104"/>
      <c r="R271" s="104"/>
      <c r="S271" s="104"/>
      <c r="T271" s="27"/>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row>
    <row r="272" spans="15:41" ht="18" customHeight="1" x14ac:dyDescent="0.35">
      <c r="O272" s="104"/>
      <c r="P272" s="104"/>
      <c r="Q272" s="104"/>
      <c r="R272" s="104"/>
      <c r="S272" s="104"/>
      <c r="T272" s="27"/>
      <c r="U272" s="238"/>
      <c r="V272" s="238"/>
      <c r="W272" s="238"/>
      <c r="X272" s="238"/>
      <c r="Y272" s="238"/>
      <c r="Z272" s="238"/>
      <c r="AA272" s="238"/>
      <c r="AB272" s="238"/>
      <c r="AC272" s="238"/>
      <c r="AD272" s="238"/>
      <c r="AE272" s="238"/>
      <c r="AF272" s="238"/>
      <c r="AG272" s="238"/>
      <c r="AH272" s="238"/>
      <c r="AI272" s="238"/>
      <c r="AJ272" s="238"/>
      <c r="AK272" s="238"/>
      <c r="AL272" s="238"/>
      <c r="AM272" s="238"/>
      <c r="AN272" s="238"/>
      <c r="AO272" s="238"/>
    </row>
    <row r="273" spans="15:20" ht="18" customHeight="1" x14ac:dyDescent="0.35">
      <c r="O273" s="104"/>
      <c r="P273" s="104"/>
      <c r="Q273" s="104"/>
      <c r="R273" s="104"/>
      <c r="S273" s="104"/>
      <c r="T273" s="27"/>
    </row>
    <row r="274" spans="15:20" ht="18" customHeight="1" x14ac:dyDescent="0.35">
      <c r="O274" s="104"/>
      <c r="P274" s="104"/>
      <c r="Q274" s="104"/>
      <c r="R274" s="104"/>
      <c r="S274" s="104"/>
      <c r="T274" s="27"/>
    </row>
    <row r="275" spans="15:20" ht="18" customHeight="1" x14ac:dyDescent="0.35">
      <c r="O275" s="104"/>
      <c r="P275" s="104"/>
      <c r="Q275" s="104"/>
      <c r="R275" s="104"/>
      <c r="S275" s="104"/>
      <c r="T275" s="27"/>
    </row>
    <row r="276" spans="15:20" ht="18" customHeight="1" x14ac:dyDescent="0.35">
      <c r="O276" s="104"/>
      <c r="P276" s="104"/>
      <c r="Q276" s="104"/>
      <c r="R276" s="104"/>
      <c r="S276" s="104"/>
      <c r="T276" s="27"/>
    </row>
    <row r="277" spans="15:20" ht="18" customHeight="1" x14ac:dyDescent="0.35">
      <c r="O277" s="104"/>
      <c r="P277" s="104"/>
      <c r="Q277" s="104"/>
      <c r="R277" s="104"/>
      <c r="S277" s="104"/>
      <c r="T277" s="27"/>
    </row>
    <row r="278" spans="15:20" ht="18" customHeight="1" x14ac:dyDescent="0.35">
      <c r="O278" s="104"/>
      <c r="P278" s="104"/>
      <c r="Q278" s="104"/>
      <c r="R278" s="104"/>
      <c r="S278" s="104"/>
      <c r="T278" s="27"/>
    </row>
    <row r="279" spans="15:20" ht="18" customHeight="1" x14ac:dyDescent="0.35">
      <c r="O279" s="104"/>
      <c r="P279" s="104"/>
      <c r="Q279" s="104"/>
      <c r="R279" s="104"/>
      <c r="S279" s="104"/>
      <c r="T279" s="27"/>
    </row>
    <row r="280" spans="15:20" ht="18" customHeight="1" x14ac:dyDescent="0.35">
      <c r="O280" s="104"/>
      <c r="P280" s="104"/>
      <c r="Q280" s="104"/>
      <c r="R280" s="104"/>
      <c r="S280" s="104"/>
      <c r="T280" s="27"/>
    </row>
    <row r="281" spans="15:20" ht="18" customHeight="1" x14ac:dyDescent="0.35">
      <c r="O281" s="104"/>
      <c r="P281" s="104"/>
      <c r="Q281" s="104"/>
      <c r="R281" s="104"/>
      <c r="S281" s="104"/>
      <c r="T281" s="27"/>
    </row>
    <row r="282" spans="15:20" ht="18" customHeight="1" x14ac:dyDescent="0.35">
      <c r="O282" s="104"/>
      <c r="P282" s="104"/>
      <c r="Q282" s="104"/>
      <c r="R282" s="104"/>
      <c r="S282" s="104"/>
      <c r="T282" s="27"/>
    </row>
    <row r="283" spans="15:20" ht="18" customHeight="1" x14ac:dyDescent="0.35">
      <c r="O283" s="104"/>
      <c r="P283" s="104"/>
      <c r="Q283" s="104"/>
      <c r="R283" s="104"/>
      <c r="S283" s="104"/>
      <c r="T283" s="27"/>
    </row>
    <row r="284" spans="15:20" ht="18" customHeight="1" x14ac:dyDescent="0.35">
      <c r="O284" s="104"/>
      <c r="P284" s="104"/>
      <c r="Q284" s="104"/>
      <c r="R284" s="104"/>
      <c r="S284" s="104"/>
      <c r="T284" s="27"/>
    </row>
    <row r="285" spans="15:20" ht="18" customHeight="1" x14ac:dyDescent="0.35">
      <c r="O285" s="104"/>
      <c r="P285" s="104"/>
      <c r="Q285" s="104"/>
      <c r="R285" s="104"/>
      <c r="S285" s="104"/>
      <c r="T285" s="27"/>
    </row>
    <row r="286" spans="15:20" ht="18" customHeight="1" x14ac:dyDescent="0.35">
      <c r="O286" s="104"/>
      <c r="P286" s="104"/>
      <c r="Q286" s="104"/>
      <c r="R286" s="104"/>
      <c r="S286" s="104"/>
      <c r="T286" s="27"/>
    </row>
    <row r="287" spans="15:20" ht="18" customHeight="1" x14ac:dyDescent="0.35">
      <c r="O287" s="104"/>
      <c r="P287" s="104"/>
      <c r="Q287" s="104"/>
      <c r="R287" s="104"/>
      <c r="S287" s="104"/>
      <c r="T287" s="27"/>
    </row>
    <row r="288" spans="15:20" ht="18" customHeight="1" x14ac:dyDescent="0.35">
      <c r="O288" s="104"/>
      <c r="P288" s="104"/>
      <c r="Q288" s="104"/>
      <c r="R288" s="104"/>
      <c r="S288" s="104"/>
      <c r="T288" s="27"/>
    </row>
    <row r="289" spans="15:20" ht="18" customHeight="1" x14ac:dyDescent="0.35">
      <c r="O289" s="104"/>
      <c r="P289" s="104"/>
      <c r="Q289" s="104"/>
      <c r="R289" s="104"/>
      <c r="S289" s="104"/>
      <c r="T289" s="27"/>
    </row>
    <row r="290" spans="15:20" ht="18" customHeight="1" x14ac:dyDescent="0.35">
      <c r="O290" s="104"/>
      <c r="P290" s="104"/>
      <c r="Q290" s="104"/>
      <c r="R290" s="104"/>
      <c r="S290" s="104"/>
      <c r="T290" s="27"/>
    </row>
    <row r="291" spans="15:20" ht="18" customHeight="1" x14ac:dyDescent="0.35">
      <c r="O291" s="104"/>
      <c r="P291" s="104"/>
      <c r="Q291" s="104"/>
      <c r="R291" s="104"/>
      <c r="S291" s="104"/>
      <c r="T291" s="27"/>
    </row>
    <row r="292" spans="15:20" ht="18" customHeight="1" x14ac:dyDescent="0.35">
      <c r="O292" s="104"/>
      <c r="P292" s="104"/>
      <c r="Q292" s="104"/>
      <c r="R292" s="104"/>
      <c r="S292" s="104"/>
      <c r="T292" s="27"/>
    </row>
    <row r="293" spans="15:20" ht="18" customHeight="1" x14ac:dyDescent="0.35">
      <c r="O293" s="104"/>
      <c r="P293" s="104"/>
      <c r="Q293" s="104"/>
      <c r="R293" s="104"/>
      <c r="S293" s="104"/>
      <c r="T293" s="27"/>
    </row>
    <row r="294" spans="15:20" ht="18" customHeight="1" x14ac:dyDescent="0.35">
      <c r="O294" s="104"/>
      <c r="P294" s="104"/>
      <c r="Q294" s="104"/>
      <c r="R294" s="104"/>
      <c r="S294" s="104"/>
      <c r="T294" s="27"/>
    </row>
    <row r="295" spans="15:20" ht="18" customHeight="1" x14ac:dyDescent="0.35">
      <c r="O295" s="104"/>
      <c r="P295" s="104"/>
      <c r="Q295" s="104"/>
      <c r="R295" s="104"/>
      <c r="S295" s="104"/>
      <c r="T295" s="27"/>
    </row>
    <row r="296" spans="15:20" ht="18" customHeight="1" x14ac:dyDescent="0.35">
      <c r="O296" s="104"/>
      <c r="P296" s="104"/>
      <c r="Q296" s="104"/>
      <c r="R296" s="104"/>
      <c r="S296" s="104"/>
      <c r="T296" s="27"/>
    </row>
    <row r="297" spans="15:20" ht="18" customHeight="1" x14ac:dyDescent="0.35">
      <c r="O297" s="104"/>
      <c r="P297" s="104"/>
      <c r="Q297" s="104"/>
      <c r="R297" s="104"/>
      <c r="S297" s="104"/>
      <c r="T297" s="27"/>
    </row>
    <row r="298" spans="15:20" ht="18" customHeight="1" x14ac:dyDescent="0.35">
      <c r="O298" s="104"/>
      <c r="P298" s="104"/>
      <c r="Q298" s="104"/>
      <c r="R298" s="104"/>
      <c r="S298" s="104"/>
      <c r="T298" s="27"/>
    </row>
    <row r="299" spans="15:20" ht="18" customHeight="1" x14ac:dyDescent="0.35">
      <c r="O299" s="104"/>
      <c r="P299" s="104"/>
      <c r="Q299" s="104"/>
      <c r="R299" s="104"/>
      <c r="S299" s="104"/>
      <c r="T299" s="27"/>
    </row>
    <row r="300" spans="15:20" ht="18" customHeight="1" x14ac:dyDescent="0.35">
      <c r="O300" s="104"/>
      <c r="P300" s="104"/>
      <c r="Q300" s="104"/>
      <c r="R300" s="104"/>
      <c r="S300" s="104"/>
      <c r="T300" s="27"/>
    </row>
    <row r="301" spans="15:20" ht="18" customHeight="1" x14ac:dyDescent="0.35">
      <c r="O301" s="104"/>
      <c r="P301" s="104"/>
      <c r="Q301" s="104"/>
      <c r="R301" s="104"/>
      <c r="S301" s="104"/>
      <c r="T301" s="27"/>
    </row>
    <row r="302" spans="15:20" ht="18" customHeight="1" x14ac:dyDescent="0.35">
      <c r="O302" s="104"/>
      <c r="P302" s="104"/>
      <c r="Q302" s="104"/>
      <c r="R302" s="104"/>
      <c r="S302" s="104"/>
      <c r="T302" s="27"/>
    </row>
    <row r="303" spans="15:20" ht="18" customHeight="1" x14ac:dyDescent="0.35">
      <c r="O303" s="104"/>
      <c r="P303" s="104"/>
      <c r="Q303" s="104"/>
      <c r="R303" s="104"/>
      <c r="S303" s="104"/>
      <c r="T303" s="27"/>
    </row>
    <row r="304" spans="15:20" ht="18" customHeight="1" x14ac:dyDescent="0.35">
      <c r="O304" s="104"/>
      <c r="P304" s="104"/>
      <c r="Q304" s="104"/>
      <c r="R304" s="104"/>
      <c r="S304" s="104"/>
      <c r="T304" s="27"/>
    </row>
    <row r="305" spans="15:20" ht="18" customHeight="1" x14ac:dyDescent="0.35">
      <c r="O305" s="104"/>
      <c r="P305" s="104"/>
      <c r="Q305" s="104"/>
      <c r="R305" s="104"/>
      <c r="S305" s="104"/>
      <c r="T305" s="27"/>
    </row>
    <row r="306" spans="15:20" ht="18" customHeight="1" x14ac:dyDescent="0.35">
      <c r="O306" s="104"/>
      <c r="P306" s="104"/>
      <c r="Q306" s="104"/>
      <c r="R306" s="104"/>
      <c r="S306" s="104"/>
      <c r="T306" s="27"/>
    </row>
    <row r="307" spans="15:20" ht="18" customHeight="1" x14ac:dyDescent="0.35">
      <c r="O307" s="104"/>
      <c r="P307" s="104"/>
      <c r="Q307" s="104"/>
      <c r="R307" s="104"/>
      <c r="S307" s="104"/>
      <c r="T307" s="27"/>
    </row>
    <row r="308" spans="15:20" ht="18" customHeight="1" x14ac:dyDescent="0.35">
      <c r="O308" s="104"/>
      <c r="P308" s="104"/>
      <c r="Q308" s="104"/>
      <c r="R308" s="104"/>
      <c r="S308" s="104"/>
      <c r="T308" s="27"/>
    </row>
    <row r="309" spans="15:20" ht="18" customHeight="1" x14ac:dyDescent="0.35">
      <c r="O309" s="104"/>
      <c r="P309" s="104"/>
      <c r="Q309" s="104"/>
      <c r="R309" s="104"/>
      <c r="S309" s="104"/>
      <c r="T309" s="27"/>
    </row>
    <row r="310" spans="15:20" ht="18" customHeight="1" x14ac:dyDescent="0.35">
      <c r="O310" s="104"/>
      <c r="P310" s="104"/>
      <c r="Q310" s="104"/>
      <c r="R310" s="104"/>
      <c r="S310" s="104"/>
      <c r="T310" s="27"/>
    </row>
    <row r="311" spans="15:20" ht="18" customHeight="1" x14ac:dyDescent="0.35">
      <c r="O311" s="104"/>
      <c r="P311" s="104"/>
      <c r="Q311" s="104"/>
      <c r="R311" s="104"/>
      <c r="S311" s="104"/>
      <c r="T311" s="27"/>
    </row>
    <row r="312" spans="15:20" ht="10" customHeight="1" x14ac:dyDescent="0.35">
      <c r="O312" s="104"/>
      <c r="P312" s="104"/>
      <c r="Q312" s="104"/>
      <c r="R312" s="104"/>
      <c r="S312" s="104"/>
      <c r="T312" s="27"/>
    </row>
    <row r="313" spans="15:20" ht="10" customHeight="1" x14ac:dyDescent="0.35">
      <c r="O313" s="104"/>
      <c r="P313" s="104"/>
      <c r="Q313" s="104"/>
      <c r="R313" s="104"/>
      <c r="S313" s="104"/>
      <c r="T313" s="27"/>
    </row>
    <row r="314" spans="15:20" ht="10" customHeight="1" x14ac:dyDescent="0.35">
      <c r="O314" s="104"/>
      <c r="P314" s="104"/>
      <c r="Q314" s="104"/>
      <c r="R314" s="104"/>
      <c r="S314" s="104"/>
      <c r="T314" s="27"/>
    </row>
    <row r="315" spans="15:20" ht="10" customHeight="1" x14ac:dyDescent="0.35">
      <c r="O315" s="104"/>
      <c r="P315" s="104"/>
      <c r="Q315" s="104"/>
      <c r="R315" s="104"/>
      <c r="S315" s="104"/>
      <c r="T315" s="27"/>
    </row>
    <row r="316" spans="15:20" ht="10" customHeight="1" x14ac:dyDescent="0.35">
      <c r="O316" s="104"/>
      <c r="P316" s="104"/>
      <c r="Q316" s="104"/>
      <c r="R316" s="104"/>
      <c r="S316" s="104"/>
      <c r="T316" s="27"/>
    </row>
    <row r="317" spans="15:20" ht="10" customHeight="1" x14ac:dyDescent="0.35">
      <c r="O317" s="104"/>
      <c r="P317" s="104"/>
      <c r="Q317" s="104"/>
      <c r="R317" s="104"/>
      <c r="S317" s="104"/>
      <c r="T317" s="27"/>
    </row>
    <row r="318" spans="15:20" ht="10" customHeight="1" x14ac:dyDescent="0.35">
      <c r="O318" s="104"/>
      <c r="P318" s="104"/>
      <c r="Q318" s="104"/>
      <c r="R318" s="104"/>
      <c r="S318" s="104"/>
      <c r="T318" s="27"/>
    </row>
    <row r="319" spans="15:20" ht="10" customHeight="1" x14ac:dyDescent="0.35">
      <c r="O319" s="104"/>
      <c r="P319" s="104"/>
      <c r="Q319" s="104"/>
      <c r="R319" s="104"/>
      <c r="S319" s="104"/>
      <c r="T319" s="27"/>
    </row>
    <row r="320" spans="15:20" ht="10" customHeight="1" x14ac:dyDescent="0.35">
      <c r="O320" s="104"/>
      <c r="P320" s="104"/>
      <c r="Q320" s="104"/>
      <c r="R320" s="104"/>
      <c r="S320" s="104"/>
      <c r="T320" s="27"/>
    </row>
    <row r="321" spans="15:20" ht="10" customHeight="1" x14ac:dyDescent="0.35">
      <c r="O321" s="104"/>
      <c r="P321" s="104"/>
      <c r="Q321" s="104"/>
      <c r="R321" s="104"/>
      <c r="S321" s="104"/>
      <c r="T321" s="27"/>
    </row>
    <row r="322" spans="15:20" ht="10" customHeight="1" x14ac:dyDescent="0.35">
      <c r="O322" s="104"/>
      <c r="P322" s="104"/>
      <c r="Q322" s="104"/>
      <c r="R322" s="104"/>
      <c r="S322" s="104"/>
      <c r="T322" s="27"/>
    </row>
    <row r="323" spans="15:20" ht="10" customHeight="1" x14ac:dyDescent="0.35">
      <c r="O323" s="104"/>
      <c r="P323" s="104"/>
      <c r="Q323" s="104"/>
      <c r="R323" s="104"/>
      <c r="S323" s="104"/>
      <c r="T323" s="27"/>
    </row>
    <row r="324" spans="15:20" ht="10" customHeight="1" x14ac:dyDescent="0.35">
      <c r="O324" s="104"/>
      <c r="P324" s="104"/>
      <c r="Q324" s="104"/>
      <c r="R324" s="104"/>
      <c r="S324" s="104"/>
      <c r="T324" s="27"/>
    </row>
    <row r="325" spans="15:20" ht="10" customHeight="1" x14ac:dyDescent="0.35">
      <c r="O325" s="104"/>
      <c r="P325" s="104"/>
      <c r="Q325" s="104"/>
      <c r="R325" s="104"/>
      <c r="S325" s="104"/>
      <c r="T325" s="27"/>
    </row>
    <row r="326" spans="15:20" ht="10" customHeight="1" x14ac:dyDescent="0.35">
      <c r="T326" s="242"/>
    </row>
    <row r="327" spans="15:20" ht="10" customHeight="1" x14ac:dyDescent="0.35">
      <c r="T327" s="242"/>
    </row>
    <row r="328" spans="15:20" ht="10" customHeight="1" x14ac:dyDescent="0.35">
      <c r="T328" s="242"/>
    </row>
    <row r="329" spans="15:20" ht="10" customHeight="1" x14ac:dyDescent="0.35">
      <c r="T329" s="242"/>
    </row>
    <row r="330" spans="15:20" ht="10" customHeight="1" x14ac:dyDescent="0.35">
      <c r="T330" s="242"/>
    </row>
    <row r="331" spans="15:20" ht="10" customHeight="1" x14ac:dyDescent="0.35">
      <c r="T331" s="242"/>
    </row>
    <row r="332" spans="15:20" ht="10" customHeight="1" x14ac:dyDescent="0.35">
      <c r="T332" s="242"/>
    </row>
    <row r="333" spans="15:20" ht="10" customHeight="1" x14ac:dyDescent="0.35">
      <c r="T333" s="242"/>
    </row>
    <row r="334" spans="15:20" ht="10" customHeight="1" x14ac:dyDescent="0.35">
      <c r="T334" s="242"/>
    </row>
    <row r="335" spans="15:20" ht="10" customHeight="1" x14ac:dyDescent="0.35">
      <c r="T335" s="242"/>
    </row>
    <row r="336" spans="15:20" ht="10" customHeight="1" x14ac:dyDescent="0.35">
      <c r="T336" s="242"/>
    </row>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row r="800" ht="10" customHeight="1" x14ac:dyDescent="0.35"/>
    <row r="801" ht="10" customHeight="1" x14ac:dyDescent="0.35"/>
    <row r="802" ht="10" customHeight="1" x14ac:dyDescent="0.35"/>
    <row r="803" ht="10" customHeight="1" x14ac:dyDescent="0.35"/>
    <row r="804" ht="10" customHeight="1" x14ac:dyDescent="0.35"/>
    <row r="805" ht="10" customHeight="1" x14ac:dyDescent="0.35"/>
    <row r="806" ht="10" customHeight="1" x14ac:dyDescent="0.35"/>
    <row r="807" ht="10" customHeight="1" x14ac:dyDescent="0.35"/>
    <row r="808" ht="10" customHeight="1" x14ac:dyDescent="0.35"/>
    <row r="809" ht="10" customHeight="1" x14ac:dyDescent="0.35"/>
    <row r="810" ht="10" customHeight="1" x14ac:dyDescent="0.35"/>
    <row r="811" ht="10" customHeight="1" x14ac:dyDescent="0.35"/>
    <row r="812" ht="10" customHeight="1" x14ac:dyDescent="0.35"/>
    <row r="813" ht="10" customHeight="1" x14ac:dyDescent="0.35"/>
    <row r="814" ht="10" customHeight="1" x14ac:dyDescent="0.35"/>
    <row r="815" ht="10" customHeight="1" x14ac:dyDescent="0.35"/>
    <row r="816" ht="10" customHeight="1" x14ac:dyDescent="0.35"/>
    <row r="817" ht="10" customHeight="1" x14ac:dyDescent="0.35"/>
    <row r="818" ht="10" customHeight="1" x14ac:dyDescent="0.35"/>
    <row r="819" ht="10" customHeight="1" x14ac:dyDescent="0.35"/>
    <row r="820" ht="10" customHeight="1" x14ac:dyDescent="0.35"/>
    <row r="821" ht="10" customHeight="1" x14ac:dyDescent="0.35"/>
    <row r="822" ht="10" customHeight="1" x14ac:dyDescent="0.35"/>
    <row r="823" ht="10" customHeight="1" x14ac:dyDescent="0.35"/>
    <row r="824" ht="10" customHeight="1" x14ac:dyDescent="0.35"/>
    <row r="825" ht="10" customHeight="1" x14ac:dyDescent="0.35"/>
    <row r="826" ht="10" customHeight="1" x14ac:dyDescent="0.35"/>
    <row r="827" ht="10" customHeight="1" x14ac:dyDescent="0.35"/>
    <row r="828" ht="10" customHeight="1" x14ac:dyDescent="0.35"/>
    <row r="829" ht="10" customHeight="1" x14ac:dyDescent="0.35"/>
    <row r="830" ht="10" customHeight="1" x14ac:dyDescent="0.35"/>
    <row r="831" ht="10" customHeight="1" x14ac:dyDescent="0.35"/>
    <row r="832" ht="10" customHeight="1" x14ac:dyDescent="0.35"/>
    <row r="833" ht="10" customHeight="1" x14ac:dyDescent="0.35"/>
    <row r="834" ht="10" customHeight="1" x14ac:dyDescent="0.35"/>
    <row r="835" ht="10" customHeight="1" x14ac:dyDescent="0.35"/>
    <row r="836" ht="10" customHeight="1" x14ac:dyDescent="0.35"/>
    <row r="837" ht="10" customHeight="1" x14ac:dyDescent="0.35"/>
    <row r="838" ht="10" customHeight="1" x14ac:dyDescent="0.35"/>
    <row r="839" ht="10" customHeight="1" x14ac:dyDescent="0.35"/>
    <row r="840" ht="10" customHeight="1" x14ac:dyDescent="0.35"/>
    <row r="841" ht="10" customHeight="1" x14ac:dyDescent="0.35"/>
    <row r="842" ht="10" customHeight="1" x14ac:dyDescent="0.35"/>
    <row r="843" ht="10" customHeight="1" x14ac:dyDescent="0.35"/>
    <row r="844" ht="10" customHeight="1" x14ac:dyDescent="0.35"/>
    <row r="845" ht="10" customHeight="1" x14ac:dyDescent="0.35"/>
    <row r="846" ht="10" customHeight="1" x14ac:dyDescent="0.35"/>
    <row r="847" ht="10" customHeight="1" x14ac:dyDescent="0.35"/>
    <row r="848" ht="10" customHeight="1" x14ac:dyDescent="0.35"/>
    <row r="849" ht="10" customHeight="1" x14ac:dyDescent="0.35"/>
    <row r="850" ht="10" customHeight="1" x14ac:dyDescent="0.35"/>
    <row r="851" ht="10" customHeight="1" x14ac:dyDescent="0.35"/>
    <row r="852" ht="10" customHeight="1" x14ac:dyDescent="0.35"/>
    <row r="853" ht="10" customHeight="1" x14ac:dyDescent="0.35"/>
    <row r="854" ht="10" customHeight="1" x14ac:dyDescent="0.35"/>
    <row r="855" ht="10" customHeight="1" x14ac:dyDescent="0.35"/>
    <row r="856" ht="10" customHeight="1" x14ac:dyDescent="0.35"/>
    <row r="857" ht="10" customHeight="1" x14ac:dyDescent="0.35"/>
    <row r="858" ht="10" customHeight="1" x14ac:dyDescent="0.35"/>
    <row r="859" ht="10" customHeight="1" x14ac:dyDescent="0.35"/>
    <row r="860" ht="10" customHeight="1" x14ac:dyDescent="0.35"/>
    <row r="861" ht="10" customHeight="1" x14ac:dyDescent="0.35"/>
    <row r="862" ht="10" customHeight="1" x14ac:dyDescent="0.35"/>
    <row r="863" ht="10" customHeight="1" x14ac:dyDescent="0.35"/>
    <row r="864" ht="10" customHeight="1" x14ac:dyDescent="0.35"/>
    <row r="865" ht="10" customHeight="1" x14ac:dyDescent="0.35"/>
    <row r="866" ht="10" customHeight="1" x14ac:dyDescent="0.35"/>
    <row r="867" ht="10" customHeight="1" x14ac:dyDescent="0.35"/>
    <row r="868" ht="10" customHeight="1" x14ac:dyDescent="0.35"/>
    <row r="869" ht="10" customHeight="1" x14ac:dyDescent="0.35"/>
    <row r="870" ht="10" customHeight="1" x14ac:dyDescent="0.35"/>
    <row r="871" ht="10" customHeight="1" x14ac:dyDescent="0.35"/>
    <row r="872" ht="10" customHeight="1" x14ac:dyDescent="0.35"/>
    <row r="873" ht="10" customHeight="1" x14ac:dyDescent="0.35"/>
    <row r="874" ht="10" customHeight="1" x14ac:dyDescent="0.35"/>
    <row r="875" ht="10" customHeight="1" x14ac:dyDescent="0.35"/>
    <row r="876" ht="10" customHeight="1" x14ac:dyDescent="0.35"/>
    <row r="877" ht="10" customHeight="1" x14ac:dyDescent="0.35"/>
    <row r="878" ht="10" customHeight="1" x14ac:dyDescent="0.35"/>
    <row r="879" ht="10" customHeight="1" x14ac:dyDescent="0.35"/>
    <row r="880" ht="10" customHeight="1" x14ac:dyDescent="0.35"/>
    <row r="881" ht="10" customHeight="1" x14ac:dyDescent="0.35"/>
    <row r="882" ht="10" customHeight="1" x14ac:dyDescent="0.35"/>
    <row r="883" ht="10" customHeight="1" x14ac:dyDescent="0.35"/>
    <row r="884" ht="10" customHeight="1" x14ac:dyDescent="0.35"/>
    <row r="885" ht="10" customHeight="1" x14ac:dyDescent="0.35"/>
    <row r="886" ht="10" customHeight="1" x14ac:dyDescent="0.35"/>
    <row r="887" ht="10" customHeight="1" x14ac:dyDescent="0.35"/>
  </sheetData>
  <sheetProtection algorithmName="SHA-512" hashValue="kZOLl1oP/pFGdZIOmtntyYtdK8BsW2kMKheOtyNI82XmCE4lnIAal+cTI2fEHQE+i43s3bEB/cQWzhSOCqCyCg==" saltValue="qdnYLn+4xiu+KPTGij4xzg==" spinCount="100000" sheet="1" objects="1" scenarios="1"/>
  <mergeCells count="490">
    <mergeCell ref="AN254:AO254"/>
    <mergeCell ref="O256:P256"/>
    <mergeCell ref="Q256:R256"/>
    <mergeCell ref="S256:T256"/>
    <mergeCell ref="U256:V256"/>
    <mergeCell ref="W256:X256"/>
    <mergeCell ref="O258:P258"/>
    <mergeCell ref="Q258:R258"/>
    <mergeCell ref="Y256:Z256"/>
    <mergeCell ref="AA256:AB256"/>
    <mergeCell ref="O257:P257"/>
    <mergeCell ref="Q257:R257"/>
    <mergeCell ref="S257:T257"/>
    <mergeCell ref="U257:V257"/>
    <mergeCell ref="W257:X257"/>
    <mergeCell ref="Y257:Z257"/>
    <mergeCell ref="AA257:AB257"/>
    <mergeCell ref="AI251:AJ251"/>
    <mergeCell ref="O252:P252"/>
    <mergeCell ref="Q252:R252"/>
    <mergeCell ref="S252:T252"/>
    <mergeCell ref="U252:V252"/>
    <mergeCell ref="W252:X252"/>
    <mergeCell ref="Y252:Z252"/>
    <mergeCell ref="AA252:AB252"/>
    <mergeCell ref="AC252:AD252"/>
    <mergeCell ref="AG252:AH252"/>
    <mergeCell ref="AI252:AJ252"/>
    <mergeCell ref="O251:P251"/>
    <mergeCell ref="Q251:R251"/>
    <mergeCell ref="S251:T251"/>
    <mergeCell ref="U251:V251"/>
    <mergeCell ref="W251:X251"/>
    <mergeCell ref="Y251:Z251"/>
    <mergeCell ref="AA251:AB251"/>
    <mergeCell ref="AC251:AD251"/>
    <mergeCell ref="AG251:AH251"/>
    <mergeCell ref="AA249:AB249"/>
    <mergeCell ref="AC249:AD249"/>
    <mergeCell ref="AG249:AH249"/>
    <mergeCell ref="AI249:AJ249"/>
    <mergeCell ref="O250:P250"/>
    <mergeCell ref="Q250:R250"/>
    <mergeCell ref="S250:T250"/>
    <mergeCell ref="U250:V250"/>
    <mergeCell ref="W250:X250"/>
    <mergeCell ref="Y250:Z250"/>
    <mergeCell ref="O249:P249"/>
    <mergeCell ref="Q249:R249"/>
    <mergeCell ref="S249:T249"/>
    <mergeCell ref="U249:V249"/>
    <mergeCell ref="W249:X249"/>
    <mergeCell ref="Y249:Z249"/>
    <mergeCell ref="AA250:AB250"/>
    <mergeCell ref="AC250:AD250"/>
    <mergeCell ref="AG250:AH250"/>
    <mergeCell ref="AI250:AJ250"/>
    <mergeCell ref="W248:Z248"/>
    <mergeCell ref="AA248:AD248"/>
    <mergeCell ref="AE248:AF248"/>
    <mergeCell ref="AG248:AJ248"/>
    <mergeCell ref="AK248:AL248"/>
    <mergeCell ref="AN248:AO248"/>
    <mergeCell ref="E241:L241"/>
    <mergeCell ref="E242:L242"/>
    <mergeCell ref="E243:L243"/>
    <mergeCell ref="E244:L244"/>
    <mergeCell ref="O248:R248"/>
    <mergeCell ref="S248:V248"/>
    <mergeCell ref="P236:Q236"/>
    <mergeCell ref="R236:S236"/>
    <mergeCell ref="P237:Q237"/>
    <mergeCell ref="R237:S237"/>
    <mergeCell ref="G238:H238"/>
    <mergeCell ref="P238:Q238"/>
    <mergeCell ref="R238:S238"/>
    <mergeCell ref="P233:Q233"/>
    <mergeCell ref="R233:S233"/>
    <mergeCell ref="P234:Q234"/>
    <mergeCell ref="R234:S234"/>
    <mergeCell ref="P235:Q235"/>
    <mergeCell ref="R235:S235"/>
    <mergeCell ref="P230:Q230"/>
    <mergeCell ref="R230:S230"/>
    <mergeCell ref="P231:Q231"/>
    <mergeCell ref="R231:S231"/>
    <mergeCell ref="P232:Q232"/>
    <mergeCell ref="R232:S232"/>
    <mergeCell ref="P227:Q227"/>
    <mergeCell ref="R227:S227"/>
    <mergeCell ref="P228:Q228"/>
    <mergeCell ref="R228:S228"/>
    <mergeCell ref="P229:Q229"/>
    <mergeCell ref="R229:S229"/>
    <mergeCell ref="P224:Q224"/>
    <mergeCell ref="R224:S224"/>
    <mergeCell ref="P225:Q225"/>
    <mergeCell ref="R225:S225"/>
    <mergeCell ref="P226:Q226"/>
    <mergeCell ref="R226:S226"/>
    <mergeCell ref="P221:Q221"/>
    <mergeCell ref="R221:S221"/>
    <mergeCell ref="P222:Q222"/>
    <mergeCell ref="R222:S222"/>
    <mergeCell ref="P223:Q223"/>
    <mergeCell ref="R223:S223"/>
    <mergeCell ref="P218:Q218"/>
    <mergeCell ref="R218:S218"/>
    <mergeCell ref="P219:Q219"/>
    <mergeCell ref="R219:S219"/>
    <mergeCell ref="P220:Q220"/>
    <mergeCell ref="R220:S220"/>
    <mergeCell ref="P215:Q215"/>
    <mergeCell ref="R215:S215"/>
    <mergeCell ref="P216:Q216"/>
    <mergeCell ref="R216:S216"/>
    <mergeCell ref="P217:Q217"/>
    <mergeCell ref="R217:S217"/>
    <mergeCell ref="P212:Q212"/>
    <mergeCell ref="R212:S212"/>
    <mergeCell ref="P213:Q213"/>
    <mergeCell ref="R213:S213"/>
    <mergeCell ref="P214:Q214"/>
    <mergeCell ref="R214:S214"/>
    <mergeCell ref="P209:Q209"/>
    <mergeCell ref="R209:S209"/>
    <mergeCell ref="P210:Q210"/>
    <mergeCell ref="R210:S210"/>
    <mergeCell ref="P211:Q211"/>
    <mergeCell ref="R211:S211"/>
    <mergeCell ref="C207:E207"/>
    <mergeCell ref="R207:S207"/>
    <mergeCell ref="T207:U207"/>
    <mergeCell ref="V207:W207"/>
    <mergeCell ref="P208:Q208"/>
    <mergeCell ref="R208:S208"/>
    <mergeCell ref="I205:J205"/>
    <mergeCell ref="K205:L205"/>
    <mergeCell ref="O205:O206"/>
    <mergeCell ref="R205:W205"/>
    <mergeCell ref="R206:S206"/>
    <mergeCell ref="T206:U206"/>
    <mergeCell ref="V206:W206"/>
    <mergeCell ref="B205:B206"/>
    <mergeCell ref="C205:C206"/>
    <mergeCell ref="D205:D206"/>
    <mergeCell ref="E205:E206"/>
    <mergeCell ref="F205:F206"/>
    <mergeCell ref="G205:H205"/>
    <mergeCell ref="C197:K197"/>
    <mergeCell ref="C198:K198"/>
    <mergeCell ref="C199:K199"/>
    <mergeCell ref="C200:K200"/>
    <mergeCell ref="O201:Q201"/>
    <mergeCell ref="C203:L203"/>
    <mergeCell ref="C191:K191"/>
    <mergeCell ref="C192:K192"/>
    <mergeCell ref="C193:K193"/>
    <mergeCell ref="C194:K194"/>
    <mergeCell ref="C195:K195"/>
    <mergeCell ref="C196:K196"/>
    <mergeCell ref="AK183:AL183"/>
    <mergeCell ref="G185:I185"/>
    <mergeCell ref="C186:D186"/>
    <mergeCell ref="C187:D187"/>
    <mergeCell ref="C188:D188"/>
    <mergeCell ref="C190:F190"/>
    <mergeCell ref="Y183:Z183"/>
    <mergeCell ref="AA183:AB183"/>
    <mergeCell ref="AC183:AD183"/>
    <mergeCell ref="AE183:AF183"/>
    <mergeCell ref="AG183:AH183"/>
    <mergeCell ref="AI183:AJ183"/>
    <mergeCell ref="AI182:AL182"/>
    <mergeCell ref="AN182:AO182"/>
    <mergeCell ref="AQ182:AQ183"/>
    <mergeCell ref="AS182:AS183"/>
    <mergeCell ref="C183:F183"/>
    <mergeCell ref="O183:P183"/>
    <mergeCell ref="Q183:R183"/>
    <mergeCell ref="S183:T183"/>
    <mergeCell ref="U183:V183"/>
    <mergeCell ref="W183:X183"/>
    <mergeCell ref="H182:K182"/>
    <mergeCell ref="O182:R182"/>
    <mergeCell ref="S182:V182"/>
    <mergeCell ref="W182:Z182"/>
    <mergeCell ref="AA182:AD182"/>
    <mergeCell ref="AE182:AH182"/>
    <mergeCell ref="G178:H178"/>
    <mergeCell ref="O178:P178"/>
    <mergeCell ref="Q178:R178"/>
    <mergeCell ref="S178:T178"/>
    <mergeCell ref="U178:V178"/>
    <mergeCell ref="O179:P179"/>
    <mergeCell ref="Q179:R179"/>
    <mergeCell ref="S179:T179"/>
    <mergeCell ref="U179:V179"/>
    <mergeCell ref="E170:L170"/>
    <mergeCell ref="E171:L171"/>
    <mergeCell ref="H173:J173"/>
    <mergeCell ref="G176:H177"/>
    <mergeCell ref="I176:J176"/>
    <mergeCell ref="K176:L176"/>
    <mergeCell ref="E161:L161"/>
    <mergeCell ref="E162:L162"/>
    <mergeCell ref="E163:L163"/>
    <mergeCell ref="E164:L164"/>
    <mergeCell ref="E168:L168"/>
    <mergeCell ref="E169:L169"/>
    <mergeCell ref="P156:Q156"/>
    <mergeCell ref="R156:S156"/>
    <mergeCell ref="P157:Q157"/>
    <mergeCell ref="R157:S157"/>
    <mergeCell ref="G158:H158"/>
    <mergeCell ref="P158:Q158"/>
    <mergeCell ref="R158:S158"/>
    <mergeCell ref="P153:Q153"/>
    <mergeCell ref="R153:S153"/>
    <mergeCell ref="P154:Q154"/>
    <mergeCell ref="R154:S154"/>
    <mergeCell ref="P155:Q155"/>
    <mergeCell ref="R155:S155"/>
    <mergeCell ref="P150:Q150"/>
    <mergeCell ref="R150:S150"/>
    <mergeCell ref="P151:Q151"/>
    <mergeCell ref="R151:S151"/>
    <mergeCell ref="P152:Q152"/>
    <mergeCell ref="R152:S152"/>
    <mergeCell ref="P147:Q147"/>
    <mergeCell ref="R147:S147"/>
    <mergeCell ref="P148:Q148"/>
    <mergeCell ref="R148:S148"/>
    <mergeCell ref="P149:Q149"/>
    <mergeCell ref="R149:S149"/>
    <mergeCell ref="P144:Q144"/>
    <mergeCell ref="R144:S144"/>
    <mergeCell ref="P145:Q145"/>
    <mergeCell ref="R145:S145"/>
    <mergeCell ref="P146:Q146"/>
    <mergeCell ref="R146:S146"/>
    <mergeCell ref="P141:Q141"/>
    <mergeCell ref="R141:S141"/>
    <mergeCell ref="P142:Q142"/>
    <mergeCell ref="R142:S142"/>
    <mergeCell ref="P143:Q143"/>
    <mergeCell ref="R143:S143"/>
    <mergeCell ref="P138:Q138"/>
    <mergeCell ref="R138:S138"/>
    <mergeCell ref="P139:Q139"/>
    <mergeCell ref="R139:S139"/>
    <mergeCell ref="P140:Q140"/>
    <mergeCell ref="R140:S140"/>
    <mergeCell ref="P135:Q135"/>
    <mergeCell ref="R135:S135"/>
    <mergeCell ref="P136:Q136"/>
    <mergeCell ref="R136:S136"/>
    <mergeCell ref="P137:Q137"/>
    <mergeCell ref="R137:S137"/>
    <mergeCell ref="P132:Q132"/>
    <mergeCell ref="R132:S132"/>
    <mergeCell ref="P133:Q133"/>
    <mergeCell ref="R133:S133"/>
    <mergeCell ref="P134:Q134"/>
    <mergeCell ref="R134:S134"/>
    <mergeCell ref="P129:Q129"/>
    <mergeCell ref="R129:S129"/>
    <mergeCell ref="P130:Q130"/>
    <mergeCell ref="R130:S130"/>
    <mergeCell ref="P131:Q131"/>
    <mergeCell ref="R131:S131"/>
    <mergeCell ref="C127:E127"/>
    <mergeCell ref="R127:S127"/>
    <mergeCell ref="T127:U127"/>
    <mergeCell ref="V127:W127"/>
    <mergeCell ref="P128:Q128"/>
    <mergeCell ref="R128:S128"/>
    <mergeCell ref="I125:J125"/>
    <mergeCell ref="K125:L125"/>
    <mergeCell ref="O125:O126"/>
    <mergeCell ref="R125:W125"/>
    <mergeCell ref="R126:S126"/>
    <mergeCell ref="T126:U126"/>
    <mergeCell ref="V126:W126"/>
    <mergeCell ref="B125:B126"/>
    <mergeCell ref="C125:C126"/>
    <mergeCell ref="D125:D126"/>
    <mergeCell ref="E125:E126"/>
    <mergeCell ref="F125:F126"/>
    <mergeCell ref="G125:H125"/>
    <mergeCell ref="C117:K117"/>
    <mergeCell ref="C118:K118"/>
    <mergeCell ref="C119:K119"/>
    <mergeCell ref="C120:K120"/>
    <mergeCell ref="O121:Q121"/>
    <mergeCell ref="C123:L123"/>
    <mergeCell ref="C111:K111"/>
    <mergeCell ref="C112:K112"/>
    <mergeCell ref="C113:K113"/>
    <mergeCell ref="C114:K114"/>
    <mergeCell ref="C115:K115"/>
    <mergeCell ref="C116:K116"/>
    <mergeCell ref="AK103:AL103"/>
    <mergeCell ref="G105:I105"/>
    <mergeCell ref="C106:D106"/>
    <mergeCell ref="C107:D107"/>
    <mergeCell ref="C108:D108"/>
    <mergeCell ref="C110:F110"/>
    <mergeCell ref="Y103:Z103"/>
    <mergeCell ref="AA103:AB103"/>
    <mergeCell ref="AC103:AD103"/>
    <mergeCell ref="AE103:AF103"/>
    <mergeCell ref="AG103:AH103"/>
    <mergeCell ref="AI103:AJ103"/>
    <mergeCell ref="AI102:AL102"/>
    <mergeCell ref="AN102:AO102"/>
    <mergeCell ref="AQ102:AQ103"/>
    <mergeCell ref="AS102:AS103"/>
    <mergeCell ref="C103:F103"/>
    <mergeCell ref="O103:P103"/>
    <mergeCell ref="Q103:R103"/>
    <mergeCell ref="S103:T103"/>
    <mergeCell ref="U103:V103"/>
    <mergeCell ref="W103:X103"/>
    <mergeCell ref="H102:K102"/>
    <mergeCell ref="O102:R102"/>
    <mergeCell ref="S102:V102"/>
    <mergeCell ref="W102:Z102"/>
    <mergeCell ref="AA102:AD102"/>
    <mergeCell ref="AE102:AH102"/>
    <mergeCell ref="G98:H98"/>
    <mergeCell ref="O98:P98"/>
    <mergeCell ref="Q98:R98"/>
    <mergeCell ref="S98:T98"/>
    <mergeCell ref="U98:V98"/>
    <mergeCell ref="O99:P99"/>
    <mergeCell ref="Q99:R99"/>
    <mergeCell ref="S99:T99"/>
    <mergeCell ref="U99:V99"/>
    <mergeCell ref="E88:L88"/>
    <mergeCell ref="E89:L89"/>
    <mergeCell ref="E90:L90"/>
    <mergeCell ref="E91:L91"/>
    <mergeCell ref="H93:J93"/>
    <mergeCell ref="G96:H97"/>
    <mergeCell ref="I96:J96"/>
    <mergeCell ref="K96:L96"/>
    <mergeCell ref="E81:L81"/>
    <mergeCell ref="E82:L82"/>
    <mergeCell ref="E83:L83"/>
    <mergeCell ref="E84:L84"/>
    <mergeCell ref="G78:H78"/>
    <mergeCell ref="P78:Q78"/>
    <mergeCell ref="R78:S78"/>
    <mergeCell ref="P75:Q75"/>
    <mergeCell ref="R75:S75"/>
    <mergeCell ref="P76:Q76"/>
    <mergeCell ref="R76:S76"/>
    <mergeCell ref="P77:Q77"/>
    <mergeCell ref="R77:S77"/>
    <mergeCell ref="P72:Q72"/>
    <mergeCell ref="R72:S72"/>
    <mergeCell ref="P73:Q73"/>
    <mergeCell ref="R73:S73"/>
    <mergeCell ref="P74:Q74"/>
    <mergeCell ref="R74:S74"/>
    <mergeCell ref="P69:Q69"/>
    <mergeCell ref="R69:S69"/>
    <mergeCell ref="P70:Q70"/>
    <mergeCell ref="R70:S70"/>
    <mergeCell ref="P71:Q71"/>
    <mergeCell ref="R71:S71"/>
    <mergeCell ref="P66:Q66"/>
    <mergeCell ref="R66:S66"/>
    <mergeCell ref="P67:Q67"/>
    <mergeCell ref="R67:S67"/>
    <mergeCell ref="P68:Q68"/>
    <mergeCell ref="R68:S68"/>
    <mergeCell ref="P63:Q63"/>
    <mergeCell ref="R63:S63"/>
    <mergeCell ref="P64:Q64"/>
    <mergeCell ref="R64:S64"/>
    <mergeCell ref="P65:Q65"/>
    <mergeCell ref="R65:S65"/>
    <mergeCell ref="P60:Q60"/>
    <mergeCell ref="R60:S60"/>
    <mergeCell ref="P61:Q61"/>
    <mergeCell ref="R61:S61"/>
    <mergeCell ref="P62:Q62"/>
    <mergeCell ref="R62:S62"/>
    <mergeCell ref="P57:Q57"/>
    <mergeCell ref="R57:S57"/>
    <mergeCell ref="P58:Q58"/>
    <mergeCell ref="R58:S58"/>
    <mergeCell ref="P59:Q59"/>
    <mergeCell ref="R59:S59"/>
    <mergeCell ref="P54:Q54"/>
    <mergeCell ref="R54:S54"/>
    <mergeCell ref="P55:Q55"/>
    <mergeCell ref="R55:S55"/>
    <mergeCell ref="P56:Q56"/>
    <mergeCell ref="R56:S56"/>
    <mergeCell ref="P51:Q51"/>
    <mergeCell ref="R51:S51"/>
    <mergeCell ref="P52:Q52"/>
    <mergeCell ref="R52:S52"/>
    <mergeCell ref="P53:Q53"/>
    <mergeCell ref="R53:S53"/>
    <mergeCell ref="P48:Q48"/>
    <mergeCell ref="R48:S48"/>
    <mergeCell ref="P49:Q49"/>
    <mergeCell ref="R49:S49"/>
    <mergeCell ref="P50:Q50"/>
    <mergeCell ref="R50:S50"/>
    <mergeCell ref="O45:O46"/>
    <mergeCell ref="R45:W45"/>
    <mergeCell ref="R46:S46"/>
    <mergeCell ref="T46:U46"/>
    <mergeCell ref="V46:W46"/>
    <mergeCell ref="C47:E47"/>
    <mergeCell ref="R47:S47"/>
    <mergeCell ref="T47:U47"/>
    <mergeCell ref="V47:W47"/>
    <mergeCell ref="C43:L43"/>
    <mergeCell ref="B45:B46"/>
    <mergeCell ref="C45:C46"/>
    <mergeCell ref="D45:D46"/>
    <mergeCell ref="E45:E46"/>
    <mergeCell ref="F45:F46"/>
    <mergeCell ref="G45:H45"/>
    <mergeCell ref="I45:J45"/>
    <mergeCell ref="K45:L45"/>
    <mergeCell ref="C36:K36"/>
    <mergeCell ref="C37:K37"/>
    <mergeCell ref="C38:K38"/>
    <mergeCell ref="C39:K39"/>
    <mergeCell ref="C40:K40"/>
    <mergeCell ref="O41:Q41"/>
    <mergeCell ref="C30:F30"/>
    <mergeCell ref="C31:K31"/>
    <mergeCell ref="C32:K32"/>
    <mergeCell ref="C33:K33"/>
    <mergeCell ref="C34:K34"/>
    <mergeCell ref="C35:K35"/>
    <mergeCell ref="G25:I25"/>
    <mergeCell ref="C26:D26"/>
    <mergeCell ref="C27:D27"/>
    <mergeCell ref="C28:D28"/>
    <mergeCell ref="W23:X23"/>
    <mergeCell ref="Y23:Z23"/>
    <mergeCell ref="AA23:AB23"/>
    <mergeCell ref="AC23:AD23"/>
    <mergeCell ref="AE23:AF23"/>
    <mergeCell ref="AE22:AH22"/>
    <mergeCell ref="AI22:AL22"/>
    <mergeCell ref="AN22:AO22"/>
    <mergeCell ref="AQ22:AQ23"/>
    <mergeCell ref="AS22:AS23"/>
    <mergeCell ref="C23:F23"/>
    <mergeCell ref="O23:P23"/>
    <mergeCell ref="Q23:R23"/>
    <mergeCell ref="S23:T23"/>
    <mergeCell ref="U23:V23"/>
    <mergeCell ref="AI23:AJ23"/>
    <mergeCell ref="AK23:AL23"/>
    <mergeCell ref="AG23:AH23"/>
    <mergeCell ref="I21:K21"/>
    <mergeCell ref="H22:K22"/>
    <mergeCell ref="O22:R22"/>
    <mergeCell ref="S22:V22"/>
    <mergeCell ref="W22:Z22"/>
    <mergeCell ref="AA22:AD22"/>
    <mergeCell ref="S18:T18"/>
    <mergeCell ref="U18:V18"/>
    <mergeCell ref="O19:P19"/>
    <mergeCell ref="Q19:R19"/>
    <mergeCell ref="S19:T19"/>
    <mergeCell ref="U19:V19"/>
    <mergeCell ref="G16:H17"/>
    <mergeCell ref="I16:J16"/>
    <mergeCell ref="K16:L16"/>
    <mergeCell ref="G18:H18"/>
    <mergeCell ref="O18:P18"/>
    <mergeCell ref="Q18:R18"/>
    <mergeCell ref="C4:L4"/>
    <mergeCell ref="E8:L8"/>
    <mergeCell ref="E9:L9"/>
    <mergeCell ref="E10:L10"/>
    <mergeCell ref="E11:L11"/>
    <mergeCell ref="H13:J13"/>
  </mergeCells>
  <dataValidations count="8">
    <dataValidation type="list" allowBlank="1" showInputMessage="1" showErrorMessage="1" sqref="C26:D28 C106:D108 C186:D188" xr:uid="{8CAF1C13-E5CC-454A-BDE2-7C38663931BB}">
      <formula1>AgileRollenPf</formula1>
    </dataValidation>
    <dataValidation type="whole" operator="greaterThanOrEqual" allowBlank="1" showInputMessage="1" showErrorMessage="1" error="Geben Sie bitte eine ganze Zahl ein!" sqref="G18:H18 G98:H98 G178:H178" xr:uid="{84CA6056-03F3-4260-9CD5-75BEBF50E4C3}">
      <formula1>1</formula1>
    </dataValidation>
    <dataValidation type="list" allowBlank="1" showInputMessage="1" showErrorMessage="1" sqref="E48:E77 E128:E157 E208:E237" xr:uid="{4E82938B-424C-4049-A8B9-65D12E2C3BEF}">
      <formula1>Projektarten</formula1>
    </dataValidation>
    <dataValidation type="list" allowBlank="1" showInputMessage="1" showErrorMessage="1" sqref="L23 G182 L103 F48:F77 L183 F128:F157 G22 G102 F208:F237" xr:uid="{D092D206-BBF6-40E6-B628-B26D8AA878B5}">
      <formula1>Entscheid</formula1>
    </dataValidation>
    <dataValidation type="whole" allowBlank="1" showInputMessage="1" showErrorMessage="1" error="Bitte einen Wert 1-4 eingeben!" sqref="L31:L40 L111:L120 L191:L200" xr:uid="{0572222D-11DB-46E7-9B70-96EFD29B783E}">
      <formula1>1</formula1>
      <formula2>4</formula2>
    </dataValidation>
    <dataValidation type="whole" operator="greaterThan" allowBlank="1" showInputMessage="1" showErrorMessage="1" error="Bitte eine ganze Zahl grösser als 0 eingeben!" sqref="I47:J77 L47:L77 L127:L157 I207:J237 I127:J157 L207:L237" xr:uid="{B985B518-412D-4A78-B767-193C49B97C81}">
      <formula1>0</formula1>
    </dataValidation>
    <dataValidation type="whole" operator="greaterThan" allowBlank="1" showInputMessage="1" showErrorMessage="1" error="Bitte eine ganze Zahl grösser als 0 eingeben!" promptTitle="Investition" prompt="Unter Investition werden die gesamten Kosten verstanden, inkl.der personellen Aufwände." sqref="K47:K77 K127:K157 K207:K237" xr:uid="{D5E489A7-55E2-4EC9-82EC-222F55289377}">
      <formula1>0</formula1>
    </dataValidation>
    <dataValidation type="whole" operator="greaterThan" allowBlank="1" showInputMessage="1" showErrorMessage="1" error="Bitte nur ganze Zahlen eingeben!" sqref="K186:K188 K26:K28 K106:K108" xr:uid="{A6ED22A4-3375-4A25-B54F-D9DF1FCE71B9}">
      <formula1>0</formula1>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und C
Antrag auf Rezertifizierung
Erfahrung in agilem Portfolio&amp;R&amp;G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7963AF30-2AE9-46CD-AD4F-098CDAB8F687}">
          <x14:formula1>
            <xm:f>Pers!$D$17</xm:f>
          </x14:formula1>
          <x14:formula2>
            <xm:f>Pers!$D$18</xm:f>
          </x14:formula2>
          <xm:sqref>G26:G28 G106:G108 G186:G188</xm:sqref>
        </x14:dataValidation>
        <x14:dataValidation type="date" allowBlank="1" showInputMessage="1" showErrorMessage="1" error="Datum liegt ausserhalb des zu betrachtenden Erfahrungszeitraums!" prompt="Es sind nur Datumseingaben bis zum Ende des Erfahrungszeitraums möglich, s. Tabellenblatt 'Pers'!" xr:uid="{5FDFAB06-99B2-4AFC-85F9-4FB7EA296B61}">
          <x14:formula1>
            <xm:f>Pers!$D$17</xm:f>
          </x14:formula1>
          <x14:formula2>
            <xm:f>Pers!$D$18</xm:f>
          </x14:formula2>
          <xm:sqref>I26:I28 I106:I108 I186:I188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M232"/>
  <sheetViews>
    <sheetView showGridLines="0" zoomScaleNormal="100" workbookViewId="0">
      <pane ySplit="7" topLeftCell="A8" activePane="bottomLeft" state="frozen"/>
      <selection pane="bottomLeft" activeCell="A8" sqref="A8"/>
    </sheetView>
  </sheetViews>
  <sheetFormatPr baseColWidth="10" defaultColWidth="11.453125" defaultRowHeight="18" customHeight="1" x14ac:dyDescent="0.35"/>
  <cols>
    <col min="1" max="1" width="1.7265625" style="4" customWidth="1"/>
    <col min="2" max="2" width="10.7265625" style="84" customWidth="1"/>
    <col min="3" max="3" width="1.7265625" style="4" customWidth="1"/>
    <col min="4" max="4" width="110.7265625" style="153" customWidth="1"/>
    <col min="5" max="5" width="1.7265625" style="4" customWidth="1"/>
    <col min="6" max="6" width="8.7265625" style="5" customWidth="1"/>
    <col min="7" max="8" width="1.7265625" style="4" customWidth="1"/>
    <col min="9" max="9" width="8.7265625" style="5" hidden="1" customWidth="1"/>
    <col min="10" max="10" width="11.453125" style="6" customWidth="1"/>
    <col min="11" max="13" width="11.453125" style="5"/>
    <col min="14" max="16384" width="11.453125" style="4"/>
  </cols>
  <sheetData>
    <row r="1" spans="1:9" ht="10" customHeight="1" x14ac:dyDescent="0.35">
      <c r="A1" s="7"/>
      <c r="B1" s="132"/>
      <c r="C1" s="8"/>
      <c r="D1" s="157"/>
      <c r="E1" s="8"/>
      <c r="F1" s="158"/>
      <c r="G1" s="145"/>
      <c r="H1" s="238"/>
      <c r="I1" s="242"/>
    </row>
    <row r="2" spans="1:9" ht="18" customHeight="1" x14ac:dyDescent="0.35">
      <c r="A2" s="10"/>
      <c r="B2" s="231" t="s">
        <v>322</v>
      </c>
      <c r="C2" s="11"/>
      <c r="D2" s="159"/>
      <c r="E2" s="11"/>
      <c r="F2" s="17"/>
      <c r="G2" s="137"/>
      <c r="H2" s="238"/>
      <c r="I2" s="242"/>
    </row>
    <row r="3" spans="1:9" ht="10" customHeight="1" x14ac:dyDescent="0.35">
      <c r="A3" s="10"/>
      <c r="B3" s="231"/>
      <c r="C3" s="11"/>
      <c r="D3" s="159"/>
      <c r="E3" s="11"/>
      <c r="F3" s="17"/>
      <c r="G3" s="137"/>
      <c r="H3" s="238"/>
      <c r="I3" s="242"/>
    </row>
    <row r="4" spans="1:9" ht="24" customHeight="1" x14ac:dyDescent="0.35">
      <c r="A4" s="10"/>
      <c r="B4" s="379" t="s">
        <v>323</v>
      </c>
      <c r="C4" s="379"/>
      <c r="D4" s="379"/>
      <c r="E4" s="379"/>
      <c r="F4" s="379"/>
      <c r="G4" s="137"/>
      <c r="H4" s="238"/>
      <c r="I4" s="242"/>
    </row>
    <row r="5" spans="1:9" ht="10" customHeight="1" x14ac:dyDescent="0.35">
      <c r="A5" s="10"/>
      <c r="B5" s="11"/>
      <c r="C5" s="11"/>
      <c r="D5" s="159"/>
      <c r="E5" s="11"/>
      <c r="F5" s="17"/>
      <c r="G5" s="137"/>
      <c r="H5" s="238"/>
      <c r="I5" s="242"/>
    </row>
    <row r="6" spans="1:9" ht="30" customHeight="1" x14ac:dyDescent="0.35">
      <c r="A6" s="10"/>
      <c r="B6" s="248" t="s">
        <v>324</v>
      </c>
      <c r="C6" s="11"/>
      <c r="D6" s="380" t="s">
        <v>325</v>
      </c>
      <c r="E6" s="380"/>
      <c r="F6" s="380"/>
      <c r="G6" s="137"/>
      <c r="H6" s="238"/>
      <c r="I6" s="242"/>
    </row>
    <row r="7" spans="1:9" ht="10" customHeight="1" x14ac:dyDescent="0.35">
      <c r="A7" s="10"/>
      <c r="B7" s="219"/>
      <c r="C7" s="11"/>
      <c r="D7" s="159"/>
      <c r="E7" s="11"/>
      <c r="F7" s="17"/>
      <c r="G7" s="137"/>
      <c r="H7" s="238"/>
      <c r="I7" s="242"/>
    </row>
    <row r="8" spans="1:9" ht="28" customHeight="1" x14ac:dyDescent="0.35">
      <c r="A8" s="10"/>
      <c r="B8" s="225" t="s">
        <v>326</v>
      </c>
      <c r="C8" s="21"/>
      <c r="D8" s="21" t="s">
        <v>327</v>
      </c>
      <c r="E8" s="11"/>
      <c r="F8" s="160"/>
      <c r="G8" s="137"/>
      <c r="H8" s="238"/>
      <c r="I8" s="242"/>
    </row>
    <row r="9" spans="1:9" ht="28" customHeight="1" x14ac:dyDescent="0.35">
      <c r="A9" s="10"/>
      <c r="B9" s="161" t="s">
        <v>328</v>
      </c>
      <c r="C9" s="231"/>
      <c r="D9" s="231" t="s">
        <v>329</v>
      </c>
      <c r="E9" s="11"/>
      <c r="F9" s="141" t="str">
        <f>IFERROR(ROUND(AVERAGE(F11:F15),0),"")</f>
        <v/>
      </c>
      <c r="G9" s="137"/>
      <c r="H9" s="238"/>
      <c r="I9" s="168" t="str">
        <f>F9</f>
        <v/>
      </c>
    </row>
    <row r="10" spans="1:9" ht="10" customHeight="1" x14ac:dyDescent="0.35">
      <c r="A10" s="10"/>
      <c r="B10" s="161"/>
      <c r="C10" s="231"/>
      <c r="D10" s="159"/>
      <c r="E10" s="11"/>
      <c r="F10" s="162"/>
      <c r="G10" s="137"/>
      <c r="H10" s="238"/>
      <c r="I10" s="242"/>
    </row>
    <row r="11" spans="1:9" ht="28" customHeight="1" x14ac:dyDescent="0.35">
      <c r="A11" s="10"/>
      <c r="B11" s="166" t="s">
        <v>330</v>
      </c>
      <c r="C11" s="11"/>
      <c r="D11" s="167" t="s">
        <v>331</v>
      </c>
      <c r="E11" s="11"/>
      <c r="F11" s="141"/>
      <c r="G11" s="137"/>
      <c r="H11" s="238"/>
      <c r="I11" s="242"/>
    </row>
    <row r="12" spans="1:9" ht="28" customHeight="1" x14ac:dyDescent="0.35">
      <c r="A12" s="10"/>
      <c r="B12" s="166" t="s">
        <v>332</v>
      </c>
      <c r="C12" s="11"/>
      <c r="D12" s="167" t="s">
        <v>333</v>
      </c>
      <c r="E12" s="11"/>
      <c r="F12" s="141"/>
      <c r="G12" s="137"/>
      <c r="H12" s="238"/>
      <c r="I12" s="242"/>
    </row>
    <row r="13" spans="1:9" ht="28" customHeight="1" x14ac:dyDescent="0.35">
      <c r="A13" s="10"/>
      <c r="B13" s="166" t="s">
        <v>334</v>
      </c>
      <c r="C13" s="11"/>
      <c r="D13" s="167" t="s">
        <v>335</v>
      </c>
      <c r="E13" s="11"/>
      <c r="F13" s="141"/>
      <c r="G13" s="137"/>
      <c r="H13" s="238"/>
      <c r="I13" s="242"/>
    </row>
    <row r="14" spans="1:9" ht="28" customHeight="1" x14ac:dyDescent="0.35">
      <c r="A14" s="10"/>
      <c r="B14" s="166" t="s">
        <v>336</v>
      </c>
      <c r="C14" s="11"/>
      <c r="D14" s="167" t="s">
        <v>337</v>
      </c>
      <c r="E14" s="11"/>
      <c r="F14" s="141"/>
      <c r="G14" s="137"/>
      <c r="H14" s="238"/>
      <c r="I14" s="242"/>
    </row>
    <row r="15" spans="1:9" ht="28" customHeight="1" x14ac:dyDescent="0.35">
      <c r="A15" s="10"/>
      <c r="B15" s="166" t="s">
        <v>338</v>
      </c>
      <c r="C15" s="11"/>
      <c r="D15" s="167" t="s">
        <v>339</v>
      </c>
      <c r="E15" s="11"/>
      <c r="F15" s="141"/>
      <c r="G15" s="137"/>
      <c r="H15" s="238"/>
      <c r="I15" s="242"/>
    </row>
    <row r="16" spans="1:9" ht="10" customHeight="1" x14ac:dyDescent="0.35">
      <c r="A16" s="10"/>
      <c r="B16" s="219"/>
      <c r="C16" s="11"/>
      <c r="D16" s="159"/>
      <c r="E16" s="11"/>
      <c r="F16" s="162"/>
      <c r="G16" s="137"/>
      <c r="H16" s="238"/>
      <c r="I16" s="242"/>
    </row>
    <row r="17" spans="1:9" ht="28" customHeight="1" x14ac:dyDescent="0.35">
      <c r="A17" s="10"/>
      <c r="B17" s="161" t="s">
        <v>340</v>
      </c>
      <c r="C17" s="231"/>
      <c r="D17" s="231" t="s">
        <v>341</v>
      </c>
      <c r="E17" s="11"/>
      <c r="F17" s="141" t="str">
        <f>IFERROR(ROUND(AVERAGE(F19:F25),0),"")</f>
        <v/>
      </c>
      <c r="G17" s="137"/>
      <c r="H17" s="238"/>
      <c r="I17" s="168" t="str">
        <f>F17</f>
        <v/>
      </c>
    </row>
    <row r="18" spans="1:9" ht="10" customHeight="1" x14ac:dyDescent="0.35">
      <c r="A18" s="10"/>
      <c r="B18" s="161"/>
      <c r="C18" s="231"/>
      <c r="D18" s="159"/>
      <c r="E18" s="11"/>
      <c r="F18" s="162"/>
      <c r="G18" s="137"/>
      <c r="H18" s="238"/>
      <c r="I18" s="242"/>
    </row>
    <row r="19" spans="1:9" ht="28" customHeight="1" x14ac:dyDescent="0.35">
      <c r="A19" s="10"/>
      <c r="B19" s="166" t="s">
        <v>342</v>
      </c>
      <c r="C19" s="11"/>
      <c r="D19" s="167" t="s">
        <v>343</v>
      </c>
      <c r="E19" s="11"/>
      <c r="F19" s="141"/>
      <c r="G19" s="137"/>
      <c r="H19" s="238"/>
      <c r="I19" s="242"/>
    </row>
    <row r="20" spans="1:9" ht="28" customHeight="1" x14ac:dyDescent="0.35">
      <c r="A20" s="10"/>
      <c r="B20" s="166" t="s">
        <v>344</v>
      </c>
      <c r="C20" s="11"/>
      <c r="D20" s="167" t="s">
        <v>345</v>
      </c>
      <c r="E20" s="11"/>
      <c r="F20" s="141"/>
      <c r="G20" s="137"/>
      <c r="H20" s="238"/>
      <c r="I20" s="242"/>
    </row>
    <row r="21" spans="1:9" ht="28" customHeight="1" x14ac:dyDescent="0.35">
      <c r="A21" s="10"/>
      <c r="B21" s="166" t="s">
        <v>346</v>
      </c>
      <c r="C21" s="11"/>
      <c r="D21" s="167" t="s">
        <v>347</v>
      </c>
      <c r="E21" s="11"/>
      <c r="F21" s="141"/>
      <c r="G21" s="137"/>
      <c r="H21" s="238"/>
      <c r="I21" s="242"/>
    </row>
    <row r="22" spans="1:9" ht="28" customHeight="1" x14ac:dyDescent="0.35">
      <c r="A22" s="10"/>
      <c r="B22" s="166" t="s">
        <v>348</v>
      </c>
      <c r="C22" s="11"/>
      <c r="D22" s="167" t="s">
        <v>349</v>
      </c>
      <c r="E22" s="11"/>
      <c r="F22" s="141"/>
      <c r="G22" s="137"/>
      <c r="H22" s="238"/>
      <c r="I22" s="242"/>
    </row>
    <row r="23" spans="1:9" ht="28" customHeight="1" x14ac:dyDescent="0.35">
      <c r="A23" s="10"/>
      <c r="B23" s="166" t="s">
        <v>350</v>
      </c>
      <c r="C23" s="11"/>
      <c r="D23" s="167" t="s">
        <v>351</v>
      </c>
      <c r="E23" s="11"/>
      <c r="F23" s="141"/>
      <c r="G23" s="137"/>
      <c r="H23" s="238"/>
      <c r="I23" s="242"/>
    </row>
    <row r="24" spans="1:9" ht="28" customHeight="1" x14ac:dyDescent="0.35">
      <c r="A24" s="10"/>
      <c r="B24" s="166" t="s">
        <v>352</v>
      </c>
      <c r="C24" s="11"/>
      <c r="D24" s="167" t="s">
        <v>353</v>
      </c>
      <c r="E24" s="11"/>
      <c r="F24" s="141"/>
      <c r="G24" s="137"/>
      <c r="H24" s="238"/>
      <c r="I24" s="242"/>
    </row>
    <row r="25" spans="1:9" ht="28" customHeight="1" x14ac:dyDescent="0.35">
      <c r="A25" s="10"/>
      <c r="B25" s="166" t="s">
        <v>354</v>
      </c>
      <c r="C25" s="11"/>
      <c r="D25" s="167" t="s">
        <v>355</v>
      </c>
      <c r="E25" s="11"/>
      <c r="F25" s="141"/>
      <c r="G25" s="137"/>
      <c r="H25" s="238"/>
      <c r="I25" s="242"/>
    </row>
    <row r="26" spans="1:9" ht="10" customHeight="1" x14ac:dyDescent="0.35">
      <c r="A26" s="10"/>
      <c r="B26" s="219"/>
      <c r="C26" s="11"/>
      <c r="D26" s="159"/>
      <c r="E26" s="11"/>
      <c r="F26" s="162"/>
      <c r="G26" s="137"/>
      <c r="H26" s="238"/>
      <c r="I26" s="242"/>
    </row>
    <row r="27" spans="1:9" ht="28" customHeight="1" x14ac:dyDescent="0.35">
      <c r="A27" s="10"/>
      <c r="B27" s="161" t="s">
        <v>356</v>
      </c>
      <c r="C27" s="231"/>
      <c r="D27" s="231" t="s">
        <v>357</v>
      </c>
      <c r="E27" s="11"/>
      <c r="F27" s="141" t="str">
        <f>IFERROR(ROUND(AVERAGE(F29:F34),0),"")</f>
        <v/>
      </c>
      <c r="G27" s="137"/>
      <c r="H27" s="238"/>
      <c r="I27" s="168" t="str">
        <f>F27</f>
        <v/>
      </c>
    </row>
    <row r="28" spans="1:9" ht="10" customHeight="1" x14ac:dyDescent="0.35">
      <c r="A28" s="10"/>
      <c r="B28" s="161"/>
      <c r="C28" s="231"/>
      <c r="D28" s="159"/>
      <c r="E28" s="11"/>
      <c r="F28" s="162"/>
      <c r="G28" s="137"/>
      <c r="H28" s="238"/>
      <c r="I28" s="242"/>
    </row>
    <row r="29" spans="1:9" ht="28" customHeight="1" x14ac:dyDescent="0.35">
      <c r="A29" s="10"/>
      <c r="B29" s="166" t="s">
        <v>358</v>
      </c>
      <c r="C29" s="11"/>
      <c r="D29" s="167" t="s">
        <v>359</v>
      </c>
      <c r="E29" s="11"/>
      <c r="F29" s="141"/>
      <c r="G29" s="137"/>
      <c r="H29" s="238"/>
      <c r="I29" s="242"/>
    </row>
    <row r="30" spans="1:9" ht="28" customHeight="1" x14ac:dyDescent="0.35">
      <c r="A30" s="10"/>
      <c r="B30" s="166" t="s">
        <v>360</v>
      </c>
      <c r="C30" s="11"/>
      <c r="D30" s="167" t="s">
        <v>361</v>
      </c>
      <c r="E30" s="11"/>
      <c r="F30" s="141"/>
      <c r="G30" s="137"/>
      <c r="H30" s="238"/>
      <c r="I30" s="242"/>
    </row>
    <row r="31" spans="1:9" ht="28" customHeight="1" x14ac:dyDescent="0.35">
      <c r="A31" s="10"/>
      <c r="B31" s="166" t="s">
        <v>362</v>
      </c>
      <c r="C31" s="11"/>
      <c r="D31" s="167" t="s">
        <v>363</v>
      </c>
      <c r="E31" s="11"/>
      <c r="F31" s="141"/>
      <c r="G31" s="137"/>
      <c r="H31" s="238"/>
      <c r="I31" s="242"/>
    </row>
    <row r="32" spans="1:9" ht="28" customHeight="1" x14ac:dyDescent="0.35">
      <c r="A32" s="10"/>
      <c r="B32" s="166" t="s">
        <v>364</v>
      </c>
      <c r="C32" s="11"/>
      <c r="D32" s="167" t="s">
        <v>365</v>
      </c>
      <c r="E32" s="11"/>
      <c r="F32" s="141"/>
      <c r="G32" s="137"/>
      <c r="H32" s="238"/>
      <c r="I32" s="242"/>
    </row>
    <row r="33" spans="1:9" ht="28" customHeight="1" x14ac:dyDescent="0.35">
      <c r="A33" s="10"/>
      <c r="B33" s="166" t="s">
        <v>366</v>
      </c>
      <c r="C33" s="11"/>
      <c r="D33" s="247" t="s">
        <v>367</v>
      </c>
      <c r="E33" s="11"/>
      <c r="F33" s="141"/>
      <c r="G33" s="137"/>
      <c r="H33" s="238"/>
      <c r="I33" s="242"/>
    </row>
    <row r="34" spans="1:9" ht="28" customHeight="1" x14ac:dyDescent="0.35">
      <c r="A34" s="10"/>
      <c r="B34" s="166" t="s">
        <v>368</v>
      </c>
      <c r="C34" s="11"/>
      <c r="D34" s="167" t="s">
        <v>369</v>
      </c>
      <c r="E34" s="11"/>
      <c r="F34" s="141"/>
      <c r="G34" s="137"/>
      <c r="H34" s="238"/>
      <c r="I34" s="242"/>
    </row>
    <row r="35" spans="1:9" ht="10" customHeight="1" x14ac:dyDescent="0.35">
      <c r="A35" s="10"/>
      <c r="B35" s="219"/>
      <c r="C35" s="11"/>
      <c r="D35" s="159"/>
      <c r="E35" s="11"/>
      <c r="F35" s="162"/>
      <c r="G35" s="137"/>
      <c r="H35" s="238"/>
      <c r="I35" s="242"/>
    </row>
    <row r="36" spans="1:9" ht="28" customHeight="1" x14ac:dyDescent="0.35">
      <c r="A36" s="10"/>
      <c r="B36" s="161" t="s">
        <v>370</v>
      </c>
      <c r="C36" s="231"/>
      <c r="D36" s="231" t="s">
        <v>371</v>
      </c>
      <c r="E36" s="11"/>
      <c r="F36" s="141" t="str">
        <f>IFERROR(ROUND(AVERAGE(F38:F40),0),"")</f>
        <v/>
      </c>
      <c r="G36" s="137"/>
      <c r="H36" s="238"/>
      <c r="I36" s="168" t="str">
        <f>F36</f>
        <v/>
      </c>
    </row>
    <row r="37" spans="1:9" ht="10" customHeight="1" x14ac:dyDescent="0.35">
      <c r="A37" s="10"/>
      <c r="B37" s="161"/>
      <c r="C37" s="231"/>
      <c r="D37" s="159"/>
      <c r="E37" s="11"/>
      <c r="F37" s="162"/>
      <c r="G37" s="137"/>
      <c r="H37" s="238"/>
      <c r="I37" s="242"/>
    </row>
    <row r="38" spans="1:9" ht="28" customHeight="1" x14ac:dyDescent="0.35">
      <c r="A38" s="10"/>
      <c r="B38" s="166" t="s">
        <v>372</v>
      </c>
      <c r="C38" s="11"/>
      <c r="D38" s="167" t="s">
        <v>373</v>
      </c>
      <c r="E38" s="11"/>
      <c r="F38" s="141"/>
      <c r="G38" s="137"/>
      <c r="H38" s="238"/>
      <c r="I38" s="242"/>
    </row>
    <row r="39" spans="1:9" ht="28" customHeight="1" x14ac:dyDescent="0.35">
      <c r="A39" s="10"/>
      <c r="B39" s="166" t="s">
        <v>374</v>
      </c>
      <c r="C39" s="11"/>
      <c r="D39" s="167" t="s">
        <v>375</v>
      </c>
      <c r="E39" s="11"/>
      <c r="F39" s="141"/>
      <c r="G39" s="137"/>
      <c r="H39" s="238"/>
      <c r="I39" s="242"/>
    </row>
    <row r="40" spans="1:9" ht="28" customHeight="1" x14ac:dyDescent="0.35">
      <c r="A40" s="10"/>
      <c r="B40" s="166" t="s">
        <v>376</v>
      </c>
      <c r="C40" s="11"/>
      <c r="D40" s="167" t="s">
        <v>377</v>
      </c>
      <c r="E40" s="11"/>
      <c r="F40" s="141"/>
      <c r="G40" s="137"/>
      <c r="H40" s="238"/>
      <c r="I40" s="242"/>
    </row>
    <row r="41" spans="1:9" ht="10" customHeight="1" x14ac:dyDescent="0.35">
      <c r="A41" s="10"/>
      <c r="B41" s="219"/>
      <c r="C41" s="11"/>
      <c r="D41" s="159"/>
      <c r="E41" s="11"/>
      <c r="F41" s="162"/>
      <c r="G41" s="137"/>
      <c r="H41" s="238"/>
      <c r="I41" s="242"/>
    </row>
    <row r="42" spans="1:9" ht="28" customHeight="1" x14ac:dyDescent="0.35">
      <c r="A42" s="10"/>
      <c r="B42" s="161" t="s">
        <v>378</v>
      </c>
      <c r="C42" s="231"/>
      <c r="D42" s="231" t="s">
        <v>379</v>
      </c>
      <c r="E42" s="11"/>
      <c r="F42" s="141" t="str">
        <f>IFERROR(ROUND(AVERAGE(F44:F46),0),"")</f>
        <v/>
      </c>
      <c r="G42" s="137"/>
      <c r="H42" s="238"/>
      <c r="I42" s="168" t="str">
        <f>F42</f>
        <v/>
      </c>
    </row>
    <row r="43" spans="1:9" ht="10" customHeight="1" x14ac:dyDescent="0.35">
      <c r="A43" s="10"/>
      <c r="B43" s="161"/>
      <c r="C43" s="231"/>
      <c r="D43" s="159"/>
      <c r="E43" s="11"/>
      <c r="F43" s="162"/>
      <c r="G43" s="137"/>
      <c r="H43" s="238"/>
      <c r="I43" s="242"/>
    </row>
    <row r="44" spans="1:9" ht="28" customHeight="1" x14ac:dyDescent="0.35">
      <c r="A44" s="10"/>
      <c r="B44" s="166" t="s">
        <v>380</v>
      </c>
      <c r="C44" s="11"/>
      <c r="D44" s="167" t="s">
        <v>381</v>
      </c>
      <c r="E44" s="11"/>
      <c r="F44" s="141"/>
      <c r="G44" s="137"/>
      <c r="H44" s="238"/>
      <c r="I44" s="242"/>
    </row>
    <row r="45" spans="1:9" ht="28" customHeight="1" x14ac:dyDescent="0.35">
      <c r="A45" s="10"/>
      <c r="B45" s="166" t="s">
        <v>382</v>
      </c>
      <c r="C45" s="11"/>
      <c r="D45" s="167" t="s">
        <v>383</v>
      </c>
      <c r="E45" s="11"/>
      <c r="F45" s="141"/>
      <c r="G45" s="137"/>
      <c r="H45" s="238"/>
      <c r="I45" s="242"/>
    </row>
    <row r="46" spans="1:9" ht="28" customHeight="1" x14ac:dyDescent="0.35">
      <c r="A46" s="10"/>
      <c r="B46" s="166" t="s">
        <v>384</v>
      </c>
      <c r="C46" s="11"/>
      <c r="D46" s="167" t="s">
        <v>385</v>
      </c>
      <c r="E46" s="11"/>
      <c r="F46" s="141"/>
      <c r="G46" s="137"/>
      <c r="H46" s="238"/>
      <c r="I46" s="242"/>
    </row>
    <row r="47" spans="1:9" ht="10" customHeight="1" x14ac:dyDescent="0.35">
      <c r="A47" s="10"/>
      <c r="B47" s="219"/>
      <c r="C47" s="11"/>
      <c r="D47" s="159"/>
      <c r="E47" s="11"/>
      <c r="F47" s="17"/>
      <c r="G47" s="137"/>
      <c r="H47" s="238"/>
      <c r="I47" s="242"/>
    </row>
    <row r="48" spans="1:9" ht="18" customHeight="1" x14ac:dyDescent="0.35">
      <c r="A48" s="10"/>
      <c r="B48" s="225" t="s">
        <v>386</v>
      </c>
      <c r="C48" s="21"/>
      <c r="D48" s="21" t="s">
        <v>387</v>
      </c>
      <c r="E48" s="11"/>
      <c r="F48" s="17"/>
      <c r="G48" s="137"/>
      <c r="H48" s="238"/>
      <c r="I48" s="242"/>
    </row>
    <row r="49" spans="1:9" ht="28" customHeight="1" x14ac:dyDescent="0.35">
      <c r="A49" s="10"/>
      <c r="B49" s="161" t="s">
        <v>388</v>
      </c>
      <c r="C49" s="231"/>
      <c r="D49" s="231" t="s">
        <v>389</v>
      </c>
      <c r="E49" s="11"/>
      <c r="F49" s="141" t="str">
        <f>IFERROR(ROUND(AVERAGE(F51:F55),0),"")</f>
        <v/>
      </c>
      <c r="G49" s="137"/>
      <c r="H49" s="238"/>
      <c r="I49" s="168" t="str">
        <f>F49</f>
        <v/>
      </c>
    </row>
    <row r="50" spans="1:9" ht="10" customHeight="1" x14ac:dyDescent="0.35">
      <c r="A50" s="10"/>
      <c r="B50" s="161"/>
      <c r="C50" s="231"/>
      <c r="D50" s="159"/>
      <c r="E50" s="11"/>
      <c r="F50" s="162"/>
      <c r="G50" s="137"/>
      <c r="H50" s="238"/>
      <c r="I50" s="242"/>
    </row>
    <row r="51" spans="1:9" ht="28" customHeight="1" x14ac:dyDescent="0.35">
      <c r="A51" s="10"/>
      <c r="B51" s="166" t="s">
        <v>390</v>
      </c>
      <c r="C51" s="11"/>
      <c r="D51" s="167" t="s">
        <v>391</v>
      </c>
      <c r="E51" s="11"/>
      <c r="F51" s="141"/>
      <c r="G51" s="137"/>
      <c r="H51" s="238"/>
      <c r="I51" s="242"/>
    </row>
    <row r="52" spans="1:9" ht="28" customHeight="1" x14ac:dyDescent="0.35">
      <c r="A52" s="10"/>
      <c r="B52" s="166" t="s">
        <v>392</v>
      </c>
      <c r="C52" s="11"/>
      <c r="D52" s="167" t="s">
        <v>393</v>
      </c>
      <c r="E52" s="11"/>
      <c r="F52" s="141"/>
      <c r="G52" s="137"/>
      <c r="H52" s="238"/>
      <c r="I52" s="242"/>
    </row>
    <row r="53" spans="1:9" ht="28" customHeight="1" x14ac:dyDescent="0.35">
      <c r="A53" s="10"/>
      <c r="B53" s="166" t="s">
        <v>394</v>
      </c>
      <c r="C53" s="11"/>
      <c r="D53" s="167" t="s">
        <v>395</v>
      </c>
      <c r="E53" s="11"/>
      <c r="F53" s="141"/>
      <c r="G53" s="137"/>
      <c r="H53" s="238"/>
      <c r="I53" s="242"/>
    </row>
    <row r="54" spans="1:9" ht="28" customHeight="1" x14ac:dyDescent="0.35">
      <c r="A54" s="10"/>
      <c r="B54" s="166" t="s">
        <v>396</v>
      </c>
      <c r="C54" s="11"/>
      <c r="D54" s="167" t="s">
        <v>397</v>
      </c>
      <c r="E54" s="11"/>
      <c r="F54" s="141"/>
      <c r="G54" s="137"/>
      <c r="H54" s="238"/>
      <c r="I54" s="242"/>
    </row>
    <row r="55" spans="1:9" ht="28" customHeight="1" x14ac:dyDescent="0.35">
      <c r="A55" s="10"/>
      <c r="B55" s="166" t="s">
        <v>398</v>
      </c>
      <c r="C55" s="11"/>
      <c r="D55" s="167" t="s">
        <v>399</v>
      </c>
      <c r="E55" s="11"/>
      <c r="F55" s="141"/>
      <c r="G55" s="137"/>
      <c r="H55" s="238"/>
      <c r="I55" s="242"/>
    </row>
    <row r="56" spans="1:9" ht="10" customHeight="1" x14ac:dyDescent="0.35">
      <c r="A56" s="10"/>
      <c r="B56" s="219"/>
      <c r="C56" s="11"/>
      <c r="D56" s="159"/>
      <c r="E56" s="11"/>
      <c r="F56" s="162"/>
      <c r="G56" s="137"/>
      <c r="H56" s="238"/>
      <c r="I56" s="242"/>
    </row>
    <row r="57" spans="1:9" ht="28" customHeight="1" x14ac:dyDescent="0.35">
      <c r="A57" s="10"/>
      <c r="B57" s="161" t="s">
        <v>400</v>
      </c>
      <c r="C57" s="231"/>
      <c r="D57" s="231" t="s">
        <v>401</v>
      </c>
      <c r="E57" s="11"/>
      <c r="F57" s="141" t="str">
        <f>IFERROR(ROUND(AVERAGE(F59:F63),0),"")</f>
        <v/>
      </c>
      <c r="G57" s="137"/>
      <c r="H57" s="238"/>
      <c r="I57" s="168" t="str">
        <f>F57</f>
        <v/>
      </c>
    </row>
    <row r="58" spans="1:9" ht="10" customHeight="1" x14ac:dyDescent="0.35">
      <c r="A58" s="10"/>
      <c r="B58" s="161"/>
      <c r="C58" s="231"/>
      <c r="D58" s="159"/>
      <c r="E58" s="11"/>
      <c r="F58" s="162"/>
      <c r="G58" s="137"/>
      <c r="H58" s="238"/>
      <c r="I58" s="242"/>
    </row>
    <row r="59" spans="1:9" ht="28" customHeight="1" x14ac:dyDescent="0.35">
      <c r="A59" s="10"/>
      <c r="B59" s="166" t="s">
        <v>402</v>
      </c>
      <c r="C59" s="11"/>
      <c r="D59" s="167" t="s">
        <v>403</v>
      </c>
      <c r="E59" s="11"/>
      <c r="F59" s="141"/>
      <c r="G59" s="137"/>
      <c r="H59" s="238"/>
      <c r="I59" s="242"/>
    </row>
    <row r="60" spans="1:9" ht="28" customHeight="1" x14ac:dyDescent="0.35">
      <c r="A60" s="10"/>
      <c r="B60" s="166" t="s">
        <v>404</v>
      </c>
      <c r="C60" s="11"/>
      <c r="D60" s="167" t="s">
        <v>405</v>
      </c>
      <c r="E60" s="11"/>
      <c r="F60" s="141"/>
      <c r="G60" s="137"/>
      <c r="H60" s="238"/>
      <c r="I60" s="242"/>
    </row>
    <row r="61" spans="1:9" ht="28" customHeight="1" x14ac:dyDescent="0.35">
      <c r="A61" s="10"/>
      <c r="B61" s="166" t="s">
        <v>406</v>
      </c>
      <c r="C61" s="11"/>
      <c r="D61" s="167" t="s">
        <v>407</v>
      </c>
      <c r="E61" s="11"/>
      <c r="F61" s="141"/>
      <c r="G61" s="137"/>
      <c r="H61" s="238"/>
      <c r="I61" s="242"/>
    </row>
    <row r="62" spans="1:9" ht="28" customHeight="1" x14ac:dyDescent="0.35">
      <c r="A62" s="10"/>
      <c r="B62" s="166" t="s">
        <v>408</v>
      </c>
      <c r="C62" s="11"/>
      <c r="D62" s="167" t="s">
        <v>409</v>
      </c>
      <c r="E62" s="11"/>
      <c r="F62" s="141"/>
      <c r="G62" s="137"/>
      <c r="H62" s="238"/>
      <c r="I62" s="242"/>
    </row>
    <row r="63" spans="1:9" ht="28" customHeight="1" x14ac:dyDescent="0.35">
      <c r="A63" s="10"/>
      <c r="B63" s="166" t="s">
        <v>410</v>
      </c>
      <c r="C63" s="11"/>
      <c r="D63" s="167" t="s">
        <v>865</v>
      </c>
      <c r="E63" s="11"/>
      <c r="F63" s="141"/>
      <c r="G63" s="137"/>
      <c r="H63" s="238"/>
      <c r="I63" s="242"/>
    </row>
    <row r="64" spans="1:9" ht="10" customHeight="1" x14ac:dyDescent="0.35">
      <c r="A64" s="10"/>
      <c r="B64" s="219"/>
      <c r="C64" s="11"/>
      <c r="D64" s="159"/>
      <c r="E64" s="11"/>
      <c r="F64" s="162"/>
      <c r="G64" s="137"/>
      <c r="H64" s="238"/>
      <c r="I64" s="242"/>
    </row>
    <row r="65" spans="1:9" ht="28" customHeight="1" x14ac:dyDescent="0.35">
      <c r="A65" s="10"/>
      <c r="B65" s="161" t="s">
        <v>411</v>
      </c>
      <c r="C65" s="231"/>
      <c r="D65" s="231" t="s">
        <v>412</v>
      </c>
      <c r="E65" s="11"/>
      <c r="F65" s="141" t="str">
        <f>IFERROR(ROUND(AVERAGE(F67:F71),0),"")</f>
        <v/>
      </c>
      <c r="G65" s="137"/>
      <c r="H65" s="238"/>
      <c r="I65" s="168" t="str">
        <f>F65</f>
        <v/>
      </c>
    </row>
    <row r="66" spans="1:9" ht="10" customHeight="1" x14ac:dyDescent="0.35">
      <c r="A66" s="10"/>
      <c r="B66" s="161"/>
      <c r="C66" s="231"/>
      <c r="D66" s="159"/>
      <c r="E66" s="11"/>
      <c r="F66" s="162"/>
      <c r="G66" s="137"/>
      <c r="H66" s="238"/>
      <c r="I66" s="242"/>
    </row>
    <row r="67" spans="1:9" ht="28" customHeight="1" x14ac:dyDescent="0.35">
      <c r="A67" s="10"/>
      <c r="B67" s="166" t="s">
        <v>413</v>
      </c>
      <c r="C67" s="11"/>
      <c r="D67" s="167" t="s">
        <v>414</v>
      </c>
      <c r="E67" s="11"/>
      <c r="F67" s="141"/>
      <c r="G67" s="137"/>
      <c r="H67" s="238"/>
      <c r="I67" s="242"/>
    </row>
    <row r="68" spans="1:9" ht="28" customHeight="1" x14ac:dyDescent="0.35">
      <c r="A68" s="10"/>
      <c r="B68" s="166" t="s">
        <v>415</v>
      </c>
      <c r="C68" s="11"/>
      <c r="D68" s="167" t="s">
        <v>416</v>
      </c>
      <c r="E68" s="11"/>
      <c r="F68" s="141"/>
      <c r="G68" s="137"/>
      <c r="H68" s="238"/>
      <c r="I68" s="242"/>
    </row>
    <row r="69" spans="1:9" ht="28" customHeight="1" x14ac:dyDescent="0.35">
      <c r="A69" s="10"/>
      <c r="B69" s="166" t="s">
        <v>417</v>
      </c>
      <c r="C69" s="11"/>
      <c r="D69" s="167" t="s">
        <v>418</v>
      </c>
      <c r="E69" s="11"/>
      <c r="F69" s="141"/>
      <c r="G69" s="137"/>
      <c r="H69" s="238"/>
      <c r="I69" s="242"/>
    </row>
    <row r="70" spans="1:9" ht="28" customHeight="1" x14ac:dyDescent="0.35">
      <c r="A70" s="10"/>
      <c r="B70" s="166" t="s">
        <v>419</v>
      </c>
      <c r="C70" s="11"/>
      <c r="D70" s="167" t="s">
        <v>420</v>
      </c>
      <c r="E70" s="11"/>
      <c r="F70" s="141"/>
      <c r="G70" s="137"/>
      <c r="H70" s="238"/>
      <c r="I70" s="242"/>
    </row>
    <row r="71" spans="1:9" ht="28" customHeight="1" x14ac:dyDescent="0.35">
      <c r="A71" s="10"/>
      <c r="B71" s="166" t="s">
        <v>421</v>
      </c>
      <c r="C71" s="11"/>
      <c r="D71" s="167" t="s">
        <v>422</v>
      </c>
      <c r="E71" s="11"/>
      <c r="F71" s="141"/>
      <c r="G71" s="137"/>
      <c r="H71" s="238"/>
      <c r="I71" s="242"/>
    </row>
    <row r="72" spans="1:9" ht="10" customHeight="1" x14ac:dyDescent="0.35">
      <c r="A72" s="10"/>
      <c r="B72" s="219"/>
      <c r="C72" s="11"/>
      <c r="D72" s="159"/>
      <c r="E72" s="11"/>
      <c r="F72" s="162"/>
      <c r="G72" s="137"/>
      <c r="H72" s="238"/>
      <c r="I72" s="242"/>
    </row>
    <row r="73" spans="1:9" ht="28" customHeight="1" x14ac:dyDescent="0.35">
      <c r="A73" s="10"/>
      <c r="B73" s="161" t="s">
        <v>423</v>
      </c>
      <c r="C73" s="231"/>
      <c r="D73" s="231" t="s">
        <v>424</v>
      </c>
      <c r="E73" s="11"/>
      <c r="F73" s="141" t="str">
        <f>IFERROR(ROUND(AVERAGE(F75:F79),0),"")</f>
        <v/>
      </c>
      <c r="G73" s="137"/>
      <c r="H73" s="238"/>
      <c r="I73" s="168" t="str">
        <f>F73</f>
        <v/>
      </c>
    </row>
    <row r="74" spans="1:9" ht="10" customHeight="1" x14ac:dyDescent="0.35">
      <c r="A74" s="10"/>
      <c r="B74" s="161"/>
      <c r="C74" s="231"/>
      <c r="D74" s="159"/>
      <c r="E74" s="11"/>
      <c r="F74" s="162"/>
      <c r="G74" s="137"/>
      <c r="H74" s="238"/>
      <c r="I74" s="242"/>
    </row>
    <row r="75" spans="1:9" ht="28" customHeight="1" x14ac:dyDescent="0.35">
      <c r="A75" s="10"/>
      <c r="B75" s="166" t="s">
        <v>425</v>
      </c>
      <c r="C75" s="11"/>
      <c r="D75" s="167" t="s">
        <v>426</v>
      </c>
      <c r="E75" s="11"/>
      <c r="F75" s="141"/>
      <c r="G75" s="137"/>
      <c r="H75" s="238"/>
      <c r="I75" s="242"/>
    </row>
    <row r="76" spans="1:9" ht="28" customHeight="1" x14ac:dyDescent="0.35">
      <c r="A76" s="10"/>
      <c r="B76" s="166" t="s">
        <v>427</v>
      </c>
      <c r="C76" s="11"/>
      <c r="D76" s="167" t="s">
        <v>428</v>
      </c>
      <c r="E76" s="11"/>
      <c r="F76" s="141"/>
      <c r="G76" s="137"/>
      <c r="H76" s="238"/>
      <c r="I76" s="242"/>
    </row>
    <row r="77" spans="1:9" ht="28" customHeight="1" x14ac:dyDescent="0.35">
      <c r="A77" s="10"/>
      <c r="B77" s="166" t="s">
        <v>429</v>
      </c>
      <c r="C77" s="11"/>
      <c r="D77" s="167" t="s">
        <v>430</v>
      </c>
      <c r="E77" s="11"/>
      <c r="F77" s="141"/>
      <c r="G77" s="137"/>
      <c r="H77" s="238"/>
      <c r="I77" s="242"/>
    </row>
    <row r="78" spans="1:9" ht="28" customHeight="1" x14ac:dyDescent="0.35">
      <c r="A78" s="10"/>
      <c r="B78" s="166" t="s">
        <v>431</v>
      </c>
      <c r="C78" s="11"/>
      <c r="D78" s="167" t="s">
        <v>432</v>
      </c>
      <c r="E78" s="11"/>
      <c r="F78" s="141"/>
      <c r="G78" s="137"/>
      <c r="H78" s="238"/>
      <c r="I78" s="242"/>
    </row>
    <row r="79" spans="1:9" ht="28" customHeight="1" x14ac:dyDescent="0.35">
      <c r="A79" s="10"/>
      <c r="B79" s="166" t="s">
        <v>433</v>
      </c>
      <c r="C79" s="11"/>
      <c r="D79" s="167" t="s">
        <v>434</v>
      </c>
      <c r="E79" s="11"/>
      <c r="F79" s="141"/>
      <c r="G79" s="137"/>
      <c r="H79" s="238"/>
      <c r="I79" s="242"/>
    </row>
    <row r="80" spans="1:9" ht="10" customHeight="1" x14ac:dyDescent="0.35">
      <c r="A80" s="10"/>
      <c r="B80" s="219"/>
      <c r="C80" s="11"/>
      <c r="D80" s="159"/>
      <c r="E80" s="11"/>
      <c r="F80" s="162"/>
      <c r="G80" s="137"/>
      <c r="H80" s="238"/>
      <c r="I80" s="242"/>
    </row>
    <row r="81" spans="1:9" ht="28" customHeight="1" x14ac:dyDescent="0.35">
      <c r="A81" s="10"/>
      <c r="B81" s="161" t="s">
        <v>435</v>
      </c>
      <c r="C81" s="231"/>
      <c r="D81" s="231" t="s">
        <v>436</v>
      </c>
      <c r="E81" s="11"/>
      <c r="F81" s="141" t="str">
        <f>IFERROR(ROUND(AVERAGE(F83:F87),0),"")</f>
        <v/>
      </c>
      <c r="G81" s="137"/>
      <c r="H81" s="238"/>
      <c r="I81" s="168" t="str">
        <f>F81</f>
        <v/>
      </c>
    </row>
    <row r="82" spans="1:9" ht="10" customHeight="1" x14ac:dyDescent="0.35">
      <c r="A82" s="10"/>
      <c r="B82" s="161"/>
      <c r="C82" s="231"/>
      <c r="D82" s="159"/>
      <c r="E82" s="11"/>
      <c r="F82" s="162"/>
      <c r="G82" s="137"/>
      <c r="H82" s="238"/>
      <c r="I82" s="242"/>
    </row>
    <row r="83" spans="1:9" ht="28" customHeight="1" x14ac:dyDescent="0.35">
      <c r="A83" s="10"/>
      <c r="B83" s="166" t="s">
        <v>437</v>
      </c>
      <c r="C83" s="11"/>
      <c r="D83" s="167" t="s">
        <v>438</v>
      </c>
      <c r="E83" s="11"/>
      <c r="F83" s="141"/>
      <c r="G83" s="137"/>
      <c r="H83" s="238"/>
      <c r="I83" s="242"/>
    </row>
    <row r="84" spans="1:9" ht="28" customHeight="1" x14ac:dyDescent="0.35">
      <c r="A84" s="10"/>
      <c r="B84" s="166" t="s">
        <v>439</v>
      </c>
      <c r="C84" s="11"/>
      <c r="D84" s="167" t="s">
        <v>440</v>
      </c>
      <c r="E84" s="11"/>
      <c r="F84" s="141"/>
      <c r="G84" s="137"/>
      <c r="H84" s="238"/>
      <c r="I84" s="242"/>
    </row>
    <row r="85" spans="1:9" ht="28" customHeight="1" x14ac:dyDescent="0.35">
      <c r="A85" s="10"/>
      <c r="B85" s="166" t="s">
        <v>441</v>
      </c>
      <c r="C85" s="11"/>
      <c r="D85" s="167" t="s">
        <v>442</v>
      </c>
      <c r="E85" s="11"/>
      <c r="F85" s="141"/>
      <c r="G85" s="137"/>
      <c r="H85" s="238"/>
      <c r="I85" s="242"/>
    </row>
    <row r="86" spans="1:9" ht="28" customHeight="1" x14ac:dyDescent="0.35">
      <c r="A86" s="10"/>
      <c r="B86" s="166" t="s">
        <v>443</v>
      </c>
      <c r="C86" s="11"/>
      <c r="D86" s="167" t="s">
        <v>444</v>
      </c>
      <c r="E86" s="11"/>
      <c r="F86" s="141"/>
      <c r="G86" s="137"/>
      <c r="H86" s="238"/>
      <c r="I86" s="242"/>
    </row>
    <row r="87" spans="1:9" ht="28" customHeight="1" x14ac:dyDescent="0.35">
      <c r="A87" s="10"/>
      <c r="B87" s="166" t="s">
        <v>445</v>
      </c>
      <c r="C87" s="11"/>
      <c r="D87" s="167" t="s">
        <v>446</v>
      </c>
      <c r="E87" s="11"/>
      <c r="F87" s="141"/>
      <c r="G87" s="137"/>
      <c r="H87" s="238"/>
      <c r="I87" s="242"/>
    </row>
    <row r="88" spans="1:9" ht="10" customHeight="1" x14ac:dyDescent="0.35">
      <c r="A88" s="10"/>
      <c r="B88" s="219"/>
      <c r="C88" s="11"/>
      <c r="D88" s="159"/>
      <c r="E88" s="11"/>
      <c r="F88" s="162"/>
      <c r="G88" s="137"/>
      <c r="H88" s="238"/>
      <c r="I88" s="242"/>
    </row>
    <row r="89" spans="1:9" ht="28" customHeight="1" x14ac:dyDescent="0.35">
      <c r="A89" s="10"/>
      <c r="B89" s="161" t="s">
        <v>447</v>
      </c>
      <c r="C89" s="231"/>
      <c r="D89" s="231" t="s">
        <v>448</v>
      </c>
      <c r="E89" s="11"/>
      <c r="F89" s="141" t="str">
        <f>IFERROR(ROUND(AVERAGE(F91:F95),0),"")</f>
        <v/>
      </c>
      <c r="G89" s="137"/>
      <c r="H89" s="238"/>
      <c r="I89" s="168" t="str">
        <f>F89</f>
        <v/>
      </c>
    </row>
    <row r="90" spans="1:9" ht="10" customHeight="1" x14ac:dyDescent="0.35">
      <c r="A90" s="10"/>
      <c r="B90" s="161"/>
      <c r="C90" s="231"/>
      <c r="D90" s="159"/>
      <c r="E90" s="11"/>
      <c r="F90" s="162"/>
      <c r="G90" s="137"/>
      <c r="H90" s="238"/>
      <c r="I90" s="242"/>
    </row>
    <row r="91" spans="1:9" ht="28" customHeight="1" x14ac:dyDescent="0.35">
      <c r="A91" s="10"/>
      <c r="B91" s="166" t="s">
        <v>449</v>
      </c>
      <c r="C91" s="11"/>
      <c r="D91" s="167" t="s">
        <v>450</v>
      </c>
      <c r="E91" s="11"/>
      <c r="F91" s="141"/>
      <c r="G91" s="137"/>
      <c r="H91" s="238"/>
      <c r="I91" s="242"/>
    </row>
    <row r="92" spans="1:9" ht="28" customHeight="1" x14ac:dyDescent="0.35">
      <c r="A92" s="10"/>
      <c r="B92" s="166" t="s">
        <v>451</v>
      </c>
      <c r="C92" s="11"/>
      <c r="D92" s="167" t="s">
        <v>452</v>
      </c>
      <c r="E92" s="11"/>
      <c r="F92" s="141"/>
      <c r="G92" s="137"/>
      <c r="H92" s="238"/>
      <c r="I92" s="242"/>
    </row>
    <row r="93" spans="1:9" ht="28" customHeight="1" x14ac:dyDescent="0.35">
      <c r="A93" s="10"/>
      <c r="B93" s="166" t="s">
        <v>453</v>
      </c>
      <c r="C93" s="11"/>
      <c r="D93" s="167" t="s">
        <v>454</v>
      </c>
      <c r="E93" s="11"/>
      <c r="F93" s="141"/>
      <c r="G93" s="137"/>
      <c r="H93" s="238"/>
      <c r="I93" s="242"/>
    </row>
    <row r="94" spans="1:9" ht="28" customHeight="1" x14ac:dyDescent="0.35">
      <c r="A94" s="10"/>
      <c r="B94" s="166" t="s">
        <v>455</v>
      </c>
      <c r="C94" s="11"/>
      <c r="D94" s="167" t="s">
        <v>456</v>
      </c>
      <c r="E94" s="11"/>
      <c r="F94" s="141"/>
      <c r="G94" s="137"/>
      <c r="H94" s="238"/>
      <c r="I94" s="242"/>
    </row>
    <row r="95" spans="1:9" ht="28" customHeight="1" x14ac:dyDescent="0.35">
      <c r="A95" s="10"/>
      <c r="B95" s="166" t="s">
        <v>457</v>
      </c>
      <c r="C95" s="11"/>
      <c r="D95" s="167" t="s">
        <v>458</v>
      </c>
      <c r="E95" s="11"/>
      <c r="F95" s="141"/>
      <c r="G95" s="137"/>
      <c r="H95" s="238"/>
      <c r="I95" s="242"/>
    </row>
    <row r="96" spans="1:9" ht="10" customHeight="1" x14ac:dyDescent="0.35">
      <c r="A96" s="10"/>
      <c r="B96" s="219"/>
      <c r="C96" s="11"/>
      <c r="D96" s="159"/>
      <c r="E96" s="11"/>
      <c r="F96" s="162"/>
      <c r="G96" s="137"/>
      <c r="H96" s="238"/>
      <c r="I96" s="242"/>
    </row>
    <row r="97" spans="1:9" ht="28" customHeight="1" x14ac:dyDescent="0.35">
      <c r="A97" s="10"/>
      <c r="B97" s="161" t="s">
        <v>459</v>
      </c>
      <c r="C97" s="231"/>
      <c r="D97" s="231" t="s">
        <v>460</v>
      </c>
      <c r="E97" s="11"/>
      <c r="F97" s="141" t="str">
        <f>IFERROR(ROUND(AVERAGE(F99:F102),0),"")</f>
        <v/>
      </c>
      <c r="G97" s="137"/>
      <c r="H97" s="238"/>
      <c r="I97" s="168" t="str">
        <f>F97</f>
        <v/>
      </c>
    </row>
    <row r="98" spans="1:9" ht="10" customHeight="1" x14ac:dyDescent="0.35">
      <c r="A98" s="10"/>
      <c r="B98" s="161"/>
      <c r="C98" s="231"/>
      <c r="D98" s="159"/>
      <c r="E98" s="11"/>
      <c r="F98" s="162"/>
      <c r="G98" s="137"/>
      <c r="H98" s="238"/>
      <c r="I98" s="242"/>
    </row>
    <row r="99" spans="1:9" ht="28" customHeight="1" x14ac:dyDescent="0.35">
      <c r="A99" s="10"/>
      <c r="B99" s="166" t="s">
        <v>461</v>
      </c>
      <c r="C99" s="11"/>
      <c r="D99" s="167" t="s">
        <v>462</v>
      </c>
      <c r="E99" s="11"/>
      <c r="F99" s="141"/>
      <c r="G99" s="137"/>
      <c r="H99" s="238"/>
      <c r="I99" s="242"/>
    </row>
    <row r="100" spans="1:9" ht="28" customHeight="1" x14ac:dyDescent="0.35">
      <c r="A100" s="10"/>
      <c r="B100" s="166" t="s">
        <v>463</v>
      </c>
      <c r="C100" s="11"/>
      <c r="D100" s="167" t="s">
        <v>464</v>
      </c>
      <c r="E100" s="11"/>
      <c r="F100" s="141"/>
      <c r="G100" s="137"/>
      <c r="H100" s="238"/>
      <c r="I100" s="242"/>
    </row>
    <row r="101" spans="1:9" ht="28" customHeight="1" x14ac:dyDescent="0.35">
      <c r="A101" s="10"/>
      <c r="B101" s="166" t="s">
        <v>465</v>
      </c>
      <c r="C101" s="11"/>
      <c r="D101" s="167" t="s">
        <v>466</v>
      </c>
      <c r="E101" s="11"/>
      <c r="F101" s="141"/>
      <c r="G101" s="137"/>
      <c r="H101" s="238"/>
      <c r="I101" s="242"/>
    </row>
    <row r="102" spans="1:9" ht="28" customHeight="1" x14ac:dyDescent="0.35">
      <c r="A102" s="10"/>
      <c r="B102" s="166" t="s">
        <v>467</v>
      </c>
      <c r="C102" s="11"/>
      <c r="D102" s="167" t="s">
        <v>468</v>
      </c>
      <c r="E102" s="11"/>
      <c r="F102" s="141"/>
      <c r="G102" s="137"/>
      <c r="H102" s="238"/>
      <c r="I102" s="242"/>
    </row>
    <row r="103" spans="1:9" ht="10" customHeight="1" x14ac:dyDescent="0.35">
      <c r="A103" s="10"/>
      <c r="B103" s="219"/>
      <c r="C103" s="11"/>
      <c r="D103" s="159"/>
      <c r="E103" s="11"/>
      <c r="F103" s="162"/>
      <c r="G103" s="137"/>
      <c r="H103" s="238"/>
      <c r="I103" s="242"/>
    </row>
    <row r="104" spans="1:9" ht="28" customHeight="1" x14ac:dyDescent="0.35">
      <c r="A104" s="10"/>
      <c r="B104" s="161" t="s">
        <v>469</v>
      </c>
      <c r="C104" s="231"/>
      <c r="D104" s="231" t="s">
        <v>470</v>
      </c>
      <c r="E104" s="11"/>
      <c r="F104" s="141" t="str">
        <f>IFERROR(ROUND(AVERAGE(F106:F110),0),"")</f>
        <v/>
      </c>
      <c r="G104" s="137"/>
      <c r="H104" s="238"/>
      <c r="I104" s="168" t="str">
        <f>F104</f>
        <v/>
      </c>
    </row>
    <row r="105" spans="1:9" ht="10" customHeight="1" x14ac:dyDescent="0.35">
      <c r="A105" s="10"/>
      <c r="B105" s="161"/>
      <c r="C105" s="231"/>
      <c r="D105" s="159"/>
      <c r="E105" s="11"/>
      <c r="F105" s="162"/>
      <c r="G105" s="137"/>
      <c r="H105" s="238"/>
      <c r="I105" s="242"/>
    </row>
    <row r="106" spans="1:9" ht="28" customHeight="1" x14ac:dyDescent="0.35">
      <c r="A106" s="10"/>
      <c r="B106" s="166" t="s">
        <v>471</v>
      </c>
      <c r="C106" s="11"/>
      <c r="D106" s="167" t="s">
        <v>472</v>
      </c>
      <c r="E106" s="11"/>
      <c r="F106" s="141"/>
      <c r="G106" s="137"/>
      <c r="H106" s="238"/>
      <c r="I106" s="242"/>
    </row>
    <row r="107" spans="1:9" ht="28" customHeight="1" x14ac:dyDescent="0.35">
      <c r="A107" s="10"/>
      <c r="B107" s="166" t="s">
        <v>473</v>
      </c>
      <c r="C107" s="11"/>
      <c r="D107" s="167" t="s">
        <v>474</v>
      </c>
      <c r="E107" s="11"/>
      <c r="F107" s="141"/>
      <c r="G107" s="137"/>
      <c r="H107" s="238"/>
      <c r="I107" s="242"/>
    </row>
    <row r="108" spans="1:9" ht="28" customHeight="1" x14ac:dyDescent="0.35">
      <c r="A108" s="10"/>
      <c r="B108" s="166" t="s">
        <v>475</v>
      </c>
      <c r="C108" s="11"/>
      <c r="D108" s="167" t="s">
        <v>476</v>
      </c>
      <c r="E108" s="11"/>
      <c r="F108" s="141"/>
      <c r="G108" s="137"/>
      <c r="H108" s="238"/>
      <c r="I108" s="242"/>
    </row>
    <row r="109" spans="1:9" ht="28" customHeight="1" x14ac:dyDescent="0.35">
      <c r="A109" s="10"/>
      <c r="B109" s="166" t="s">
        <v>477</v>
      </c>
      <c r="C109" s="11"/>
      <c r="D109" s="167" t="s">
        <v>478</v>
      </c>
      <c r="E109" s="11"/>
      <c r="F109" s="141"/>
      <c r="G109" s="137"/>
      <c r="H109" s="238"/>
      <c r="I109" s="242"/>
    </row>
    <row r="110" spans="1:9" ht="28" customHeight="1" x14ac:dyDescent="0.35">
      <c r="A110" s="10"/>
      <c r="B110" s="166" t="s">
        <v>479</v>
      </c>
      <c r="C110" s="11"/>
      <c r="D110" s="167" t="s">
        <v>480</v>
      </c>
      <c r="E110" s="11"/>
      <c r="F110" s="141"/>
      <c r="G110" s="137"/>
      <c r="H110" s="238"/>
      <c r="I110" s="242"/>
    </row>
    <row r="111" spans="1:9" ht="10" customHeight="1" x14ac:dyDescent="0.35">
      <c r="A111" s="10"/>
      <c r="B111" s="219"/>
      <c r="C111" s="11"/>
      <c r="D111" s="159"/>
      <c r="E111" s="11"/>
      <c r="F111" s="162"/>
      <c r="G111" s="137"/>
      <c r="H111" s="238"/>
      <c r="I111" s="242"/>
    </row>
    <row r="112" spans="1:9" ht="28" customHeight="1" x14ac:dyDescent="0.35">
      <c r="A112" s="10"/>
      <c r="B112" s="161" t="s">
        <v>481</v>
      </c>
      <c r="C112" s="231"/>
      <c r="D112" s="231" t="s">
        <v>482</v>
      </c>
      <c r="E112" s="11"/>
      <c r="F112" s="141" t="str">
        <f>IFERROR(ROUND(AVERAGE(F114:F118),0),"")</f>
        <v/>
      </c>
      <c r="G112" s="137"/>
      <c r="H112" s="238"/>
      <c r="I112" s="168" t="str">
        <f>F112</f>
        <v/>
      </c>
    </row>
    <row r="113" spans="1:9" ht="10" customHeight="1" x14ac:dyDescent="0.35">
      <c r="A113" s="10"/>
      <c r="B113" s="161"/>
      <c r="C113" s="231"/>
      <c r="D113" s="159"/>
      <c r="E113" s="11"/>
      <c r="F113" s="162"/>
      <c r="G113" s="137"/>
      <c r="H113" s="238"/>
      <c r="I113" s="242"/>
    </row>
    <row r="114" spans="1:9" ht="28" customHeight="1" x14ac:dyDescent="0.35">
      <c r="A114" s="10"/>
      <c r="B114" s="166" t="s">
        <v>483</v>
      </c>
      <c r="C114" s="11"/>
      <c r="D114" s="167" t="s">
        <v>484</v>
      </c>
      <c r="E114" s="11"/>
      <c r="F114" s="141"/>
      <c r="G114" s="137"/>
      <c r="H114" s="238"/>
      <c r="I114" s="242"/>
    </row>
    <row r="115" spans="1:9" ht="28" customHeight="1" x14ac:dyDescent="0.35">
      <c r="A115" s="10"/>
      <c r="B115" s="166" t="s">
        <v>485</v>
      </c>
      <c r="C115" s="11"/>
      <c r="D115" s="167" t="s">
        <v>486</v>
      </c>
      <c r="E115" s="11"/>
      <c r="F115" s="141"/>
      <c r="G115" s="137"/>
      <c r="H115" s="238"/>
      <c r="I115" s="242"/>
    </row>
    <row r="116" spans="1:9" ht="28" customHeight="1" x14ac:dyDescent="0.35">
      <c r="A116" s="10"/>
      <c r="B116" s="166" t="s">
        <v>487</v>
      </c>
      <c r="C116" s="11"/>
      <c r="D116" s="167" t="s">
        <v>488</v>
      </c>
      <c r="E116" s="11"/>
      <c r="F116" s="141"/>
      <c r="G116" s="137"/>
      <c r="H116" s="238"/>
      <c r="I116" s="242"/>
    </row>
    <row r="117" spans="1:9" ht="28" customHeight="1" x14ac:dyDescent="0.35">
      <c r="A117" s="10"/>
      <c r="B117" s="166" t="s">
        <v>489</v>
      </c>
      <c r="C117" s="11"/>
      <c r="D117" s="167" t="s">
        <v>490</v>
      </c>
      <c r="E117" s="11"/>
      <c r="F117" s="141"/>
      <c r="G117" s="137"/>
      <c r="H117" s="238"/>
      <c r="I117" s="242"/>
    </row>
    <row r="118" spans="1:9" ht="28" customHeight="1" x14ac:dyDescent="0.35">
      <c r="A118" s="10"/>
      <c r="B118" s="166" t="s">
        <v>491</v>
      </c>
      <c r="C118" s="11"/>
      <c r="D118" s="167" t="s">
        <v>492</v>
      </c>
      <c r="E118" s="11"/>
      <c r="F118" s="141"/>
      <c r="G118" s="137"/>
      <c r="H118" s="238"/>
      <c r="I118" s="242"/>
    </row>
    <row r="119" spans="1:9" ht="10" customHeight="1" x14ac:dyDescent="0.35">
      <c r="A119" s="10"/>
      <c r="B119" s="219"/>
      <c r="C119" s="11"/>
      <c r="D119" s="159"/>
      <c r="E119" s="11"/>
      <c r="F119" s="162"/>
      <c r="G119" s="137"/>
      <c r="H119" s="238"/>
      <c r="I119" s="242"/>
    </row>
    <row r="120" spans="1:9" ht="28" customHeight="1" x14ac:dyDescent="0.35">
      <c r="A120" s="10"/>
      <c r="B120" s="161" t="s">
        <v>493</v>
      </c>
      <c r="C120" s="231"/>
      <c r="D120" s="231" t="s">
        <v>494</v>
      </c>
      <c r="E120" s="11"/>
      <c r="F120" s="141" t="str">
        <f>IFERROR(ROUND(AVERAGE(F122:F126),0),"")</f>
        <v/>
      </c>
      <c r="G120" s="137"/>
      <c r="H120" s="238"/>
      <c r="I120" s="168" t="str">
        <f>F120</f>
        <v/>
      </c>
    </row>
    <row r="121" spans="1:9" ht="10" customHeight="1" x14ac:dyDescent="0.35">
      <c r="A121" s="10"/>
      <c r="B121" s="161"/>
      <c r="C121" s="231"/>
      <c r="D121" s="159"/>
      <c r="E121" s="11"/>
      <c r="F121" s="162"/>
      <c r="G121" s="137"/>
      <c r="H121" s="238"/>
      <c r="I121" s="242"/>
    </row>
    <row r="122" spans="1:9" ht="28" customHeight="1" x14ac:dyDescent="0.35">
      <c r="A122" s="10"/>
      <c r="B122" s="166" t="s">
        <v>495</v>
      </c>
      <c r="C122" s="11"/>
      <c r="D122" s="167" t="s">
        <v>496</v>
      </c>
      <c r="E122" s="11"/>
      <c r="F122" s="141"/>
      <c r="G122" s="137"/>
      <c r="H122" s="238"/>
      <c r="I122" s="242"/>
    </row>
    <row r="123" spans="1:9" ht="28" customHeight="1" x14ac:dyDescent="0.35">
      <c r="A123" s="10"/>
      <c r="B123" s="166" t="s">
        <v>497</v>
      </c>
      <c r="C123" s="11"/>
      <c r="D123" s="167" t="s">
        <v>498</v>
      </c>
      <c r="E123" s="11"/>
      <c r="F123" s="141"/>
      <c r="G123" s="137"/>
      <c r="H123" s="238"/>
      <c r="I123" s="242"/>
    </row>
    <row r="124" spans="1:9" ht="28" customHeight="1" x14ac:dyDescent="0.35">
      <c r="A124" s="10"/>
      <c r="B124" s="166" t="s">
        <v>499</v>
      </c>
      <c r="C124" s="11"/>
      <c r="D124" s="167" t="s">
        <v>500</v>
      </c>
      <c r="E124" s="11"/>
      <c r="F124" s="141"/>
      <c r="G124" s="137"/>
      <c r="H124" s="238"/>
      <c r="I124" s="242"/>
    </row>
    <row r="125" spans="1:9" ht="28" customHeight="1" x14ac:dyDescent="0.35">
      <c r="A125" s="10"/>
      <c r="B125" s="166" t="s">
        <v>501</v>
      </c>
      <c r="C125" s="11"/>
      <c r="D125" s="167" t="s">
        <v>502</v>
      </c>
      <c r="E125" s="11"/>
      <c r="F125" s="141"/>
      <c r="G125" s="137"/>
      <c r="H125" s="238"/>
      <c r="I125" s="242"/>
    </row>
    <row r="126" spans="1:9" ht="28" customHeight="1" x14ac:dyDescent="0.35">
      <c r="A126" s="10"/>
      <c r="B126" s="166" t="s">
        <v>503</v>
      </c>
      <c r="C126" s="11"/>
      <c r="D126" s="167" t="s">
        <v>504</v>
      </c>
      <c r="E126" s="11"/>
      <c r="F126" s="141"/>
      <c r="G126" s="137"/>
      <c r="H126" s="238"/>
      <c r="I126" s="242"/>
    </row>
    <row r="127" spans="1:9" ht="10" customHeight="1" x14ac:dyDescent="0.35">
      <c r="A127" s="10"/>
      <c r="B127" s="219"/>
      <c r="C127" s="11"/>
      <c r="D127" s="159"/>
      <c r="E127" s="11"/>
      <c r="F127" s="17"/>
      <c r="G127" s="137"/>
      <c r="H127" s="238"/>
      <c r="I127" s="242"/>
    </row>
    <row r="128" spans="1:9" ht="18" customHeight="1" x14ac:dyDescent="0.35">
      <c r="A128" s="10"/>
      <c r="B128" s="225" t="s">
        <v>505</v>
      </c>
      <c r="C128" s="21"/>
      <c r="D128" s="21" t="s">
        <v>506</v>
      </c>
      <c r="E128" s="11"/>
      <c r="F128" s="17"/>
      <c r="G128" s="137"/>
      <c r="H128" s="238"/>
      <c r="I128" s="242"/>
    </row>
    <row r="129" spans="1:9" ht="28" customHeight="1" x14ac:dyDescent="0.35">
      <c r="A129" s="10"/>
      <c r="B129" s="161" t="s">
        <v>507</v>
      </c>
      <c r="C129" s="231"/>
      <c r="D129" s="231" t="s">
        <v>508</v>
      </c>
      <c r="E129" s="11"/>
      <c r="F129" s="141" t="str">
        <f>IFERROR(ROUND(AVERAGE(F131:F135),0),"")</f>
        <v/>
      </c>
      <c r="G129" s="137"/>
      <c r="H129" s="238"/>
      <c r="I129" s="168" t="str">
        <f>F129</f>
        <v/>
      </c>
    </row>
    <row r="130" spans="1:9" ht="10" customHeight="1" x14ac:dyDescent="0.35">
      <c r="A130" s="10"/>
      <c r="B130" s="161"/>
      <c r="C130" s="231"/>
      <c r="D130" s="159"/>
      <c r="E130" s="11"/>
      <c r="F130" s="17"/>
      <c r="G130" s="137"/>
      <c r="H130" s="238"/>
      <c r="I130" s="242"/>
    </row>
    <row r="131" spans="1:9" ht="28" customHeight="1" x14ac:dyDescent="0.35">
      <c r="A131" s="10"/>
      <c r="B131" s="166" t="s">
        <v>509</v>
      </c>
      <c r="C131" s="11"/>
      <c r="D131" s="167" t="s">
        <v>510</v>
      </c>
      <c r="E131" s="11"/>
      <c r="F131" s="141"/>
      <c r="G131" s="137"/>
      <c r="H131" s="238"/>
      <c r="I131" s="242"/>
    </row>
    <row r="132" spans="1:9" ht="28" customHeight="1" x14ac:dyDescent="0.35">
      <c r="A132" s="10"/>
      <c r="B132" s="166" t="s">
        <v>511</v>
      </c>
      <c r="C132" s="11"/>
      <c r="D132" s="167" t="s">
        <v>512</v>
      </c>
      <c r="E132" s="11"/>
      <c r="F132" s="141"/>
      <c r="G132" s="137"/>
      <c r="H132" s="238"/>
      <c r="I132" s="242"/>
    </row>
    <row r="133" spans="1:9" ht="28" customHeight="1" x14ac:dyDescent="0.35">
      <c r="A133" s="10"/>
      <c r="B133" s="166" t="s">
        <v>513</v>
      </c>
      <c r="C133" s="11"/>
      <c r="D133" s="167" t="s">
        <v>514</v>
      </c>
      <c r="E133" s="11"/>
      <c r="F133" s="141"/>
      <c r="G133" s="137"/>
      <c r="H133" s="238"/>
      <c r="I133" s="242"/>
    </row>
    <row r="134" spans="1:9" ht="28" customHeight="1" x14ac:dyDescent="0.35">
      <c r="A134" s="10"/>
      <c r="B134" s="166" t="s">
        <v>515</v>
      </c>
      <c r="C134" s="11"/>
      <c r="D134" s="167" t="s">
        <v>516</v>
      </c>
      <c r="E134" s="11"/>
      <c r="F134" s="141"/>
      <c r="G134" s="137"/>
      <c r="H134" s="238"/>
      <c r="I134" s="242"/>
    </row>
    <row r="135" spans="1:9" ht="28" customHeight="1" x14ac:dyDescent="0.35">
      <c r="A135" s="10"/>
      <c r="B135" s="166" t="s">
        <v>517</v>
      </c>
      <c r="C135" s="11"/>
      <c r="D135" s="167" t="s">
        <v>518</v>
      </c>
      <c r="E135" s="11"/>
      <c r="F135" s="141"/>
      <c r="G135" s="137"/>
      <c r="H135" s="238"/>
      <c r="I135" s="242"/>
    </row>
    <row r="136" spans="1:9" ht="10" customHeight="1" x14ac:dyDescent="0.35">
      <c r="A136" s="10"/>
      <c r="B136" s="219"/>
      <c r="C136" s="11"/>
      <c r="D136" s="159"/>
      <c r="E136" s="11"/>
      <c r="F136" s="17"/>
      <c r="G136" s="137"/>
      <c r="H136" s="238"/>
      <c r="I136" s="242"/>
    </row>
    <row r="137" spans="1:9" ht="28" customHeight="1" x14ac:dyDescent="0.35">
      <c r="A137" s="10"/>
      <c r="B137" s="161" t="s">
        <v>519</v>
      </c>
      <c r="C137" s="231"/>
      <c r="D137" s="231" t="s">
        <v>520</v>
      </c>
      <c r="E137" s="11"/>
      <c r="F137" s="141" t="str">
        <f>IFERROR(ROUND(AVERAGE(F139:F141),0),"")</f>
        <v/>
      </c>
      <c r="G137" s="137"/>
      <c r="H137" s="238"/>
      <c r="I137" s="168" t="str">
        <f>F137</f>
        <v/>
      </c>
    </row>
    <row r="138" spans="1:9" ht="10" customHeight="1" x14ac:dyDescent="0.35">
      <c r="A138" s="10"/>
      <c r="B138" s="161"/>
      <c r="C138" s="231"/>
      <c r="D138" s="159"/>
      <c r="E138" s="11"/>
      <c r="F138" s="17"/>
      <c r="G138" s="137"/>
      <c r="H138" s="238"/>
      <c r="I138" s="242"/>
    </row>
    <row r="139" spans="1:9" ht="28" customHeight="1" x14ac:dyDescent="0.35">
      <c r="A139" s="10"/>
      <c r="B139" s="166" t="s">
        <v>521</v>
      </c>
      <c r="C139" s="11"/>
      <c r="D139" s="167" t="s">
        <v>522</v>
      </c>
      <c r="E139" s="11"/>
      <c r="F139" s="141"/>
      <c r="G139" s="137"/>
      <c r="H139" s="238"/>
      <c r="I139" s="242"/>
    </row>
    <row r="140" spans="1:9" ht="28" customHeight="1" x14ac:dyDescent="0.35">
      <c r="A140" s="10"/>
      <c r="B140" s="166" t="s">
        <v>523</v>
      </c>
      <c r="C140" s="11"/>
      <c r="D140" s="167" t="s">
        <v>524</v>
      </c>
      <c r="E140" s="11"/>
      <c r="F140" s="141"/>
      <c r="G140" s="137"/>
      <c r="H140" s="238"/>
      <c r="I140" s="242"/>
    </row>
    <row r="141" spans="1:9" ht="28" customHeight="1" x14ac:dyDescent="0.35">
      <c r="A141" s="10"/>
      <c r="B141" s="166" t="s">
        <v>525</v>
      </c>
      <c r="C141" s="11"/>
      <c r="D141" s="167" t="s">
        <v>526</v>
      </c>
      <c r="E141" s="11"/>
      <c r="F141" s="141"/>
      <c r="G141" s="137"/>
      <c r="H141" s="238"/>
      <c r="I141" s="242"/>
    </row>
    <row r="142" spans="1:9" ht="10" customHeight="1" x14ac:dyDescent="0.35">
      <c r="A142" s="10"/>
      <c r="B142" s="219"/>
      <c r="C142" s="11"/>
      <c r="D142" s="159"/>
      <c r="E142" s="11"/>
      <c r="F142" s="17"/>
      <c r="G142" s="137"/>
      <c r="H142" s="238"/>
      <c r="I142" s="242"/>
    </row>
    <row r="143" spans="1:9" ht="28" customHeight="1" x14ac:dyDescent="0.35">
      <c r="A143" s="10"/>
      <c r="B143" s="161" t="s">
        <v>527</v>
      </c>
      <c r="C143" s="231"/>
      <c r="D143" s="231" t="s">
        <v>528</v>
      </c>
      <c r="E143" s="11"/>
      <c r="F143" s="141" t="str">
        <f>IFERROR(ROUND(AVERAGE(F145:F148),0),"")</f>
        <v/>
      </c>
      <c r="G143" s="137"/>
      <c r="H143" s="238"/>
      <c r="I143" s="168" t="str">
        <f>F143</f>
        <v/>
      </c>
    </row>
    <row r="144" spans="1:9" ht="10" customHeight="1" x14ac:dyDescent="0.35">
      <c r="A144" s="10"/>
      <c r="B144" s="161"/>
      <c r="C144" s="231"/>
      <c r="D144" s="159"/>
      <c r="E144" s="11"/>
      <c r="F144" s="17"/>
      <c r="G144" s="137"/>
      <c r="H144" s="238"/>
      <c r="I144" s="242"/>
    </row>
    <row r="145" spans="1:9" ht="28" customHeight="1" x14ac:dyDescent="0.35">
      <c r="A145" s="10"/>
      <c r="B145" s="166" t="s">
        <v>529</v>
      </c>
      <c r="C145" s="11"/>
      <c r="D145" s="167" t="s">
        <v>530</v>
      </c>
      <c r="E145" s="11"/>
      <c r="F145" s="141"/>
      <c r="G145" s="137"/>
      <c r="H145" s="238"/>
      <c r="I145" s="242"/>
    </row>
    <row r="146" spans="1:9" ht="28" customHeight="1" x14ac:dyDescent="0.35">
      <c r="A146" s="10"/>
      <c r="B146" s="166" t="s">
        <v>531</v>
      </c>
      <c r="C146" s="11"/>
      <c r="D146" s="167" t="s">
        <v>532</v>
      </c>
      <c r="E146" s="11"/>
      <c r="F146" s="141"/>
      <c r="G146" s="137"/>
      <c r="H146" s="238"/>
      <c r="I146" s="242"/>
    </row>
    <row r="147" spans="1:9" ht="28" customHeight="1" x14ac:dyDescent="0.35">
      <c r="A147" s="10"/>
      <c r="B147" s="166" t="s">
        <v>533</v>
      </c>
      <c r="C147" s="11"/>
      <c r="D147" s="167" t="s">
        <v>534</v>
      </c>
      <c r="E147" s="11"/>
      <c r="F147" s="141"/>
      <c r="G147" s="137"/>
      <c r="H147" s="238"/>
      <c r="I147" s="242"/>
    </row>
    <row r="148" spans="1:9" ht="28" customHeight="1" x14ac:dyDescent="0.35">
      <c r="A148" s="10"/>
      <c r="B148" s="166" t="s">
        <v>535</v>
      </c>
      <c r="C148" s="11"/>
      <c r="D148" s="167" t="s">
        <v>536</v>
      </c>
      <c r="E148" s="11"/>
      <c r="F148" s="141"/>
      <c r="G148" s="137"/>
      <c r="H148" s="238"/>
      <c r="I148" s="242"/>
    </row>
    <row r="149" spans="1:9" ht="10" customHeight="1" x14ac:dyDescent="0.35">
      <c r="A149" s="10"/>
      <c r="B149" s="219"/>
      <c r="C149" s="11"/>
      <c r="D149" s="159"/>
      <c r="E149" s="11"/>
      <c r="F149" s="17"/>
      <c r="G149" s="137"/>
      <c r="H149" s="238"/>
      <c r="I149" s="242"/>
    </row>
    <row r="150" spans="1:9" ht="28" customHeight="1" x14ac:dyDescent="0.35">
      <c r="A150" s="10"/>
      <c r="B150" s="161" t="s">
        <v>537</v>
      </c>
      <c r="C150" s="231"/>
      <c r="D150" s="231" t="s">
        <v>538</v>
      </c>
      <c r="E150" s="11"/>
      <c r="F150" s="141" t="str">
        <f>IFERROR(ROUND(AVERAGE(F152:F156),0),"")</f>
        <v/>
      </c>
      <c r="G150" s="137"/>
      <c r="H150" s="238"/>
      <c r="I150" s="168" t="str">
        <f>F150</f>
        <v/>
      </c>
    </row>
    <row r="151" spans="1:9" ht="10" customHeight="1" x14ac:dyDescent="0.35">
      <c r="A151" s="10"/>
      <c r="B151" s="161"/>
      <c r="C151" s="231"/>
      <c r="D151" s="159"/>
      <c r="E151" s="11"/>
      <c r="F151" s="17"/>
      <c r="G151" s="137"/>
      <c r="H151" s="238"/>
      <c r="I151" s="242"/>
    </row>
    <row r="152" spans="1:9" ht="28" customHeight="1" x14ac:dyDescent="0.35">
      <c r="A152" s="10"/>
      <c r="B152" s="166" t="s">
        <v>539</v>
      </c>
      <c r="C152" s="11"/>
      <c r="D152" s="167" t="s">
        <v>540</v>
      </c>
      <c r="E152" s="11"/>
      <c r="F152" s="141"/>
      <c r="G152" s="137"/>
      <c r="H152" s="238"/>
      <c r="I152" s="242"/>
    </row>
    <row r="153" spans="1:9" ht="28" customHeight="1" x14ac:dyDescent="0.35">
      <c r="A153" s="10"/>
      <c r="B153" s="166" t="s">
        <v>541</v>
      </c>
      <c r="C153" s="11"/>
      <c r="D153" s="167" t="s">
        <v>542</v>
      </c>
      <c r="E153" s="11"/>
      <c r="F153" s="141"/>
      <c r="G153" s="137"/>
      <c r="H153" s="238"/>
      <c r="I153" s="242"/>
    </row>
    <row r="154" spans="1:9" ht="28" customHeight="1" x14ac:dyDescent="0.35">
      <c r="A154" s="10"/>
      <c r="B154" s="166" t="s">
        <v>543</v>
      </c>
      <c r="C154" s="11"/>
      <c r="D154" s="247" t="s">
        <v>544</v>
      </c>
      <c r="E154" s="11"/>
      <c r="F154" s="141"/>
      <c r="G154" s="137"/>
      <c r="H154" s="238"/>
      <c r="I154" s="242"/>
    </row>
    <row r="155" spans="1:9" ht="28" customHeight="1" x14ac:dyDescent="0.35">
      <c r="A155" s="10"/>
      <c r="B155" s="166" t="s">
        <v>545</v>
      </c>
      <c r="C155" s="11"/>
      <c r="D155" s="167" t="s">
        <v>546</v>
      </c>
      <c r="E155" s="11"/>
      <c r="F155" s="141"/>
      <c r="G155" s="137"/>
      <c r="H155" s="238"/>
      <c r="I155" s="242"/>
    </row>
    <row r="156" spans="1:9" ht="28" customHeight="1" x14ac:dyDescent="0.35">
      <c r="A156" s="10"/>
      <c r="B156" s="166" t="s">
        <v>547</v>
      </c>
      <c r="C156" s="11"/>
      <c r="D156" s="167" t="s">
        <v>548</v>
      </c>
      <c r="E156" s="11"/>
      <c r="F156" s="141"/>
      <c r="G156" s="137"/>
      <c r="H156" s="238"/>
      <c r="I156" s="242"/>
    </row>
    <row r="157" spans="1:9" ht="10" customHeight="1" x14ac:dyDescent="0.35">
      <c r="A157" s="10"/>
      <c r="B157" s="219"/>
      <c r="C157" s="11"/>
      <c r="D157" s="159"/>
      <c r="E157" s="11"/>
      <c r="F157" s="17"/>
      <c r="G157" s="137"/>
      <c r="H157" s="238"/>
      <c r="I157" s="242"/>
    </row>
    <row r="158" spans="1:9" ht="28" customHeight="1" x14ac:dyDescent="0.35">
      <c r="A158" s="10"/>
      <c r="B158" s="161" t="s">
        <v>549</v>
      </c>
      <c r="C158" s="231"/>
      <c r="D158" s="231" t="s">
        <v>550</v>
      </c>
      <c r="E158" s="11"/>
      <c r="F158" s="141" t="str">
        <f>IFERROR(ROUND(AVERAGE(F160:F163),0),"")</f>
        <v/>
      </c>
      <c r="G158" s="137"/>
      <c r="H158" s="238"/>
      <c r="I158" s="168" t="str">
        <f>F158</f>
        <v/>
      </c>
    </row>
    <row r="159" spans="1:9" ht="10" customHeight="1" x14ac:dyDescent="0.35">
      <c r="A159" s="10"/>
      <c r="B159" s="161"/>
      <c r="C159" s="231"/>
      <c r="D159" s="159"/>
      <c r="E159" s="11"/>
      <c r="F159" s="17"/>
      <c r="G159" s="137"/>
      <c r="H159" s="238"/>
      <c r="I159" s="242"/>
    </row>
    <row r="160" spans="1:9" ht="28" customHeight="1" x14ac:dyDescent="0.35">
      <c r="A160" s="10"/>
      <c r="B160" s="166" t="s">
        <v>551</v>
      </c>
      <c r="C160" s="11"/>
      <c r="D160" s="167" t="s">
        <v>552</v>
      </c>
      <c r="E160" s="11"/>
      <c r="F160" s="141"/>
      <c r="G160" s="137"/>
      <c r="H160" s="238"/>
      <c r="I160" s="242"/>
    </row>
    <row r="161" spans="1:9" ht="28" customHeight="1" x14ac:dyDescent="0.35">
      <c r="A161" s="10"/>
      <c r="B161" s="166" t="s">
        <v>553</v>
      </c>
      <c r="C161" s="11"/>
      <c r="D161" s="167" t="s">
        <v>554</v>
      </c>
      <c r="E161" s="11"/>
      <c r="F161" s="141"/>
      <c r="G161" s="137"/>
      <c r="H161" s="238"/>
      <c r="I161" s="242"/>
    </row>
    <row r="162" spans="1:9" ht="28" customHeight="1" x14ac:dyDescent="0.35">
      <c r="A162" s="10"/>
      <c r="B162" s="166" t="s">
        <v>555</v>
      </c>
      <c r="C162" s="11"/>
      <c r="D162" s="167" t="s">
        <v>556</v>
      </c>
      <c r="E162" s="11"/>
      <c r="F162" s="141"/>
      <c r="G162" s="137"/>
      <c r="H162" s="238"/>
      <c r="I162" s="242"/>
    </row>
    <row r="163" spans="1:9" ht="28" customHeight="1" x14ac:dyDescent="0.35">
      <c r="A163" s="10"/>
      <c r="B163" s="166" t="s">
        <v>557</v>
      </c>
      <c r="C163" s="11"/>
      <c r="D163" s="167" t="s">
        <v>558</v>
      </c>
      <c r="E163" s="11"/>
      <c r="F163" s="141"/>
      <c r="G163" s="137"/>
      <c r="H163" s="238"/>
      <c r="I163" s="242"/>
    </row>
    <row r="164" spans="1:9" ht="10" customHeight="1" x14ac:dyDescent="0.35">
      <c r="A164" s="10"/>
      <c r="B164" s="219"/>
      <c r="C164" s="11"/>
      <c r="D164" s="159"/>
      <c r="E164" s="11"/>
      <c r="F164" s="17"/>
      <c r="G164" s="137"/>
      <c r="H164" s="238"/>
      <c r="I164" s="242"/>
    </row>
    <row r="165" spans="1:9" ht="28" customHeight="1" x14ac:dyDescent="0.35">
      <c r="A165" s="10"/>
      <c r="B165" s="161" t="s">
        <v>559</v>
      </c>
      <c r="C165" s="231"/>
      <c r="D165" s="231" t="s">
        <v>560</v>
      </c>
      <c r="E165" s="11"/>
      <c r="F165" s="141" t="str">
        <f>IFERROR(ROUND(AVERAGE(F167:F171),0),"")</f>
        <v/>
      </c>
      <c r="G165" s="137"/>
      <c r="H165" s="238"/>
      <c r="I165" s="168" t="str">
        <f>F165</f>
        <v/>
      </c>
    </row>
    <row r="166" spans="1:9" ht="10" customHeight="1" x14ac:dyDescent="0.35">
      <c r="A166" s="10"/>
      <c r="B166" s="161"/>
      <c r="C166" s="231"/>
      <c r="D166" s="159"/>
      <c r="E166" s="11"/>
      <c r="F166" s="17"/>
      <c r="G166" s="137"/>
      <c r="H166" s="238"/>
      <c r="I166" s="242"/>
    </row>
    <row r="167" spans="1:9" ht="28" customHeight="1" x14ac:dyDescent="0.35">
      <c r="A167" s="10"/>
      <c r="B167" s="166" t="s">
        <v>561</v>
      </c>
      <c r="C167" s="11"/>
      <c r="D167" s="167" t="s">
        <v>562</v>
      </c>
      <c r="E167" s="11"/>
      <c r="F167" s="141"/>
      <c r="G167" s="137"/>
      <c r="H167" s="238"/>
      <c r="I167" s="242"/>
    </row>
    <row r="168" spans="1:9" ht="28" customHeight="1" x14ac:dyDescent="0.35">
      <c r="A168" s="10"/>
      <c r="B168" s="166" t="s">
        <v>563</v>
      </c>
      <c r="C168" s="11"/>
      <c r="D168" s="167" t="s">
        <v>564</v>
      </c>
      <c r="E168" s="11"/>
      <c r="F168" s="141"/>
      <c r="G168" s="137"/>
      <c r="H168" s="238"/>
      <c r="I168" s="242"/>
    </row>
    <row r="169" spans="1:9" ht="28" customHeight="1" x14ac:dyDescent="0.35">
      <c r="A169" s="10"/>
      <c r="B169" s="166" t="s">
        <v>565</v>
      </c>
      <c r="C169" s="11"/>
      <c r="D169" s="167" t="s">
        <v>566</v>
      </c>
      <c r="E169" s="11"/>
      <c r="F169" s="141"/>
      <c r="G169" s="137"/>
      <c r="H169" s="238"/>
      <c r="I169" s="242"/>
    </row>
    <row r="170" spans="1:9" ht="28" customHeight="1" x14ac:dyDescent="0.35">
      <c r="A170" s="10"/>
      <c r="B170" s="166" t="s">
        <v>567</v>
      </c>
      <c r="C170" s="11"/>
      <c r="D170" s="167" t="s">
        <v>568</v>
      </c>
      <c r="E170" s="11"/>
      <c r="F170" s="141"/>
      <c r="G170" s="137"/>
      <c r="H170" s="238"/>
      <c r="I170" s="242"/>
    </row>
    <row r="171" spans="1:9" ht="28" customHeight="1" x14ac:dyDescent="0.35">
      <c r="A171" s="10"/>
      <c r="B171" s="166" t="s">
        <v>569</v>
      </c>
      <c r="C171" s="11"/>
      <c r="D171" s="167" t="s">
        <v>570</v>
      </c>
      <c r="E171" s="11"/>
      <c r="F171" s="141"/>
      <c r="G171" s="137"/>
      <c r="H171" s="238"/>
      <c r="I171" s="242"/>
    </row>
    <row r="172" spans="1:9" ht="10" customHeight="1" x14ac:dyDescent="0.35">
      <c r="A172" s="10"/>
      <c r="B172" s="219"/>
      <c r="C172" s="11"/>
      <c r="D172" s="159"/>
      <c r="E172" s="11"/>
      <c r="F172" s="17"/>
      <c r="G172" s="137"/>
      <c r="H172" s="238"/>
      <c r="I172" s="242"/>
    </row>
    <row r="173" spans="1:9" ht="28" customHeight="1" x14ac:dyDescent="0.35">
      <c r="A173" s="10"/>
      <c r="B173" s="161" t="s">
        <v>571</v>
      </c>
      <c r="C173" s="231"/>
      <c r="D173" s="231" t="s">
        <v>572</v>
      </c>
      <c r="E173" s="11"/>
      <c r="F173" s="141" t="str">
        <f>IFERROR(ROUND(AVERAGE(F175:F179),0),"")</f>
        <v/>
      </c>
      <c r="G173" s="137"/>
      <c r="H173" s="238"/>
      <c r="I173" s="168" t="str">
        <f>F173</f>
        <v/>
      </c>
    </row>
    <row r="174" spans="1:9" ht="10" customHeight="1" x14ac:dyDescent="0.35">
      <c r="A174" s="10"/>
      <c r="B174" s="161"/>
      <c r="C174" s="231"/>
      <c r="D174" s="159"/>
      <c r="E174" s="11"/>
      <c r="F174" s="17"/>
      <c r="G174" s="137"/>
      <c r="H174" s="238"/>
      <c r="I174" s="242"/>
    </row>
    <row r="175" spans="1:9" ht="28" customHeight="1" x14ac:dyDescent="0.35">
      <c r="A175" s="10"/>
      <c r="B175" s="166" t="s">
        <v>573</v>
      </c>
      <c r="C175" s="11"/>
      <c r="D175" s="167" t="s">
        <v>574</v>
      </c>
      <c r="E175" s="11"/>
      <c r="F175" s="141"/>
      <c r="G175" s="137"/>
      <c r="H175" s="238"/>
      <c r="I175" s="242"/>
    </row>
    <row r="176" spans="1:9" ht="28" customHeight="1" x14ac:dyDescent="0.35">
      <c r="A176" s="10"/>
      <c r="B176" s="166" t="s">
        <v>575</v>
      </c>
      <c r="C176" s="11"/>
      <c r="D176" s="167" t="s">
        <v>576</v>
      </c>
      <c r="E176" s="11"/>
      <c r="F176" s="141"/>
      <c r="G176" s="137"/>
      <c r="H176" s="238"/>
      <c r="I176" s="242"/>
    </row>
    <row r="177" spans="1:9" ht="28" customHeight="1" x14ac:dyDescent="0.35">
      <c r="A177" s="10"/>
      <c r="B177" s="166" t="s">
        <v>577</v>
      </c>
      <c r="C177" s="11"/>
      <c r="D177" s="167" t="s">
        <v>578</v>
      </c>
      <c r="E177" s="11"/>
      <c r="F177" s="141"/>
      <c r="G177" s="137"/>
      <c r="H177" s="238"/>
      <c r="I177" s="242"/>
    </row>
    <row r="178" spans="1:9" ht="28" customHeight="1" x14ac:dyDescent="0.35">
      <c r="A178" s="10"/>
      <c r="B178" s="166" t="s">
        <v>579</v>
      </c>
      <c r="C178" s="11"/>
      <c r="D178" s="167" t="s">
        <v>580</v>
      </c>
      <c r="E178" s="11"/>
      <c r="F178" s="141"/>
      <c r="G178" s="137"/>
      <c r="H178" s="238"/>
      <c r="I178" s="242"/>
    </row>
    <row r="179" spans="1:9" ht="28" customHeight="1" x14ac:dyDescent="0.35">
      <c r="A179" s="10"/>
      <c r="B179" s="166" t="s">
        <v>581</v>
      </c>
      <c r="C179" s="11"/>
      <c r="D179" s="167" t="s">
        <v>582</v>
      </c>
      <c r="E179" s="11"/>
      <c r="F179" s="141"/>
      <c r="G179" s="137"/>
      <c r="H179" s="238"/>
      <c r="I179" s="242"/>
    </row>
    <row r="180" spans="1:9" ht="10" customHeight="1" x14ac:dyDescent="0.35">
      <c r="A180" s="10"/>
      <c r="B180" s="219"/>
      <c r="C180" s="11"/>
      <c r="D180" s="159"/>
      <c r="E180" s="11"/>
      <c r="F180" s="17"/>
      <c r="G180" s="137"/>
      <c r="H180" s="238"/>
      <c r="I180" s="242"/>
    </row>
    <row r="181" spans="1:9" ht="28" customHeight="1" x14ac:dyDescent="0.35">
      <c r="A181" s="10"/>
      <c r="B181" s="161" t="s">
        <v>583</v>
      </c>
      <c r="C181" s="231"/>
      <c r="D181" s="231" t="s">
        <v>584</v>
      </c>
      <c r="E181" s="11"/>
      <c r="F181" s="141" t="str">
        <f>IFERROR(ROUND(AVERAGE(F183:F187),0),"")</f>
        <v/>
      </c>
      <c r="G181" s="137"/>
      <c r="H181" s="238"/>
      <c r="I181" s="168" t="str">
        <f>F181</f>
        <v/>
      </c>
    </row>
    <row r="182" spans="1:9" ht="10" customHeight="1" x14ac:dyDescent="0.35">
      <c r="A182" s="10"/>
      <c r="B182" s="161"/>
      <c r="C182" s="231"/>
      <c r="D182" s="159"/>
      <c r="E182" s="11"/>
      <c r="F182" s="17"/>
      <c r="G182" s="137"/>
      <c r="H182" s="238"/>
      <c r="I182" s="242"/>
    </row>
    <row r="183" spans="1:9" ht="28" customHeight="1" x14ac:dyDescent="0.35">
      <c r="A183" s="10"/>
      <c r="B183" s="166" t="s">
        <v>585</v>
      </c>
      <c r="C183" s="11"/>
      <c r="D183" s="167" t="s">
        <v>586</v>
      </c>
      <c r="E183" s="11"/>
      <c r="F183" s="141"/>
      <c r="G183" s="137"/>
      <c r="H183" s="238"/>
      <c r="I183" s="242"/>
    </row>
    <row r="184" spans="1:9" ht="28" customHeight="1" x14ac:dyDescent="0.35">
      <c r="A184" s="10"/>
      <c r="B184" s="166" t="s">
        <v>587</v>
      </c>
      <c r="C184" s="11"/>
      <c r="D184" s="167" t="s">
        <v>588</v>
      </c>
      <c r="E184" s="11"/>
      <c r="F184" s="141"/>
      <c r="G184" s="137"/>
      <c r="H184" s="238"/>
      <c r="I184" s="242"/>
    </row>
    <row r="185" spans="1:9" ht="28" customHeight="1" x14ac:dyDescent="0.35">
      <c r="A185" s="10"/>
      <c r="B185" s="166" t="s">
        <v>589</v>
      </c>
      <c r="C185" s="11"/>
      <c r="D185" s="167" t="s">
        <v>590</v>
      </c>
      <c r="E185" s="11"/>
      <c r="F185" s="141"/>
      <c r="G185" s="137"/>
      <c r="H185" s="238"/>
      <c r="I185" s="242"/>
    </row>
    <row r="186" spans="1:9" ht="28" customHeight="1" x14ac:dyDescent="0.35">
      <c r="A186" s="10"/>
      <c r="B186" s="166" t="s">
        <v>591</v>
      </c>
      <c r="C186" s="11"/>
      <c r="D186" s="167" t="s">
        <v>592</v>
      </c>
      <c r="E186" s="11"/>
      <c r="F186" s="141"/>
      <c r="G186" s="137"/>
      <c r="H186" s="238"/>
      <c r="I186" s="242"/>
    </row>
    <row r="187" spans="1:9" ht="28" customHeight="1" x14ac:dyDescent="0.35">
      <c r="A187" s="10"/>
      <c r="B187" s="166" t="s">
        <v>593</v>
      </c>
      <c r="C187" s="11"/>
      <c r="D187" s="167" t="s">
        <v>594</v>
      </c>
      <c r="E187" s="11"/>
      <c r="F187" s="141"/>
      <c r="G187" s="137"/>
      <c r="H187" s="238"/>
      <c r="I187" s="242"/>
    </row>
    <row r="188" spans="1:9" ht="10" customHeight="1" x14ac:dyDescent="0.35">
      <c r="A188" s="10"/>
      <c r="B188" s="219"/>
      <c r="C188" s="11"/>
      <c r="D188" s="159"/>
      <c r="E188" s="11"/>
      <c r="F188" s="17"/>
      <c r="G188" s="137"/>
      <c r="H188" s="238"/>
      <c r="I188" s="242"/>
    </row>
    <row r="189" spans="1:9" ht="28" customHeight="1" x14ac:dyDescent="0.35">
      <c r="A189" s="10"/>
      <c r="B189" s="161" t="s">
        <v>595</v>
      </c>
      <c r="C189" s="231"/>
      <c r="D189" s="231" t="s">
        <v>596</v>
      </c>
      <c r="E189" s="11"/>
      <c r="F189" s="141" t="str">
        <f>IFERROR(ROUND(AVERAGE(F191:F194),0),"")</f>
        <v/>
      </c>
      <c r="G189" s="137"/>
      <c r="H189" s="238"/>
      <c r="I189" s="168" t="str">
        <f>F189</f>
        <v/>
      </c>
    </row>
    <row r="190" spans="1:9" ht="10" customHeight="1" x14ac:dyDescent="0.35">
      <c r="A190" s="10"/>
      <c r="B190" s="161"/>
      <c r="C190" s="231"/>
      <c r="D190" s="159"/>
      <c r="E190" s="11"/>
      <c r="F190" s="17"/>
      <c r="G190" s="137"/>
      <c r="H190" s="238"/>
      <c r="I190" s="242"/>
    </row>
    <row r="191" spans="1:9" ht="28" customHeight="1" x14ac:dyDescent="0.35">
      <c r="A191" s="10"/>
      <c r="B191" s="166" t="s">
        <v>597</v>
      </c>
      <c r="C191" s="11"/>
      <c r="D191" s="167" t="s">
        <v>598</v>
      </c>
      <c r="E191" s="11"/>
      <c r="F191" s="141"/>
      <c r="G191" s="137"/>
      <c r="H191" s="238"/>
      <c r="I191" s="242"/>
    </row>
    <row r="192" spans="1:9" ht="28" customHeight="1" x14ac:dyDescent="0.35">
      <c r="A192" s="10"/>
      <c r="B192" s="166" t="s">
        <v>599</v>
      </c>
      <c r="C192" s="11"/>
      <c r="D192" s="167" t="s">
        <v>600</v>
      </c>
      <c r="E192" s="11"/>
      <c r="F192" s="141"/>
      <c r="G192" s="137"/>
      <c r="H192" s="238"/>
      <c r="I192" s="242"/>
    </row>
    <row r="193" spans="1:9" ht="28" customHeight="1" x14ac:dyDescent="0.35">
      <c r="A193" s="10"/>
      <c r="B193" s="166" t="s">
        <v>601</v>
      </c>
      <c r="C193" s="11"/>
      <c r="D193" s="167" t="s">
        <v>602</v>
      </c>
      <c r="E193" s="11"/>
      <c r="F193" s="141"/>
      <c r="G193" s="137"/>
      <c r="H193" s="238"/>
      <c r="I193" s="242"/>
    </row>
    <row r="194" spans="1:9" ht="28" customHeight="1" x14ac:dyDescent="0.35">
      <c r="A194" s="10"/>
      <c r="B194" s="166" t="s">
        <v>603</v>
      </c>
      <c r="C194" s="11"/>
      <c r="D194" s="167" t="s">
        <v>604</v>
      </c>
      <c r="E194" s="11"/>
      <c r="F194" s="141"/>
      <c r="G194" s="137"/>
      <c r="H194" s="238"/>
      <c r="I194" s="242"/>
    </row>
    <row r="195" spans="1:9" ht="10" customHeight="1" x14ac:dyDescent="0.35">
      <c r="A195" s="10"/>
      <c r="B195" s="219"/>
      <c r="C195" s="11"/>
      <c r="D195" s="159"/>
      <c r="E195" s="11"/>
      <c r="F195" s="17"/>
      <c r="G195" s="137"/>
      <c r="H195" s="238"/>
      <c r="I195" s="242"/>
    </row>
    <row r="196" spans="1:9" ht="28" customHeight="1" x14ac:dyDescent="0.35">
      <c r="A196" s="10"/>
      <c r="B196" s="161" t="s">
        <v>605</v>
      </c>
      <c r="C196" s="231"/>
      <c r="D196" s="231" t="s">
        <v>606</v>
      </c>
      <c r="E196" s="11"/>
      <c r="F196" s="141" t="str">
        <f>IFERROR(ROUND(AVERAGE(F198:F203),0),"")</f>
        <v/>
      </c>
      <c r="G196" s="137"/>
      <c r="H196" s="238"/>
      <c r="I196" s="168" t="str">
        <f>F196</f>
        <v/>
      </c>
    </row>
    <row r="197" spans="1:9" ht="10" customHeight="1" x14ac:dyDescent="0.35">
      <c r="A197" s="10"/>
      <c r="B197" s="161"/>
      <c r="C197" s="231"/>
      <c r="D197" s="159"/>
      <c r="E197" s="11"/>
      <c r="F197" s="17"/>
      <c r="G197" s="137"/>
      <c r="H197" s="238"/>
      <c r="I197" s="242"/>
    </row>
    <row r="198" spans="1:9" ht="28" customHeight="1" x14ac:dyDescent="0.35">
      <c r="A198" s="10"/>
      <c r="B198" s="166" t="s">
        <v>607</v>
      </c>
      <c r="C198" s="11"/>
      <c r="D198" s="167" t="s">
        <v>608</v>
      </c>
      <c r="E198" s="11"/>
      <c r="F198" s="141"/>
      <c r="G198" s="137"/>
      <c r="H198" s="238"/>
      <c r="I198" s="242"/>
    </row>
    <row r="199" spans="1:9" ht="28" customHeight="1" x14ac:dyDescent="0.35">
      <c r="A199" s="10"/>
      <c r="B199" s="166" t="s">
        <v>609</v>
      </c>
      <c r="C199" s="11"/>
      <c r="D199" s="167" t="s">
        <v>610</v>
      </c>
      <c r="E199" s="11"/>
      <c r="F199" s="141"/>
      <c r="G199" s="137"/>
      <c r="H199" s="238"/>
      <c r="I199" s="242"/>
    </row>
    <row r="200" spans="1:9" ht="28" customHeight="1" x14ac:dyDescent="0.35">
      <c r="A200" s="10"/>
      <c r="B200" s="166" t="s">
        <v>611</v>
      </c>
      <c r="C200" s="11"/>
      <c r="D200" s="167" t="s">
        <v>612</v>
      </c>
      <c r="E200" s="11"/>
      <c r="F200" s="141"/>
      <c r="G200" s="137"/>
      <c r="H200" s="238"/>
      <c r="I200" s="242"/>
    </row>
    <row r="201" spans="1:9" ht="28" customHeight="1" x14ac:dyDescent="0.35">
      <c r="A201" s="10"/>
      <c r="B201" s="166" t="s">
        <v>613</v>
      </c>
      <c r="C201" s="11"/>
      <c r="D201" s="167" t="s">
        <v>614</v>
      </c>
      <c r="E201" s="11"/>
      <c r="F201" s="141"/>
      <c r="G201" s="137"/>
      <c r="H201" s="238"/>
      <c r="I201" s="242"/>
    </row>
    <row r="202" spans="1:9" ht="28" customHeight="1" x14ac:dyDescent="0.35">
      <c r="A202" s="10"/>
      <c r="B202" s="166" t="s">
        <v>615</v>
      </c>
      <c r="C202" s="11"/>
      <c r="D202" s="167" t="s">
        <v>616</v>
      </c>
      <c r="E202" s="11"/>
      <c r="F202" s="141"/>
      <c r="G202" s="137"/>
      <c r="H202" s="238"/>
      <c r="I202" s="242"/>
    </row>
    <row r="203" spans="1:9" ht="28" customHeight="1" x14ac:dyDescent="0.35">
      <c r="A203" s="10"/>
      <c r="B203" s="166" t="s">
        <v>617</v>
      </c>
      <c r="C203" s="11"/>
      <c r="D203" s="167" t="s">
        <v>618</v>
      </c>
      <c r="E203" s="11"/>
      <c r="F203" s="141"/>
      <c r="G203" s="137"/>
      <c r="H203" s="238"/>
      <c r="I203" s="242"/>
    </row>
    <row r="204" spans="1:9" ht="10" customHeight="1" x14ac:dyDescent="0.35">
      <c r="A204" s="10"/>
      <c r="B204" s="219"/>
      <c r="C204" s="11"/>
      <c r="D204" s="159"/>
      <c r="E204" s="11"/>
      <c r="F204" s="17"/>
      <c r="G204" s="137"/>
      <c r="H204" s="238"/>
      <c r="I204" s="242"/>
    </row>
    <row r="205" spans="1:9" ht="28" customHeight="1" x14ac:dyDescent="0.35">
      <c r="A205" s="10"/>
      <c r="B205" s="161" t="s">
        <v>619</v>
      </c>
      <c r="C205" s="231"/>
      <c r="D205" s="231" t="s">
        <v>620</v>
      </c>
      <c r="E205" s="11"/>
      <c r="F205" s="141" t="str">
        <f>IFERROR(ROUND(AVERAGE(F207:F211),0),"")</f>
        <v/>
      </c>
      <c r="G205" s="137"/>
      <c r="H205" s="238"/>
      <c r="I205" s="168" t="str">
        <f>F205</f>
        <v/>
      </c>
    </row>
    <row r="206" spans="1:9" ht="10" customHeight="1" x14ac:dyDescent="0.35">
      <c r="A206" s="10"/>
      <c r="B206" s="161"/>
      <c r="C206" s="231"/>
      <c r="D206" s="159"/>
      <c r="E206" s="11"/>
      <c r="F206" s="17"/>
      <c r="G206" s="137"/>
      <c r="H206" s="238"/>
      <c r="I206" s="242"/>
    </row>
    <row r="207" spans="1:9" ht="28" customHeight="1" x14ac:dyDescent="0.35">
      <c r="A207" s="10"/>
      <c r="B207" s="166" t="s">
        <v>621</v>
      </c>
      <c r="C207" s="11"/>
      <c r="D207" s="167" t="s">
        <v>622</v>
      </c>
      <c r="E207" s="11"/>
      <c r="F207" s="141"/>
      <c r="G207" s="137"/>
      <c r="H207" s="238"/>
      <c r="I207" s="242"/>
    </row>
    <row r="208" spans="1:9" ht="28" customHeight="1" x14ac:dyDescent="0.35">
      <c r="A208" s="10"/>
      <c r="B208" s="166" t="s">
        <v>623</v>
      </c>
      <c r="C208" s="11"/>
      <c r="D208" s="167" t="s">
        <v>624</v>
      </c>
      <c r="E208" s="11"/>
      <c r="F208" s="141"/>
      <c r="G208" s="137"/>
      <c r="H208" s="238"/>
      <c r="I208" s="242"/>
    </row>
    <row r="209" spans="1:9" ht="28" customHeight="1" x14ac:dyDescent="0.35">
      <c r="A209" s="10"/>
      <c r="B209" s="166" t="s">
        <v>625</v>
      </c>
      <c r="C209" s="11"/>
      <c r="D209" s="167" t="s">
        <v>626</v>
      </c>
      <c r="E209" s="11"/>
      <c r="F209" s="141"/>
      <c r="G209" s="137"/>
      <c r="H209" s="238"/>
      <c r="I209" s="242"/>
    </row>
    <row r="210" spans="1:9" ht="28" customHeight="1" x14ac:dyDescent="0.35">
      <c r="A210" s="10"/>
      <c r="B210" s="166" t="s">
        <v>627</v>
      </c>
      <c r="C210" s="11"/>
      <c r="D210" s="167" t="s">
        <v>628</v>
      </c>
      <c r="E210" s="11"/>
      <c r="F210" s="141"/>
      <c r="G210" s="137"/>
      <c r="H210" s="238"/>
      <c r="I210" s="242"/>
    </row>
    <row r="211" spans="1:9" ht="28" customHeight="1" x14ac:dyDescent="0.35">
      <c r="A211" s="10"/>
      <c r="B211" s="166" t="s">
        <v>629</v>
      </c>
      <c r="C211" s="11"/>
      <c r="D211" s="167" t="s">
        <v>630</v>
      </c>
      <c r="E211" s="11"/>
      <c r="F211" s="141"/>
      <c r="G211" s="137"/>
      <c r="H211" s="238"/>
      <c r="I211" s="242"/>
    </row>
    <row r="212" spans="1:9" ht="10" customHeight="1" x14ac:dyDescent="0.35">
      <c r="A212" s="10"/>
      <c r="B212" s="219"/>
      <c r="C212" s="11"/>
      <c r="D212" s="159"/>
      <c r="E212" s="11"/>
      <c r="F212" s="17"/>
      <c r="G212" s="137"/>
      <c r="H212" s="238"/>
      <c r="I212" s="242"/>
    </row>
    <row r="213" spans="1:9" ht="28" customHeight="1" x14ac:dyDescent="0.35">
      <c r="A213" s="10"/>
      <c r="B213" s="161" t="s">
        <v>631</v>
      </c>
      <c r="C213" s="231"/>
      <c r="D213" s="231" t="s">
        <v>632</v>
      </c>
      <c r="E213" s="11"/>
      <c r="F213" s="141" t="str">
        <f>IFERROR(ROUND(AVERAGE(F215:F219),0),"")</f>
        <v/>
      </c>
      <c r="G213" s="137"/>
      <c r="H213" s="238"/>
      <c r="I213" s="168" t="str">
        <f>F213</f>
        <v/>
      </c>
    </row>
    <row r="214" spans="1:9" ht="10" customHeight="1" x14ac:dyDescent="0.35">
      <c r="A214" s="10"/>
      <c r="B214" s="161"/>
      <c r="C214" s="231"/>
      <c r="D214" s="159"/>
      <c r="E214" s="11"/>
      <c r="F214" s="17"/>
      <c r="G214" s="137"/>
      <c r="H214" s="238"/>
      <c r="I214" s="242"/>
    </row>
    <row r="215" spans="1:9" ht="28" customHeight="1" x14ac:dyDescent="0.35">
      <c r="A215" s="10"/>
      <c r="B215" s="166" t="s">
        <v>633</v>
      </c>
      <c r="C215" s="11"/>
      <c r="D215" s="247" t="s">
        <v>634</v>
      </c>
      <c r="E215" s="11"/>
      <c r="F215" s="141"/>
      <c r="G215" s="137"/>
      <c r="H215" s="238"/>
      <c r="I215" s="242"/>
    </row>
    <row r="216" spans="1:9" ht="28" customHeight="1" x14ac:dyDescent="0.35">
      <c r="A216" s="10"/>
      <c r="B216" s="166" t="s">
        <v>635</v>
      </c>
      <c r="C216" s="11"/>
      <c r="D216" s="167" t="s">
        <v>636</v>
      </c>
      <c r="E216" s="11"/>
      <c r="F216" s="141"/>
      <c r="G216" s="137"/>
      <c r="H216" s="238"/>
      <c r="I216" s="242"/>
    </row>
    <row r="217" spans="1:9" ht="28" customHeight="1" x14ac:dyDescent="0.35">
      <c r="A217" s="10"/>
      <c r="B217" s="166" t="s">
        <v>637</v>
      </c>
      <c r="C217" s="11"/>
      <c r="D217" s="167" t="s">
        <v>638</v>
      </c>
      <c r="E217" s="11"/>
      <c r="F217" s="141"/>
      <c r="G217" s="137"/>
      <c r="H217" s="238"/>
      <c r="I217" s="242"/>
    </row>
    <row r="218" spans="1:9" ht="28" customHeight="1" x14ac:dyDescent="0.35">
      <c r="A218" s="10"/>
      <c r="B218" s="166" t="s">
        <v>639</v>
      </c>
      <c r="C218" s="11"/>
      <c r="D218" s="167" t="s">
        <v>640</v>
      </c>
      <c r="E218" s="11"/>
      <c r="F218" s="141"/>
      <c r="G218" s="137"/>
      <c r="H218" s="238"/>
      <c r="I218" s="242"/>
    </row>
    <row r="219" spans="1:9" ht="28" customHeight="1" x14ac:dyDescent="0.35">
      <c r="A219" s="10"/>
      <c r="B219" s="166" t="s">
        <v>641</v>
      </c>
      <c r="C219" s="11"/>
      <c r="D219" s="167" t="s">
        <v>642</v>
      </c>
      <c r="E219" s="11"/>
      <c r="F219" s="141"/>
      <c r="G219" s="137"/>
      <c r="H219" s="238"/>
      <c r="I219" s="242"/>
    </row>
    <row r="220" spans="1:9" ht="10" customHeight="1" x14ac:dyDescent="0.35">
      <c r="A220" s="10"/>
      <c r="B220" s="219"/>
      <c r="C220" s="11"/>
      <c r="D220" s="159"/>
      <c r="E220" s="11"/>
      <c r="F220" s="17"/>
      <c r="G220" s="137"/>
      <c r="H220" s="238"/>
      <c r="I220" s="242"/>
    </row>
    <row r="221" spans="1:9" ht="28" customHeight="1" x14ac:dyDescent="0.35">
      <c r="A221" s="10"/>
      <c r="B221" s="161" t="s">
        <v>643</v>
      </c>
      <c r="C221" s="231"/>
      <c r="D221" s="231" t="s">
        <v>644</v>
      </c>
      <c r="E221" s="11"/>
      <c r="F221" s="141" t="str">
        <f>IFERROR(ROUND(AVERAGE(F223:F226),0),"")</f>
        <v/>
      </c>
      <c r="G221" s="137"/>
      <c r="H221" s="238"/>
      <c r="I221" s="168" t="str">
        <f>F221</f>
        <v/>
      </c>
    </row>
    <row r="222" spans="1:9" ht="10" customHeight="1" x14ac:dyDescent="0.35">
      <c r="A222" s="10"/>
      <c r="B222" s="161"/>
      <c r="C222" s="231"/>
      <c r="D222" s="159"/>
      <c r="E222" s="11"/>
      <c r="F222" s="17"/>
      <c r="G222" s="137"/>
      <c r="H222" s="238"/>
      <c r="I222" s="242"/>
    </row>
    <row r="223" spans="1:9" ht="28" customHeight="1" x14ac:dyDescent="0.35">
      <c r="A223" s="10"/>
      <c r="B223" s="166" t="s">
        <v>645</v>
      </c>
      <c r="C223" s="11"/>
      <c r="D223" s="167" t="s">
        <v>646</v>
      </c>
      <c r="E223" s="11"/>
      <c r="F223" s="141"/>
      <c r="G223" s="137"/>
      <c r="H223" s="238"/>
      <c r="I223" s="242"/>
    </row>
    <row r="224" spans="1:9" ht="28" customHeight="1" x14ac:dyDescent="0.35">
      <c r="A224" s="10"/>
      <c r="B224" s="166" t="s">
        <v>647</v>
      </c>
      <c r="C224" s="11"/>
      <c r="D224" s="167" t="s">
        <v>648</v>
      </c>
      <c r="E224" s="11"/>
      <c r="F224" s="141"/>
      <c r="G224" s="137"/>
      <c r="H224" s="238"/>
      <c r="I224" s="242"/>
    </row>
    <row r="225" spans="1:9" ht="28" customHeight="1" x14ac:dyDescent="0.35">
      <c r="A225" s="10"/>
      <c r="B225" s="166" t="s">
        <v>649</v>
      </c>
      <c r="C225" s="11"/>
      <c r="D225" s="167" t="s">
        <v>650</v>
      </c>
      <c r="E225" s="11"/>
      <c r="F225" s="141"/>
      <c r="G225" s="137"/>
      <c r="H225" s="238"/>
      <c r="I225" s="242"/>
    </row>
    <row r="226" spans="1:9" ht="28" customHeight="1" x14ac:dyDescent="0.35">
      <c r="A226" s="10"/>
      <c r="B226" s="166" t="s">
        <v>651</v>
      </c>
      <c r="C226" s="11"/>
      <c r="D226" s="167" t="s">
        <v>652</v>
      </c>
      <c r="E226" s="11"/>
      <c r="F226" s="141"/>
      <c r="G226" s="137"/>
      <c r="H226" s="238"/>
      <c r="I226" s="242"/>
    </row>
    <row r="227" spans="1:9" ht="10" customHeight="1" x14ac:dyDescent="0.35">
      <c r="A227" s="10"/>
      <c r="B227" s="219"/>
      <c r="C227" s="11"/>
      <c r="D227" s="159"/>
      <c r="E227" s="11"/>
      <c r="F227" s="17"/>
      <c r="G227" s="137"/>
      <c r="H227" s="238"/>
      <c r="I227" s="242"/>
    </row>
    <row r="228" spans="1:9" ht="28" customHeight="1" x14ac:dyDescent="0.35">
      <c r="A228" s="10"/>
      <c r="B228" s="219"/>
      <c r="C228" s="11"/>
      <c r="D228" s="163" t="s">
        <v>653</v>
      </c>
      <c r="E228" s="11"/>
      <c r="F228" s="182">
        <f>I228</f>
        <v>0</v>
      </c>
      <c r="G228" s="137"/>
      <c r="H228" s="238"/>
      <c r="I228" s="168">
        <f>COUNTIF(I$9:I$221,3)</f>
        <v>0</v>
      </c>
    </row>
    <row r="229" spans="1:9" ht="28" customHeight="1" x14ac:dyDescent="0.35">
      <c r="A229" s="10"/>
      <c r="B229" s="219"/>
      <c r="C229" s="11"/>
      <c r="D229" s="163" t="s">
        <v>654</v>
      </c>
      <c r="E229" s="11"/>
      <c r="F229" s="155">
        <f>I229</f>
        <v>0</v>
      </c>
      <c r="G229" s="137"/>
      <c r="H229" s="238"/>
      <c r="I229" s="168">
        <f>COUNTIF(I$9:I$221,2)</f>
        <v>0</v>
      </c>
    </row>
    <row r="230" spans="1:9" ht="28" customHeight="1" x14ac:dyDescent="0.35">
      <c r="A230" s="10"/>
      <c r="B230" s="219"/>
      <c r="C230" s="11"/>
      <c r="D230" s="163" t="s">
        <v>655</v>
      </c>
      <c r="E230" s="11"/>
      <c r="F230" s="234">
        <f>I230</f>
        <v>0</v>
      </c>
      <c r="G230" s="137"/>
      <c r="H230" s="238"/>
      <c r="I230" s="168">
        <f>COUNTIF(I$9:I$221,1)</f>
        <v>0</v>
      </c>
    </row>
    <row r="231" spans="1:9" ht="28" customHeight="1" x14ac:dyDescent="0.35">
      <c r="A231" s="10"/>
      <c r="B231" s="219"/>
      <c r="C231" s="11"/>
      <c r="D231" s="163" t="s">
        <v>656</v>
      </c>
      <c r="E231" s="11"/>
      <c r="F231" s="154">
        <f>I231</f>
        <v>0</v>
      </c>
      <c r="G231" s="137"/>
      <c r="H231" s="238"/>
      <c r="I231" s="168">
        <f>COUNTIF(I$9:I$221,0)</f>
        <v>0</v>
      </c>
    </row>
    <row r="232" spans="1:9" ht="10" customHeight="1" x14ac:dyDescent="0.35">
      <c r="A232" s="14"/>
      <c r="B232" s="40"/>
      <c r="C232" s="15"/>
      <c r="D232" s="164"/>
      <c r="E232" s="15"/>
      <c r="F232" s="165"/>
      <c r="G232" s="146"/>
      <c r="H232" s="238"/>
      <c r="I232" s="242"/>
    </row>
  </sheetData>
  <sheetProtection algorithmName="SHA-512" hashValue="1kbxfmSM4QcLAdyTn7sYfnZa75WfHSuVLZhjjtIL5cGdu41OKrGmwVQxFE6Wh4HW5wW39Z6siC+c4UFWjhSkgA==" saltValue="WWzyBMDKQ+L4wc5WCKxWGA==" spinCount="100000" sheet="1" objects="1" scenarios="1"/>
  <mergeCells count="2">
    <mergeCell ref="B4:F4"/>
    <mergeCell ref="D6:F6"/>
  </mergeCells>
  <conditionalFormatting sqref="F11">
    <cfRule type="cellIs" dxfId="511" priority="166" operator="equal">
      <formula>1</formula>
    </cfRule>
    <cfRule type="cellIs" dxfId="510" priority="1028" operator="equal">
      <formula>3</formula>
    </cfRule>
    <cfRule type="cellIs" dxfId="509" priority="1029" operator="equal">
      <formula>2</formula>
    </cfRule>
    <cfRule type="cellIs" dxfId="508" priority="1030" operator="equal">
      <formula>0</formula>
    </cfRule>
  </conditionalFormatting>
  <conditionalFormatting sqref="F12:F15">
    <cfRule type="cellIs" dxfId="507" priority="157" operator="equal">
      <formula>1</formula>
    </cfRule>
    <cfRule type="cellIs" dxfId="506" priority="158" operator="equal">
      <formula>3</formula>
    </cfRule>
    <cfRule type="cellIs" dxfId="505" priority="159" operator="equal">
      <formula>2</formula>
    </cfRule>
    <cfRule type="cellIs" dxfId="504" priority="160" operator="equal">
      <formula>0</formula>
    </cfRule>
  </conditionalFormatting>
  <conditionalFormatting sqref="F9">
    <cfRule type="cellIs" dxfId="503" priority="152" operator="equal">
      <formula>1</formula>
    </cfRule>
    <cfRule type="cellIs" dxfId="502" priority="153" operator="equal">
      <formula>3</formula>
    </cfRule>
    <cfRule type="cellIs" dxfId="501" priority="154" operator="equal">
      <formula>2</formula>
    </cfRule>
    <cfRule type="cellIs" dxfId="500" priority="155" operator="equal">
      <formula>0</formula>
    </cfRule>
  </conditionalFormatting>
  <conditionalFormatting sqref="F19:F25">
    <cfRule type="cellIs" dxfId="499" priority="142" operator="equal">
      <formula>1</formula>
    </cfRule>
    <cfRule type="cellIs" dxfId="498" priority="143" operator="equal">
      <formula>3</formula>
    </cfRule>
    <cfRule type="cellIs" dxfId="497" priority="144" operator="equal">
      <formula>2</formula>
    </cfRule>
    <cfRule type="cellIs" dxfId="496"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495" priority="137" operator="equal">
      <formula>1</formula>
    </cfRule>
    <cfRule type="cellIs" dxfId="494" priority="138" operator="equal">
      <formula>3</formula>
    </cfRule>
    <cfRule type="cellIs" dxfId="493" priority="139" operator="equal">
      <formula>2</formula>
    </cfRule>
    <cfRule type="cellIs" dxfId="492" priority="140" operator="equal">
      <formula>0</formula>
    </cfRule>
  </conditionalFormatting>
  <conditionalFormatting sqref="F17">
    <cfRule type="cellIs" dxfId="491" priority="132" operator="equal">
      <formula>1</formula>
    </cfRule>
    <cfRule type="cellIs" dxfId="490" priority="133" operator="equal">
      <formula>3</formula>
    </cfRule>
    <cfRule type="cellIs" dxfId="489" priority="134" operator="equal">
      <formula>2</formula>
    </cfRule>
    <cfRule type="cellIs" dxfId="488" priority="135" operator="equal">
      <formula>0</formula>
    </cfRule>
  </conditionalFormatting>
  <conditionalFormatting sqref="F27">
    <cfRule type="cellIs" dxfId="487" priority="127" operator="equal">
      <formula>1</formula>
    </cfRule>
    <cfRule type="cellIs" dxfId="486" priority="128" operator="equal">
      <formula>3</formula>
    </cfRule>
    <cfRule type="cellIs" dxfId="485" priority="129" operator="equal">
      <formula>2</formula>
    </cfRule>
    <cfRule type="cellIs" dxfId="484" priority="130" operator="equal">
      <formula>0</formula>
    </cfRule>
  </conditionalFormatting>
  <conditionalFormatting sqref="F36">
    <cfRule type="cellIs" dxfId="483" priority="122" operator="equal">
      <formula>1</formula>
    </cfRule>
    <cfRule type="cellIs" dxfId="482" priority="123" operator="equal">
      <formula>3</formula>
    </cfRule>
    <cfRule type="cellIs" dxfId="481" priority="124" operator="equal">
      <formula>2</formula>
    </cfRule>
    <cfRule type="cellIs" dxfId="480" priority="125" operator="equal">
      <formula>0</formula>
    </cfRule>
  </conditionalFormatting>
  <conditionalFormatting sqref="F42">
    <cfRule type="cellIs" dxfId="479" priority="117" operator="equal">
      <formula>1</formula>
    </cfRule>
    <cfRule type="cellIs" dxfId="478" priority="118" operator="equal">
      <formula>3</formula>
    </cfRule>
    <cfRule type="cellIs" dxfId="477" priority="119" operator="equal">
      <formula>2</formula>
    </cfRule>
    <cfRule type="cellIs" dxfId="476" priority="120" operator="equal">
      <formula>0</formula>
    </cfRule>
  </conditionalFormatting>
  <conditionalFormatting sqref="F49">
    <cfRule type="cellIs" dxfId="475" priority="112" operator="equal">
      <formula>1</formula>
    </cfRule>
    <cfRule type="cellIs" dxfId="474" priority="113" operator="equal">
      <formula>3</formula>
    </cfRule>
    <cfRule type="cellIs" dxfId="473" priority="114" operator="equal">
      <formula>2</formula>
    </cfRule>
    <cfRule type="cellIs" dxfId="472" priority="115" operator="equal">
      <formula>0</formula>
    </cfRule>
  </conditionalFormatting>
  <conditionalFormatting sqref="F57">
    <cfRule type="cellIs" dxfId="471" priority="107" operator="equal">
      <formula>1</formula>
    </cfRule>
    <cfRule type="cellIs" dxfId="470" priority="108" operator="equal">
      <formula>3</formula>
    </cfRule>
    <cfRule type="cellIs" dxfId="469" priority="109" operator="equal">
      <formula>2</formula>
    </cfRule>
    <cfRule type="cellIs" dxfId="468" priority="110" operator="equal">
      <formula>0</formula>
    </cfRule>
  </conditionalFormatting>
  <conditionalFormatting sqref="F65">
    <cfRule type="cellIs" dxfId="467" priority="102" operator="equal">
      <formula>1</formula>
    </cfRule>
    <cfRule type="cellIs" dxfId="466" priority="103" operator="equal">
      <formula>3</formula>
    </cfRule>
    <cfRule type="cellIs" dxfId="465" priority="104" operator="equal">
      <formula>2</formula>
    </cfRule>
    <cfRule type="cellIs" dxfId="464" priority="105" operator="equal">
      <formula>0</formula>
    </cfRule>
  </conditionalFormatting>
  <conditionalFormatting sqref="F73">
    <cfRule type="cellIs" dxfId="463" priority="97" operator="equal">
      <formula>1</formula>
    </cfRule>
    <cfRule type="cellIs" dxfId="462" priority="98" operator="equal">
      <formula>3</formula>
    </cfRule>
    <cfRule type="cellIs" dxfId="461" priority="99" operator="equal">
      <formula>2</formula>
    </cfRule>
    <cfRule type="cellIs" dxfId="460" priority="100" operator="equal">
      <formula>0</formula>
    </cfRule>
  </conditionalFormatting>
  <conditionalFormatting sqref="F81">
    <cfRule type="cellIs" dxfId="459" priority="92" operator="equal">
      <formula>1</formula>
    </cfRule>
    <cfRule type="cellIs" dxfId="458" priority="93" operator="equal">
      <formula>3</formula>
    </cfRule>
    <cfRule type="cellIs" dxfId="457" priority="94" operator="equal">
      <formula>2</formula>
    </cfRule>
    <cfRule type="cellIs" dxfId="456" priority="95" operator="equal">
      <formula>0</formula>
    </cfRule>
  </conditionalFormatting>
  <conditionalFormatting sqref="F89">
    <cfRule type="cellIs" dxfId="455" priority="87" operator="equal">
      <formula>1</formula>
    </cfRule>
    <cfRule type="cellIs" dxfId="454" priority="88" operator="equal">
      <formula>3</formula>
    </cfRule>
    <cfRule type="cellIs" dxfId="453" priority="89" operator="equal">
      <formula>2</formula>
    </cfRule>
    <cfRule type="cellIs" dxfId="452" priority="90" operator="equal">
      <formula>0</formula>
    </cfRule>
  </conditionalFormatting>
  <conditionalFormatting sqref="F97">
    <cfRule type="cellIs" dxfId="451" priority="82" operator="equal">
      <formula>1</formula>
    </cfRule>
    <cfRule type="cellIs" dxfId="450" priority="83" operator="equal">
      <formula>3</formula>
    </cfRule>
    <cfRule type="cellIs" dxfId="449" priority="84" operator="equal">
      <formula>2</formula>
    </cfRule>
    <cfRule type="cellIs" dxfId="448" priority="85" operator="equal">
      <formula>0</formula>
    </cfRule>
  </conditionalFormatting>
  <conditionalFormatting sqref="F104">
    <cfRule type="cellIs" dxfId="447" priority="77" operator="equal">
      <formula>1</formula>
    </cfRule>
    <cfRule type="cellIs" dxfId="446" priority="78" operator="equal">
      <formula>3</formula>
    </cfRule>
    <cfRule type="cellIs" dxfId="445" priority="79" operator="equal">
      <formula>2</formula>
    </cfRule>
    <cfRule type="cellIs" dxfId="444" priority="80" operator="equal">
      <formula>0</formula>
    </cfRule>
  </conditionalFormatting>
  <conditionalFormatting sqref="F112">
    <cfRule type="cellIs" dxfId="443" priority="72" operator="equal">
      <formula>1</formula>
    </cfRule>
    <cfRule type="cellIs" dxfId="442" priority="73" operator="equal">
      <formula>3</formula>
    </cfRule>
    <cfRule type="cellIs" dxfId="441" priority="74" operator="equal">
      <formula>2</formula>
    </cfRule>
    <cfRule type="cellIs" dxfId="440" priority="75" operator="equal">
      <formula>0</formula>
    </cfRule>
  </conditionalFormatting>
  <conditionalFormatting sqref="F120">
    <cfRule type="cellIs" dxfId="439" priority="67" operator="equal">
      <formula>1</formula>
    </cfRule>
    <cfRule type="cellIs" dxfId="438" priority="68" operator="equal">
      <formula>3</formula>
    </cfRule>
    <cfRule type="cellIs" dxfId="437" priority="69" operator="equal">
      <formula>2</formula>
    </cfRule>
    <cfRule type="cellIs" dxfId="436" priority="70" operator="equal">
      <formula>0</formula>
    </cfRule>
  </conditionalFormatting>
  <conditionalFormatting sqref="F129">
    <cfRule type="cellIs" dxfId="435" priority="62" operator="equal">
      <formula>1</formula>
    </cfRule>
    <cfRule type="cellIs" dxfId="434" priority="63" operator="equal">
      <formula>3</formula>
    </cfRule>
    <cfRule type="cellIs" dxfId="433" priority="64" operator="equal">
      <formula>2</formula>
    </cfRule>
    <cfRule type="cellIs" dxfId="432" priority="65" operator="equal">
      <formula>0</formula>
    </cfRule>
  </conditionalFormatting>
  <conditionalFormatting sqref="F137">
    <cfRule type="cellIs" dxfId="431" priority="57" operator="equal">
      <formula>1</formula>
    </cfRule>
    <cfRule type="cellIs" dxfId="430" priority="58" operator="equal">
      <formula>3</formula>
    </cfRule>
    <cfRule type="cellIs" dxfId="429" priority="59" operator="equal">
      <formula>2</formula>
    </cfRule>
    <cfRule type="cellIs" dxfId="428" priority="60" operator="equal">
      <formula>0</formula>
    </cfRule>
  </conditionalFormatting>
  <conditionalFormatting sqref="F143">
    <cfRule type="cellIs" dxfId="427" priority="52" operator="equal">
      <formula>1</formula>
    </cfRule>
    <cfRule type="cellIs" dxfId="426" priority="53" operator="equal">
      <formula>3</formula>
    </cfRule>
    <cfRule type="cellIs" dxfId="425" priority="54" operator="equal">
      <formula>2</formula>
    </cfRule>
    <cfRule type="cellIs" dxfId="424" priority="55" operator="equal">
      <formula>0</formula>
    </cfRule>
  </conditionalFormatting>
  <conditionalFormatting sqref="F150">
    <cfRule type="cellIs" dxfId="423" priority="47" operator="equal">
      <formula>1</formula>
    </cfRule>
    <cfRule type="cellIs" dxfId="422" priority="48" operator="equal">
      <formula>3</formula>
    </cfRule>
    <cfRule type="cellIs" dxfId="421" priority="49" operator="equal">
      <formula>2</formula>
    </cfRule>
    <cfRule type="cellIs" dxfId="420" priority="50" operator="equal">
      <formula>0</formula>
    </cfRule>
  </conditionalFormatting>
  <conditionalFormatting sqref="F158">
    <cfRule type="cellIs" dxfId="419" priority="42" operator="equal">
      <formula>1</formula>
    </cfRule>
    <cfRule type="cellIs" dxfId="418" priority="43" operator="equal">
      <formula>3</formula>
    </cfRule>
    <cfRule type="cellIs" dxfId="417" priority="44" operator="equal">
      <formula>2</formula>
    </cfRule>
    <cfRule type="cellIs" dxfId="416" priority="45" operator="equal">
      <formula>0</formula>
    </cfRule>
  </conditionalFormatting>
  <conditionalFormatting sqref="F165">
    <cfRule type="cellIs" dxfId="415" priority="37" operator="equal">
      <formula>1</formula>
    </cfRule>
    <cfRule type="cellIs" dxfId="414" priority="38" operator="equal">
      <formula>3</formula>
    </cfRule>
    <cfRule type="cellIs" dxfId="413" priority="39" operator="equal">
      <formula>2</formula>
    </cfRule>
    <cfRule type="cellIs" dxfId="412" priority="40" operator="equal">
      <formula>0</formula>
    </cfRule>
  </conditionalFormatting>
  <conditionalFormatting sqref="F173">
    <cfRule type="cellIs" dxfId="411" priority="32" operator="equal">
      <formula>1</formula>
    </cfRule>
    <cfRule type="cellIs" dxfId="410" priority="33" operator="equal">
      <formula>3</formula>
    </cfRule>
    <cfRule type="cellIs" dxfId="409" priority="34" operator="equal">
      <formula>2</formula>
    </cfRule>
    <cfRule type="cellIs" dxfId="408" priority="35" operator="equal">
      <formula>0</formula>
    </cfRule>
  </conditionalFormatting>
  <conditionalFormatting sqref="F181">
    <cfRule type="cellIs" dxfId="407" priority="27" operator="equal">
      <formula>1</formula>
    </cfRule>
    <cfRule type="cellIs" dxfId="406" priority="28" operator="equal">
      <formula>3</formula>
    </cfRule>
    <cfRule type="cellIs" dxfId="405" priority="29" operator="equal">
      <formula>2</formula>
    </cfRule>
    <cfRule type="cellIs" dxfId="404" priority="30" operator="equal">
      <formula>0</formula>
    </cfRule>
  </conditionalFormatting>
  <conditionalFormatting sqref="F189">
    <cfRule type="cellIs" dxfId="403" priority="22" operator="equal">
      <formula>1</formula>
    </cfRule>
    <cfRule type="cellIs" dxfId="402" priority="23" operator="equal">
      <formula>3</formula>
    </cfRule>
    <cfRule type="cellIs" dxfId="401" priority="24" operator="equal">
      <formula>2</formula>
    </cfRule>
    <cfRule type="cellIs" dxfId="400" priority="25" operator="equal">
      <formula>0</formula>
    </cfRule>
  </conditionalFormatting>
  <conditionalFormatting sqref="F196">
    <cfRule type="cellIs" dxfId="399" priority="17" operator="equal">
      <formula>1</formula>
    </cfRule>
    <cfRule type="cellIs" dxfId="398" priority="18" operator="equal">
      <formula>3</formula>
    </cfRule>
    <cfRule type="cellIs" dxfId="397" priority="19" operator="equal">
      <formula>2</formula>
    </cfRule>
    <cfRule type="cellIs" dxfId="396" priority="20" operator="equal">
      <formula>0</formula>
    </cfRule>
  </conditionalFormatting>
  <conditionalFormatting sqref="F205">
    <cfRule type="cellIs" dxfId="395" priority="12" operator="equal">
      <formula>1</formula>
    </cfRule>
    <cfRule type="cellIs" dxfId="394" priority="13" operator="equal">
      <formula>3</formula>
    </cfRule>
    <cfRule type="cellIs" dxfId="393" priority="14" operator="equal">
      <formula>2</formula>
    </cfRule>
    <cfRule type="cellIs" dxfId="392" priority="15" operator="equal">
      <formula>0</formula>
    </cfRule>
  </conditionalFormatting>
  <conditionalFormatting sqref="F213">
    <cfRule type="cellIs" dxfId="391" priority="7" operator="equal">
      <formula>1</formula>
    </cfRule>
    <cfRule type="cellIs" dxfId="390" priority="8" operator="equal">
      <formula>3</formula>
    </cfRule>
    <cfRule type="cellIs" dxfId="389" priority="9" operator="equal">
      <formula>2</formula>
    </cfRule>
    <cfRule type="cellIs" dxfId="388" priority="10" operator="equal">
      <formula>0</formula>
    </cfRule>
  </conditionalFormatting>
  <conditionalFormatting sqref="F221">
    <cfRule type="cellIs" dxfId="387" priority="2" operator="equal">
      <formula>1</formula>
    </cfRule>
    <cfRule type="cellIs" dxfId="386" priority="3" operator="equal">
      <formula>3</formula>
    </cfRule>
    <cfRule type="cellIs" dxfId="385" priority="4" operator="equal">
      <formula>2</formula>
    </cfRule>
    <cfRule type="cellIs" dxfId="384" priority="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707DF0A2-A7CE-4DF0-81E4-EE74DC9B0554}">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A, B und C
Antrag auf Rezertifizierung
Selbstbeurteilung Projektmanagement&amp;R&amp;G</oddHeader>
    <oddFooter>&amp;L&amp;"Verdana,Standard"&amp;9© VZPM&amp;C&amp;"Verdana,Standard"&amp;9&amp;F&amp;R&amp;"Verdana,Standard"&amp;9&amp;A Seite &amp;P/&amp;N</oddFooter>
  </headerFooter>
  <ignoredErrors>
    <ignoredError sqref="B8 B128 B48" numberStoredAsText="1"/>
    <ignoredError sqref="B9 B17 B27 B36 B42 B57 B65 B81 B97 B112 B129 B137 B143 B150 B158 B165 B173 B181 B189 B196 B205 B213 B221 B49 B73 B89 B104 B120" twoDigitTextYear="1"/>
    <ignoredError sqref="F9 F17 F221 F213 F205 F196 F189 F181 F173 F165 F158 F150 F143 F137 F129 F120 F112 F104 F97 F89 F81 F73 F65 F57 F49 F42 F36 F27"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61" operator="notContains" id="{8FC75B11-BE7C-4710-B8E7-410B9219BCB2}">
            <xm:f>ISERROR(SEARCH("",F11))</xm:f>
            <xm:f>""</xm:f>
            <x14:dxf>
              <fill>
                <patternFill>
                  <bgColor theme="0"/>
                </patternFill>
              </fill>
            </x14:dxf>
          </x14:cfRule>
          <xm:sqref>F11</xm:sqref>
        </x14:conditionalFormatting>
        <x14:conditionalFormatting xmlns:xm="http://schemas.microsoft.com/office/excel/2006/main">
          <x14:cfRule type="notContainsText" priority="156" operator="notContains" id="{E738A9E7-73BC-4F7B-A81E-04C987A861BB}">
            <xm:f>ISERROR(SEARCH("",F12))</xm:f>
            <xm:f>""</xm:f>
            <x14:dxf>
              <fill>
                <patternFill>
                  <bgColor theme="0"/>
                </patternFill>
              </fill>
            </x14:dxf>
          </x14:cfRule>
          <xm:sqref>F12:F15</xm:sqref>
        </x14:conditionalFormatting>
        <x14:conditionalFormatting xmlns:xm="http://schemas.microsoft.com/office/excel/2006/main">
          <x14:cfRule type="notContainsText" priority="151" operator="notContains" id="{88D80F0A-28E7-44DE-B174-6208CF8AC298}">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DF9453FB-A00D-49A7-988E-E9A33F945006}">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0458E135-932E-4DEC-972B-F78746620667}">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DF2452C0-2682-42BC-9DD1-960C3062C803}">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E470F353-6627-4BB2-8461-253D052AA416}">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BD4DF78D-2D29-4DC7-8A74-60316813416F}">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4A5115DA-210E-4A92-A285-6E56186B7297}">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2A0226F3-E793-449F-9B4D-F875C85ABA6D}">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8B8A1809-BF1F-4535-B580-E90DD060606F}">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CB7BB1E4-6409-4540-A7ED-4FF9CCDF71F2}">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DD8648AA-F54A-4067-9476-5F0A028F6ACB}">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A99FF33C-D4AF-4CE2-A4C7-F0F3B182E7EB}">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845C2BF8-55DE-4067-B892-9385D50DE661}">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7B3675F0-8C0E-4E2E-8C82-2388266EF7D8}">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B157D572-35AA-4D2E-97CE-28CDFD31248E}">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17018448-8ED3-477C-9B96-3439DDD78D14}">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A068129D-7CD7-4D72-A4B7-672A107C1F89}">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2C9E26C0-B3C3-41FE-A0C8-6A1727153C8C}">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CC46A4A9-452D-4E66-9C3F-79DC9DDD7A85}">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D98F0FCB-B958-4306-80FE-DC6087C5E881}">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C50BE670-A503-46CB-A1AB-8FBCF40115CD}">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9C82A256-DD44-4E66-8746-2ADF5F7D4279}">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014569C9-A636-4647-A0EA-A40246271D8F}">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20A95250-C24A-4EB0-A1A4-F847AA0F4C09}">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3ACFC38C-F37A-4E96-AC06-44F8CA171D6E}">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622083CB-9110-44A3-925D-0338A7E52A8F}">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BA072081-8405-4ECB-96CB-B57A0832E268}">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E3988B9C-6ADE-47CC-87FD-43D66F8305DD}">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7ACB8DB3-F567-46C0-A088-C5FC265B75F1}">
            <xm:f>ISERROR(SEARCH("",F213))</xm:f>
            <xm:f>""</xm:f>
            <x14:dxf>
              <fill>
                <patternFill>
                  <bgColor theme="0" tint="-0.14996795556505021"/>
                </patternFill>
              </fill>
            </x14:dxf>
          </x14:cfRule>
          <xm:sqref>F213</xm:sqref>
        </x14:conditionalFormatting>
        <x14:conditionalFormatting xmlns:xm="http://schemas.microsoft.com/office/excel/2006/main">
          <x14:cfRule type="notContainsText" priority="1" operator="notContains" id="{1A81B911-5A7A-4512-956F-A40D0A01DAFF}">
            <xm:f>ISERROR(SEARCH("",F221))</xm:f>
            <xm:f>""</xm:f>
            <x14:dxf>
              <fill>
                <patternFill>
                  <bgColor theme="0" tint="-0.14996795556505021"/>
                </patternFill>
              </fill>
            </x14:dxf>
          </x14:cfRule>
          <xm:sqref>F221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A1:M237"/>
  <sheetViews>
    <sheetView showGridLines="0" zoomScaleNormal="100" workbookViewId="0">
      <pane ySplit="7" topLeftCell="A8" activePane="bottomLeft" state="frozen"/>
      <selection pane="bottomLeft" activeCell="A8" sqref="A8"/>
    </sheetView>
  </sheetViews>
  <sheetFormatPr baseColWidth="10" defaultColWidth="11.453125" defaultRowHeight="18" customHeight="1" x14ac:dyDescent="0.35"/>
  <cols>
    <col min="1" max="1" width="1.7265625" style="4" customWidth="1"/>
    <col min="2" max="2" width="10.7265625" style="84" customWidth="1"/>
    <col min="3" max="3" width="1.7265625" style="4" customWidth="1"/>
    <col min="4" max="4" width="118.7265625" style="153" customWidth="1"/>
    <col min="5" max="5" width="1.7265625" style="4" customWidth="1"/>
    <col min="6" max="6" width="8.7265625" style="5" customWidth="1"/>
    <col min="7" max="8" width="1.7265625" style="4" customWidth="1"/>
    <col min="9" max="9" width="8.7265625" style="5" hidden="1" customWidth="1"/>
    <col min="10" max="10" width="11.453125" style="6" customWidth="1"/>
    <col min="11" max="13" width="11.453125" style="5"/>
    <col min="14" max="16384" width="11.453125" style="4"/>
  </cols>
  <sheetData>
    <row r="1" spans="1:9" ht="10" customHeight="1" x14ac:dyDescent="0.35">
      <c r="A1" s="7"/>
      <c r="B1" s="132"/>
      <c r="C1" s="8"/>
      <c r="D1" s="157"/>
      <c r="E1" s="8"/>
      <c r="F1" s="158"/>
      <c r="G1" s="145"/>
      <c r="H1" s="238"/>
      <c r="I1" s="242"/>
    </row>
    <row r="2" spans="1:9" ht="18" customHeight="1" x14ac:dyDescent="0.35">
      <c r="A2" s="10"/>
      <c r="B2" s="231" t="s">
        <v>657</v>
      </c>
      <c r="C2" s="11"/>
      <c r="D2" s="159"/>
      <c r="E2" s="11"/>
      <c r="F2" s="17"/>
      <c r="G2" s="137"/>
      <c r="H2" s="238"/>
      <c r="I2" s="242"/>
    </row>
    <row r="3" spans="1:9" ht="10" customHeight="1" x14ac:dyDescent="0.35">
      <c r="A3" s="10"/>
      <c r="B3" s="11"/>
      <c r="C3" s="11"/>
      <c r="D3" s="159"/>
      <c r="E3" s="11"/>
      <c r="F3" s="17"/>
      <c r="G3" s="137"/>
      <c r="H3" s="238"/>
      <c r="I3" s="242"/>
    </row>
    <row r="4" spans="1:9" ht="24" customHeight="1" x14ac:dyDescent="0.35">
      <c r="A4" s="10"/>
      <c r="B4" s="379" t="s">
        <v>323</v>
      </c>
      <c r="C4" s="379"/>
      <c r="D4" s="379"/>
      <c r="E4" s="379"/>
      <c r="F4" s="379"/>
      <c r="G4" s="137"/>
      <c r="H4" s="238"/>
      <c r="I4" s="242"/>
    </row>
    <row r="5" spans="1:9" ht="10" customHeight="1" x14ac:dyDescent="0.35">
      <c r="A5" s="10"/>
      <c r="B5" s="11"/>
      <c r="C5" s="11"/>
      <c r="D5" s="159"/>
      <c r="E5" s="11"/>
      <c r="F5" s="17"/>
      <c r="G5" s="137"/>
      <c r="H5" s="238"/>
      <c r="I5" s="242"/>
    </row>
    <row r="6" spans="1:9" ht="30" customHeight="1" x14ac:dyDescent="0.35">
      <c r="A6" s="10"/>
      <c r="B6" s="248" t="s">
        <v>324</v>
      </c>
      <c r="C6" s="11"/>
      <c r="D6" s="380" t="s">
        <v>325</v>
      </c>
      <c r="E6" s="380"/>
      <c r="F6" s="380"/>
      <c r="G6" s="137"/>
      <c r="H6" s="238"/>
      <c r="I6" s="242"/>
    </row>
    <row r="7" spans="1:9" ht="10" customHeight="1" x14ac:dyDescent="0.35">
      <c r="A7" s="10"/>
      <c r="B7" s="219"/>
      <c r="C7" s="11"/>
      <c r="D7" s="159"/>
      <c r="E7" s="11"/>
      <c r="F7" s="17"/>
      <c r="G7" s="137"/>
      <c r="H7" s="238"/>
      <c r="I7" s="242"/>
    </row>
    <row r="8" spans="1:9" ht="28" customHeight="1" x14ac:dyDescent="0.35">
      <c r="A8" s="10"/>
      <c r="B8" s="225" t="s">
        <v>326</v>
      </c>
      <c r="C8" s="21"/>
      <c r="D8" s="21" t="s">
        <v>327</v>
      </c>
      <c r="E8" s="11"/>
      <c r="F8" s="160"/>
      <c r="G8" s="137"/>
      <c r="H8" s="238"/>
      <c r="I8" s="242"/>
    </row>
    <row r="9" spans="1:9" ht="28" customHeight="1" x14ac:dyDescent="0.35">
      <c r="A9" s="10"/>
      <c r="B9" s="161" t="s">
        <v>328</v>
      </c>
      <c r="C9" s="231"/>
      <c r="D9" s="231" t="s">
        <v>329</v>
      </c>
      <c r="E9" s="11"/>
      <c r="F9" s="141" t="str">
        <f>IFERROR(ROUND(AVERAGE(F11:F15),0),"")</f>
        <v/>
      </c>
      <c r="G9" s="137"/>
      <c r="H9" s="238"/>
      <c r="I9" s="168" t="str">
        <f>F9</f>
        <v/>
      </c>
    </row>
    <row r="10" spans="1:9" ht="10" customHeight="1" x14ac:dyDescent="0.35">
      <c r="A10" s="10"/>
      <c r="B10" s="161"/>
      <c r="C10" s="231"/>
      <c r="D10" s="159"/>
      <c r="E10" s="11"/>
      <c r="F10" s="162"/>
      <c r="G10" s="137"/>
      <c r="H10" s="238"/>
      <c r="I10" s="242"/>
    </row>
    <row r="11" spans="1:9" ht="28" customHeight="1" x14ac:dyDescent="0.35">
      <c r="A11" s="10"/>
      <c r="B11" s="166" t="s">
        <v>330</v>
      </c>
      <c r="C11" s="11"/>
      <c r="D11" s="167" t="s">
        <v>658</v>
      </c>
      <c r="E11" s="11"/>
      <c r="F11" s="141"/>
      <c r="G11" s="137"/>
      <c r="H11" s="238"/>
      <c r="I11" s="242"/>
    </row>
    <row r="12" spans="1:9" ht="28" customHeight="1" x14ac:dyDescent="0.35">
      <c r="A12" s="10"/>
      <c r="B12" s="166" t="s">
        <v>332</v>
      </c>
      <c r="C12" s="11"/>
      <c r="D12" s="167" t="s">
        <v>333</v>
      </c>
      <c r="E12" s="11"/>
      <c r="F12" s="141"/>
      <c r="G12" s="137"/>
      <c r="H12" s="238"/>
      <c r="I12" s="242"/>
    </row>
    <row r="13" spans="1:9" ht="28" customHeight="1" x14ac:dyDescent="0.35">
      <c r="A13" s="10"/>
      <c r="B13" s="166" t="s">
        <v>334</v>
      </c>
      <c r="C13" s="11"/>
      <c r="D13" s="167" t="s">
        <v>659</v>
      </c>
      <c r="E13" s="11"/>
      <c r="F13" s="141"/>
      <c r="G13" s="137"/>
      <c r="H13" s="238"/>
      <c r="I13" s="242"/>
    </row>
    <row r="14" spans="1:9" ht="28" customHeight="1" x14ac:dyDescent="0.35">
      <c r="A14" s="10"/>
      <c r="B14" s="166" t="s">
        <v>336</v>
      </c>
      <c r="C14" s="11"/>
      <c r="D14" s="167" t="s">
        <v>337</v>
      </c>
      <c r="E14" s="11"/>
      <c r="F14" s="141"/>
      <c r="G14" s="137"/>
      <c r="H14" s="238"/>
      <c r="I14" s="242"/>
    </row>
    <row r="15" spans="1:9" ht="28" customHeight="1" x14ac:dyDescent="0.35">
      <c r="A15" s="10"/>
      <c r="B15" s="166" t="s">
        <v>338</v>
      </c>
      <c r="C15" s="11"/>
      <c r="D15" s="167" t="s">
        <v>339</v>
      </c>
      <c r="E15" s="11"/>
      <c r="F15" s="141"/>
      <c r="G15" s="137"/>
      <c r="H15" s="238"/>
      <c r="I15" s="242"/>
    </row>
    <row r="16" spans="1:9" ht="10" customHeight="1" x14ac:dyDescent="0.35">
      <c r="A16" s="10"/>
      <c r="B16" s="219"/>
      <c r="C16" s="11"/>
      <c r="D16" s="159"/>
      <c r="E16" s="11"/>
      <c r="F16" s="162"/>
      <c r="G16" s="137"/>
      <c r="H16" s="238"/>
      <c r="I16" s="242"/>
    </row>
    <row r="17" spans="1:9" ht="28" customHeight="1" x14ac:dyDescent="0.35">
      <c r="A17" s="10"/>
      <c r="B17" s="161" t="s">
        <v>340</v>
      </c>
      <c r="C17" s="231"/>
      <c r="D17" s="231" t="s">
        <v>341</v>
      </c>
      <c r="E17" s="11"/>
      <c r="F17" s="141" t="str">
        <f>IFERROR(ROUND(AVERAGE(F19:F25),0),"")</f>
        <v/>
      </c>
      <c r="G17" s="137"/>
      <c r="H17" s="238"/>
      <c r="I17" s="168" t="str">
        <f>F17</f>
        <v/>
      </c>
    </row>
    <row r="18" spans="1:9" ht="10" customHeight="1" x14ac:dyDescent="0.35">
      <c r="A18" s="10"/>
      <c r="B18" s="161"/>
      <c r="C18" s="231"/>
      <c r="D18" s="159"/>
      <c r="E18" s="11"/>
      <c r="F18" s="162"/>
      <c r="G18" s="137"/>
      <c r="H18" s="238"/>
      <c r="I18" s="242"/>
    </row>
    <row r="19" spans="1:9" ht="28" customHeight="1" x14ac:dyDescent="0.35">
      <c r="A19" s="10"/>
      <c r="B19" s="166" t="s">
        <v>342</v>
      </c>
      <c r="C19" s="11"/>
      <c r="D19" s="167" t="s">
        <v>345</v>
      </c>
      <c r="E19" s="11"/>
      <c r="F19" s="141"/>
      <c r="G19" s="137"/>
      <c r="H19" s="238"/>
      <c r="I19" s="242"/>
    </row>
    <row r="20" spans="1:9" ht="28" customHeight="1" x14ac:dyDescent="0.35">
      <c r="A20" s="10"/>
      <c r="B20" s="166" t="s">
        <v>344</v>
      </c>
      <c r="C20" s="11"/>
      <c r="D20" s="167" t="s">
        <v>343</v>
      </c>
      <c r="E20" s="11"/>
      <c r="F20" s="141"/>
      <c r="G20" s="137"/>
      <c r="H20" s="238"/>
      <c r="I20" s="242"/>
    </row>
    <row r="21" spans="1:9" ht="28" customHeight="1" x14ac:dyDescent="0.35">
      <c r="A21" s="10"/>
      <c r="B21" s="166" t="s">
        <v>346</v>
      </c>
      <c r="C21" s="11"/>
      <c r="D21" s="167" t="s">
        <v>660</v>
      </c>
      <c r="E21" s="11"/>
      <c r="F21" s="141"/>
      <c r="G21" s="137"/>
      <c r="H21" s="238"/>
      <c r="I21" s="242"/>
    </row>
    <row r="22" spans="1:9" ht="28" customHeight="1" x14ac:dyDescent="0.35">
      <c r="A22" s="10"/>
      <c r="B22" s="166" t="s">
        <v>348</v>
      </c>
      <c r="C22" s="11"/>
      <c r="D22" s="167" t="s">
        <v>661</v>
      </c>
      <c r="E22" s="11"/>
      <c r="F22" s="141"/>
      <c r="G22" s="137"/>
      <c r="H22" s="238"/>
      <c r="I22" s="242"/>
    </row>
    <row r="23" spans="1:9" ht="28" customHeight="1" x14ac:dyDescent="0.35">
      <c r="A23" s="10"/>
      <c r="B23" s="166" t="s">
        <v>350</v>
      </c>
      <c r="C23" s="11"/>
      <c r="D23" s="167" t="s">
        <v>662</v>
      </c>
      <c r="E23" s="11"/>
      <c r="F23" s="141"/>
      <c r="G23" s="137"/>
      <c r="H23" s="238"/>
      <c r="I23" s="242"/>
    </row>
    <row r="24" spans="1:9" ht="28" customHeight="1" x14ac:dyDescent="0.35">
      <c r="A24" s="10"/>
      <c r="B24" s="166" t="s">
        <v>352</v>
      </c>
      <c r="C24" s="11"/>
      <c r="D24" s="167" t="s">
        <v>663</v>
      </c>
      <c r="E24" s="11"/>
      <c r="F24" s="141"/>
      <c r="G24" s="137"/>
      <c r="H24" s="238"/>
      <c r="I24" s="242"/>
    </row>
    <row r="25" spans="1:9" ht="28" customHeight="1" x14ac:dyDescent="0.35">
      <c r="A25" s="10"/>
      <c r="B25" s="166" t="s">
        <v>354</v>
      </c>
      <c r="C25" s="11"/>
      <c r="D25" s="167" t="s">
        <v>664</v>
      </c>
      <c r="E25" s="11"/>
      <c r="F25" s="141"/>
      <c r="G25" s="137"/>
      <c r="H25" s="238"/>
      <c r="I25" s="242"/>
    </row>
    <row r="26" spans="1:9" ht="10" customHeight="1" x14ac:dyDescent="0.35">
      <c r="A26" s="10"/>
      <c r="B26" s="219"/>
      <c r="C26" s="11"/>
      <c r="D26" s="159"/>
      <c r="E26" s="11"/>
      <c r="F26" s="162"/>
      <c r="G26" s="137"/>
      <c r="H26" s="238"/>
      <c r="I26" s="242"/>
    </row>
    <row r="27" spans="1:9" ht="28" customHeight="1" x14ac:dyDescent="0.35">
      <c r="A27" s="10"/>
      <c r="B27" s="161" t="s">
        <v>356</v>
      </c>
      <c r="C27" s="231"/>
      <c r="D27" s="231" t="s">
        <v>357</v>
      </c>
      <c r="E27" s="11"/>
      <c r="F27" s="141" t="str">
        <f>IFERROR(ROUND(AVERAGE(F29:F34),0),"")</f>
        <v/>
      </c>
      <c r="G27" s="137"/>
      <c r="H27" s="238"/>
      <c r="I27" s="168" t="str">
        <f>F27</f>
        <v/>
      </c>
    </row>
    <row r="28" spans="1:9" ht="10" customHeight="1" x14ac:dyDescent="0.35">
      <c r="A28" s="10"/>
      <c r="B28" s="161"/>
      <c r="C28" s="231"/>
      <c r="D28" s="159"/>
      <c r="E28" s="11"/>
      <c r="F28" s="162"/>
      <c r="G28" s="137"/>
      <c r="H28" s="238"/>
      <c r="I28" s="242"/>
    </row>
    <row r="29" spans="1:9" ht="28" customHeight="1" x14ac:dyDescent="0.35">
      <c r="A29" s="10"/>
      <c r="B29" s="166" t="s">
        <v>358</v>
      </c>
      <c r="C29" s="11"/>
      <c r="D29" s="167" t="s">
        <v>665</v>
      </c>
      <c r="E29" s="11"/>
      <c r="F29" s="141"/>
      <c r="G29" s="137"/>
      <c r="H29" s="238"/>
      <c r="I29" s="242"/>
    </row>
    <row r="30" spans="1:9" ht="28" customHeight="1" x14ac:dyDescent="0.35">
      <c r="A30" s="10"/>
      <c r="B30" s="166" t="s">
        <v>360</v>
      </c>
      <c r="C30" s="11"/>
      <c r="D30" s="167" t="s">
        <v>666</v>
      </c>
      <c r="E30" s="11"/>
      <c r="F30" s="141"/>
      <c r="G30" s="137"/>
      <c r="H30" s="238"/>
      <c r="I30" s="242"/>
    </row>
    <row r="31" spans="1:9" ht="28" customHeight="1" x14ac:dyDescent="0.35">
      <c r="A31" s="10"/>
      <c r="B31" s="166" t="s">
        <v>362</v>
      </c>
      <c r="C31" s="11"/>
      <c r="D31" s="167" t="s">
        <v>667</v>
      </c>
      <c r="E31" s="11"/>
      <c r="F31" s="141"/>
      <c r="G31" s="137"/>
      <c r="H31" s="238"/>
      <c r="I31" s="242"/>
    </row>
    <row r="32" spans="1:9" ht="28" customHeight="1" x14ac:dyDescent="0.35">
      <c r="A32" s="10"/>
      <c r="B32" s="166" t="s">
        <v>364</v>
      </c>
      <c r="C32" s="11"/>
      <c r="D32" s="167" t="s">
        <v>668</v>
      </c>
      <c r="E32" s="11"/>
      <c r="F32" s="141"/>
      <c r="G32" s="137"/>
      <c r="H32" s="238"/>
      <c r="I32" s="242"/>
    </row>
    <row r="33" spans="1:9" ht="28" customHeight="1" x14ac:dyDescent="0.35">
      <c r="A33" s="10"/>
      <c r="B33" s="166" t="s">
        <v>366</v>
      </c>
      <c r="C33" s="11"/>
      <c r="D33" s="167" t="s">
        <v>669</v>
      </c>
      <c r="E33" s="11"/>
      <c r="F33" s="141"/>
      <c r="G33" s="137"/>
      <c r="H33" s="238"/>
      <c r="I33" s="242"/>
    </row>
    <row r="34" spans="1:9" ht="28" customHeight="1" x14ac:dyDescent="0.35">
      <c r="A34" s="10"/>
      <c r="B34" s="166" t="s">
        <v>368</v>
      </c>
      <c r="C34" s="11"/>
      <c r="D34" s="167" t="s">
        <v>670</v>
      </c>
      <c r="E34" s="11"/>
      <c r="F34" s="141"/>
      <c r="G34" s="137"/>
      <c r="H34" s="238"/>
      <c r="I34" s="242"/>
    </row>
    <row r="35" spans="1:9" ht="10" customHeight="1" x14ac:dyDescent="0.35">
      <c r="A35" s="10"/>
      <c r="B35" s="219"/>
      <c r="C35" s="11"/>
      <c r="D35" s="159"/>
      <c r="E35" s="11"/>
      <c r="F35" s="162"/>
      <c r="G35" s="137"/>
      <c r="H35" s="238"/>
      <c r="I35" s="242"/>
    </row>
    <row r="36" spans="1:9" ht="28" customHeight="1" x14ac:dyDescent="0.35">
      <c r="A36" s="10"/>
      <c r="B36" s="161" t="s">
        <v>370</v>
      </c>
      <c r="C36" s="231"/>
      <c r="D36" s="231" t="s">
        <v>371</v>
      </c>
      <c r="E36" s="11"/>
      <c r="F36" s="141" t="str">
        <f>IFERROR(ROUND(AVERAGE(F38:F40),0),"")</f>
        <v/>
      </c>
      <c r="G36" s="137"/>
      <c r="H36" s="238"/>
      <c r="I36" s="168" t="str">
        <f>F36</f>
        <v/>
      </c>
    </row>
    <row r="37" spans="1:9" ht="10" customHeight="1" x14ac:dyDescent="0.35">
      <c r="A37" s="10"/>
      <c r="B37" s="161"/>
      <c r="C37" s="231"/>
      <c r="D37" s="159"/>
      <c r="E37" s="11"/>
      <c r="F37" s="162"/>
      <c r="G37" s="137"/>
      <c r="H37" s="238"/>
      <c r="I37" s="242"/>
    </row>
    <row r="38" spans="1:9" ht="28" customHeight="1" x14ac:dyDescent="0.35">
      <c r="A38" s="10"/>
      <c r="B38" s="166" t="s">
        <v>372</v>
      </c>
      <c r="C38" s="11"/>
      <c r="D38" s="167" t="s">
        <v>671</v>
      </c>
      <c r="E38" s="11"/>
      <c r="F38" s="141"/>
      <c r="G38" s="137"/>
      <c r="H38" s="238"/>
      <c r="I38" s="242"/>
    </row>
    <row r="39" spans="1:9" ht="28" customHeight="1" x14ac:dyDescent="0.35">
      <c r="A39" s="10"/>
      <c r="B39" s="166" t="s">
        <v>374</v>
      </c>
      <c r="C39" s="11"/>
      <c r="D39" s="167" t="s">
        <v>672</v>
      </c>
      <c r="E39" s="11"/>
      <c r="F39" s="141"/>
      <c r="G39" s="137"/>
      <c r="H39" s="238"/>
      <c r="I39" s="242"/>
    </row>
    <row r="40" spans="1:9" ht="28" customHeight="1" x14ac:dyDescent="0.35">
      <c r="A40" s="10"/>
      <c r="B40" s="166" t="s">
        <v>376</v>
      </c>
      <c r="C40" s="11"/>
      <c r="D40" s="167" t="s">
        <v>673</v>
      </c>
      <c r="E40" s="11"/>
      <c r="F40" s="141"/>
      <c r="G40" s="137"/>
      <c r="H40" s="238"/>
      <c r="I40" s="242"/>
    </row>
    <row r="41" spans="1:9" ht="10" customHeight="1" x14ac:dyDescent="0.35">
      <c r="A41" s="10"/>
      <c r="B41" s="219"/>
      <c r="C41" s="11"/>
      <c r="D41" s="159"/>
      <c r="E41" s="11"/>
      <c r="F41" s="162"/>
      <c r="G41" s="137"/>
      <c r="H41" s="238"/>
      <c r="I41" s="242"/>
    </row>
    <row r="42" spans="1:9" ht="28" customHeight="1" x14ac:dyDescent="0.35">
      <c r="A42" s="10"/>
      <c r="B42" s="161" t="s">
        <v>378</v>
      </c>
      <c r="C42" s="231"/>
      <c r="D42" s="231" t="s">
        <v>379</v>
      </c>
      <c r="E42" s="11"/>
      <c r="F42" s="141" t="str">
        <f>IFERROR(ROUND(AVERAGE(F44:F46),0),"")</f>
        <v/>
      </c>
      <c r="G42" s="137"/>
      <c r="H42" s="238"/>
      <c r="I42" s="168" t="str">
        <f>F42</f>
        <v/>
      </c>
    </row>
    <row r="43" spans="1:9" ht="10" customHeight="1" x14ac:dyDescent="0.35">
      <c r="A43" s="10"/>
      <c r="B43" s="161"/>
      <c r="C43" s="231"/>
      <c r="D43" s="159"/>
      <c r="E43" s="11"/>
      <c r="F43" s="162"/>
      <c r="G43" s="137"/>
      <c r="H43" s="238"/>
      <c r="I43" s="242"/>
    </row>
    <row r="44" spans="1:9" ht="28" customHeight="1" x14ac:dyDescent="0.35">
      <c r="A44" s="10"/>
      <c r="B44" s="166" t="s">
        <v>380</v>
      </c>
      <c r="C44" s="11"/>
      <c r="D44" s="167" t="s">
        <v>674</v>
      </c>
      <c r="E44" s="11"/>
      <c r="F44" s="141"/>
      <c r="G44" s="137"/>
      <c r="H44" s="238"/>
      <c r="I44" s="242"/>
    </row>
    <row r="45" spans="1:9" ht="28" customHeight="1" x14ac:dyDescent="0.35">
      <c r="A45" s="10"/>
      <c r="B45" s="166" t="s">
        <v>382</v>
      </c>
      <c r="C45" s="11"/>
      <c r="D45" s="167" t="s">
        <v>675</v>
      </c>
      <c r="E45" s="11"/>
      <c r="F45" s="141"/>
      <c r="G45" s="137"/>
      <c r="H45" s="238"/>
      <c r="I45" s="242"/>
    </row>
    <row r="46" spans="1:9" ht="28" customHeight="1" x14ac:dyDescent="0.35">
      <c r="A46" s="10"/>
      <c r="B46" s="166" t="s">
        <v>384</v>
      </c>
      <c r="C46" s="11"/>
      <c r="D46" s="167" t="s">
        <v>676</v>
      </c>
      <c r="E46" s="11"/>
      <c r="F46" s="141"/>
      <c r="G46" s="137"/>
      <c r="H46" s="238"/>
      <c r="I46" s="242"/>
    </row>
    <row r="47" spans="1:9" ht="10" customHeight="1" x14ac:dyDescent="0.35">
      <c r="A47" s="10"/>
      <c r="B47" s="219"/>
      <c r="C47" s="11"/>
      <c r="D47" s="159"/>
      <c r="E47" s="11"/>
      <c r="F47" s="17"/>
      <c r="G47" s="137"/>
      <c r="H47" s="238"/>
      <c r="I47" s="242"/>
    </row>
    <row r="48" spans="1:9" ht="18" customHeight="1" x14ac:dyDescent="0.35">
      <c r="A48" s="10"/>
      <c r="B48" s="225" t="s">
        <v>386</v>
      </c>
      <c r="C48" s="21"/>
      <c r="D48" s="21" t="s">
        <v>387</v>
      </c>
      <c r="E48" s="11"/>
      <c r="F48" s="17"/>
      <c r="G48" s="137"/>
      <c r="H48" s="238"/>
      <c r="I48" s="242"/>
    </row>
    <row r="49" spans="1:9" ht="28" customHeight="1" x14ac:dyDescent="0.35">
      <c r="A49" s="10"/>
      <c r="B49" s="161" t="s">
        <v>388</v>
      </c>
      <c r="C49" s="231"/>
      <c r="D49" s="231" t="s">
        <v>389</v>
      </c>
      <c r="E49" s="11"/>
      <c r="F49" s="141" t="str">
        <f>IFERROR(ROUND(AVERAGE(F51:F55),0),"")</f>
        <v/>
      </c>
      <c r="G49" s="137"/>
      <c r="H49" s="238"/>
      <c r="I49" s="168" t="str">
        <f>F49</f>
        <v/>
      </c>
    </row>
    <row r="50" spans="1:9" ht="10" customHeight="1" x14ac:dyDescent="0.35">
      <c r="A50" s="10"/>
      <c r="B50" s="161"/>
      <c r="C50" s="231"/>
      <c r="D50" s="159"/>
      <c r="E50" s="11"/>
      <c r="F50" s="162"/>
      <c r="G50" s="137"/>
      <c r="H50" s="238"/>
      <c r="I50" s="242"/>
    </row>
    <row r="51" spans="1:9" ht="28" customHeight="1" x14ac:dyDescent="0.35">
      <c r="A51" s="10"/>
      <c r="B51" s="166" t="s">
        <v>390</v>
      </c>
      <c r="C51" s="11"/>
      <c r="D51" s="167" t="s">
        <v>391</v>
      </c>
      <c r="E51" s="11"/>
      <c r="F51" s="141"/>
      <c r="G51" s="137"/>
      <c r="H51" s="238"/>
      <c r="I51" s="242"/>
    </row>
    <row r="52" spans="1:9" ht="28" customHeight="1" x14ac:dyDescent="0.35">
      <c r="A52" s="10"/>
      <c r="B52" s="166" t="s">
        <v>392</v>
      </c>
      <c r="C52" s="11"/>
      <c r="D52" s="167" t="s">
        <v>393</v>
      </c>
      <c r="E52" s="11"/>
      <c r="F52" s="141"/>
      <c r="G52" s="137"/>
      <c r="H52" s="238"/>
      <c r="I52" s="242"/>
    </row>
    <row r="53" spans="1:9" ht="28" customHeight="1" x14ac:dyDescent="0.35">
      <c r="A53" s="10"/>
      <c r="B53" s="166" t="s">
        <v>394</v>
      </c>
      <c r="C53" s="11"/>
      <c r="D53" s="167" t="s">
        <v>395</v>
      </c>
      <c r="E53" s="11"/>
      <c r="F53" s="141"/>
      <c r="G53" s="137"/>
      <c r="H53" s="238"/>
      <c r="I53" s="242"/>
    </row>
    <row r="54" spans="1:9" ht="28" customHeight="1" x14ac:dyDescent="0.35">
      <c r="A54" s="10"/>
      <c r="B54" s="166" t="s">
        <v>396</v>
      </c>
      <c r="C54" s="11"/>
      <c r="D54" s="167" t="s">
        <v>397</v>
      </c>
      <c r="E54" s="11"/>
      <c r="F54" s="141"/>
      <c r="G54" s="137"/>
      <c r="H54" s="238"/>
      <c r="I54" s="242"/>
    </row>
    <row r="55" spans="1:9" ht="28" customHeight="1" x14ac:dyDescent="0.35">
      <c r="A55" s="10"/>
      <c r="B55" s="166" t="s">
        <v>398</v>
      </c>
      <c r="C55" s="11"/>
      <c r="D55" s="167" t="s">
        <v>399</v>
      </c>
      <c r="E55" s="11"/>
      <c r="F55" s="141"/>
      <c r="G55" s="137"/>
      <c r="H55" s="238"/>
      <c r="I55" s="242"/>
    </row>
    <row r="56" spans="1:9" ht="10" customHeight="1" x14ac:dyDescent="0.35">
      <c r="A56" s="10"/>
      <c r="B56" s="219"/>
      <c r="C56" s="11"/>
      <c r="D56" s="159"/>
      <c r="E56" s="11"/>
      <c r="F56" s="162"/>
      <c r="G56" s="137"/>
      <c r="H56" s="238"/>
      <c r="I56" s="242"/>
    </row>
    <row r="57" spans="1:9" ht="28" customHeight="1" x14ac:dyDescent="0.35">
      <c r="A57" s="10"/>
      <c r="B57" s="161" t="s">
        <v>400</v>
      </c>
      <c r="C57" s="231"/>
      <c r="D57" s="231" t="s">
        <v>401</v>
      </c>
      <c r="E57" s="11"/>
      <c r="F57" s="141" t="str">
        <f>IFERROR(ROUND(AVERAGE(F59:F63),0),"")</f>
        <v/>
      </c>
      <c r="G57" s="137"/>
      <c r="H57" s="238"/>
      <c r="I57" s="168" t="str">
        <f>F57</f>
        <v/>
      </c>
    </row>
    <row r="58" spans="1:9" ht="10" customHeight="1" x14ac:dyDescent="0.35">
      <c r="A58" s="10"/>
      <c r="B58" s="161"/>
      <c r="C58" s="231"/>
      <c r="D58" s="159"/>
      <c r="E58" s="11"/>
      <c r="F58" s="162"/>
      <c r="G58" s="137"/>
      <c r="H58" s="238"/>
      <c r="I58" s="242"/>
    </row>
    <row r="59" spans="1:9" ht="28" customHeight="1" x14ac:dyDescent="0.35">
      <c r="A59" s="10"/>
      <c r="B59" s="166" t="s">
        <v>402</v>
      </c>
      <c r="C59" s="11"/>
      <c r="D59" s="167" t="s">
        <v>403</v>
      </c>
      <c r="E59" s="11"/>
      <c r="F59" s="141"/>
      <c r="G59" s="137"/>
      <c r="H59" s="238"/>
      <c r="I59" s="242"/>
    </row>
    <row r="60" spans="1:9" ht="28" customHeight="1" x14ac:dyDescent="0.35">
      <c r="A60" s="10"/>
      <c r="B60" s="166" t="s">
        <v>404</v>
      </c>
      <c r="C60" s="11"/>
      <c r="D60" s="167" t="s">
        <v>405</v>
      </c>
      <c r="E60" s="11"/>
      <c r="F60" s="141"/>
      <c r="G60" s="137"/>
      <c r="H60" s="238"/>
      <c r="I60" s="242"/>
    </row>
    <row r="61" spans="1:9" ht="28" customHeight="1" x14ac:dyDescent="0.35">
      <c r="A61" s="10"/>
      <c r="B61" s="166" t="s">
        <v>406</v>
      </c>
      <c r="C61" s="11"/>
      <c r="D61" s="167" t="s">
        <v>407</v>
      </c>
      <c r="E61" s="11"/>
      <c r="F61" s="141"/>
      <c r="G61" s="137"/>
      <c r="H61" s="238"/>
      <c r="I61" s="242"/>
    </row>
    <row r="62" spans="1:9" ht="28" customHeight="1" x14ac:dyDescent="0.35">
      <c r="A62" s="10"/>
      <c r="B62" s="166" t="s">
        <v>408</v>
      </c>
      <c r="C62" s="11"/>
      <c r="D62" s="167" t="s">
        <v>409</v>
      </c>
      <c r="E62" s="11"/>
      <c r="F62" s="141"/>
      <c r="G62" s="137"/>
      <c r="H62" s="238"/>
      <c r="I62" s="242"/>
    </row>
    <row r="63" spans="1:9" ht="28" customHeight="1" x14ac:dyDescent="0.35">
      <c r="A63" s="10"/>
      <c r="B63" s="166" t="s">
        <v>410</v>
      </c>
      <c r="C63" s="11"/>
      <c r="D63" s="167" t="s">
        <v>865</v>
      </c>
      <c r="E63" s="11"/>
      <c r="F63" s="141"/>
      <c r="G63" s="137"/>
      <c r="H63" s="238"/>
      <c r="I63" s="242"/>
    </row>
    <row r="64" spans="1:9" ht="10" customHeight="1" x14ac:dyDescent="0.35">
      <c r="A64" s="10"/>
      <c r="B64" s="219"/>
      <c r="C64" s="11"/>
      <c r="D64" s="159"/>
      <c r="E64" s="11"/>
      <c r="F64" s="162"/>
      <c r="G64" s="137"/>
      <c r="H64" s="238"/>
      <c r="I64" s="242"/>
    </row>
    <row r="65" spans="1:9" ht="28" customHeight="1" x14ac:dyDescent="0.35">
      <c r="A65" s="10"/>
      <c r="B65" s="161" t="s">
        <v>411</v>
      </c>
      <c r="C65" s="231"/>
      <c r="D65" s="231" t="s">
        <v>412</v>
      </c>
      <c r="E65" s="11"/>
      <c r="F65" s="141" t="str">
        <f>IFERROR(ROUND(AVERAGE(F67:F71),0),"")</f>
        <v/>
      </c>
      <c r="G65" s="137"/>
      <c r="H65" s="238"/>
      <c r="I65" s="168" t="str">
        <f>F65</f>
        <v/>
      </c>
    </row>
    <row r="66" spans="1:9" ht="10" customHeight="1" x14ac:dyDescent="0.35">
      <c r="A66" s="10"/>
      <c r="B66" s="161"/>
      <c r="C66" s="231"/>
      <c r="D66" s="159"/>
      <c r="E66" s="11"/>
      <c r="F66" s="162"/>
      <c r="G66" s="137"/>
      <c r="H66" s="238"/>
      <c r="I66" s="242"/>
    </row>
    <row r="67" spans="1:9" ht="28" customHeight="1" x14ac:dyDescent="0.35">
      <c r="A67" s="10"/>
      <c r="B67" s="166" t="s">
        <v>413</v>
      </c>
      <c r="C67" s="11"/>
      <c r="D67" s="167" t="s">
        <v>414</v>
      </c>
      <c r="E67" s="11"/>
      <c r="F67" s="141"/>
      <c r="G67" s="137"/>
      <c r="H67" s="238"/>
      <c r="I67" s="242"/>
    </row>
    <row r="68" spans="1:9" ht="28" customHeight="1" x14ac:dyDescent="0.35">
      <c r="A68" s="10"/>
      <c r="B68" s="166" t="s">
        <v>415</v>
      </c>
      <c r="C68" s="11"/>
      <c r="D68" s="167" t="s">
        <v>416</v>
      </c>
      <c r="E68" s="11"/>
      <c r="F68" s="141"/>
      <c r="G68" s="137"/>
      <c r="H68" s="238"/>
      <c r="I68" s="242"/>
    </row>
    <row r="69" spans="1:9" ht="28" customHeight="1" x14ac:dyDescent="0.35">
      <c r="A69" s="10"/>
      <c r="B69" s="166" t="s">
        <v>417</v>
      </c>
      <c r="C69" s="11"/>
      <c r="D69" s="167" t="s">
        <v>418</v>
      </c>
      <c r="E69" s="11"/>
      <c r="F69" s="141"/>
      <c r="G69" s="137"/>
      <c r="H69" s="238"/>
      <c r="I69" s="242"/>
    </row>
    <row r="70" spans="1:9" ht="28" customHeight="1" x14ac:dyDescent="0.35">
      <c r="A70" s="10"/>
      <c r="B70" s="166" t="s">
        <v>419</v>
      </c>
      <c r="C70" s="11"/>
      <c r="D70" s="167" t="s">
        <v>420</v>
      </c>
      <c r="E70" s="11"/>
      <c r="F70" s="141"/>
      <c r="G70" s="137"/>
      <c r="H70" s="238"/>
      <c r="I70" s="242"/>
    </row>
    <row r="71" spans="1:9" ht="28" customHeight="1" x14ac:dyDescent="0.35">
      <c r="A71" s="10"/>
      <c r="B71" s="166" t="s">
        <v>421</v>
      </c>
      <c r="C71" s="11"/>
      <c r="D71" s="167" t="s">
        <v>422</v>
      </c>
      <c r="E71" s="11"/>
      <c r="F71" s="141"/>
      <c r="G71" s="137"/>
      <c r="H71" s="238"/>
      <c r="I71" s="242"/>
    </row>
    <row r="72" spans="1:9" ht="10" customHeight="1" x14ac:dyDescent="0.35">
      <c r="A72" s="10"/>
      <c r="B72" s="219"/>
      <c r="C72" s="11"/>
      <c r="D72" s="159"/>
      <c r="E72" s="11"/>
      <c r="F72" s="162"/>
      <c r="G72" s="137"/>
      <c r="H72" s="238"/>
      <c r="I72" s="242"/>
    </row>
    <row r="73" spans="1:9" ht="28" customHeight="1" x14ac:dyDescent="0.35">
      <c r="A73" s="10"/>
      <c r="B73" s="161" t="s">
        <v>423</v>
      </c>
      <c r="C73" s="231"/>
      <c r="D73" s="231" t="s">
        <v>424</v>
      </c>
      <c r="E73" s="11"/>
      <c r="F73" s="141" t="str">
        <f>IFERROR(ROUND(AVERAGE(F75:F79),0),"")</f>
        <v/>
      </c>
      <c r="G73" s="137"/>
      <c r="H73" s="238"/>
      <c r="I73" s="168" t="str">
        <f>F73</f>
        <v/>
      </c>
    </row>
    <row r="74" spans="1:9" ht="10" customHeight="1" x14ac:dyDescent="0.35">
      <c r="A74" s="10"/>
      <c r="B74" s="161"/>
      <c r="C74" s="231"/>
      <c r="D74" s="159"/>
      <c r="E74" s="11"/>
      <c r="F74" s="162"/>
      <c r="G74" s="137"/>
      <c r="H74" s="238"/>
      <c r="I74" s="242"/>
    </row>
    <row r="75" spans="1:9" ht="28" customHeight="1" x14ac:dyDescent="0.35">
      <c r="A75" s="10"/>
      <c r="B75" s="166" t="s">
        <v>425</v>
      </c>
      <c r="C75" s="11"/>
      <c r="D75" s="167" t="s">
        <v>426</v>
      </c>
      <c r="E75" s="11"/>
      <c r="F75" s="141"/>
      <c r="G75" s="137"/>
      <c r="H75" s="238"/>
      <c r="I75" s="242"/>
    </row>
    <row r="76" spans="1:9" ht="28" customHeight="1" x14ac:dyDescent="0.35">
      <c r="A76" s="10"/>
      <c r="B76" s="166" t="s">
        <v>427</v>
      </c>
      <c r="C76" s="11"/>
      <c r="D76" s="167" t="s">
        <v>428</v>
      </c>
      <c r="E76" s="11"/>
      <c r="F76" s="141"/>
      <c r="G76" s="137"/>
      <c r="H76" s="238"/>
      <c r="I76" s="242"/>
    </row>
    <row r="77" spans="1:9" ht="28" customHeight="1" x14ac:dyDescent="0.35">
      <c r="A77" s="10"/>
      <c r="B77" s="166" t="s">
        <v>429</v>
      </c>
      <c r="C77" s="11"/>
      <c r="D77" s="167" t="s">
        <v>430</v>
      </c>
      <c r="E77" s="11"/>
      <c r="F77" s="141"/>
      <c r="G77" s="137"/>
      <c r="H77" s="238"/>
      <c r="I77" s="242"/>
    </row>
    <row r="78" spans="1:9" ht="28" customHeight="1" x14ac:dyDescent="0.35">
      <c r="A78" s="10"/>
      <c r="B78" s="166" t="s">
        <v>431</v>
      </c>
      <c r="C78" s="11"/>
      <c r="D78" s="167" t="s">
        <v>432</v>
      </c>
      <c r="E78" s="11"/>
      <c r="F78" s="141"/>
      <c r="G78" s="137"/>
      <c r="H78" s="238"/>
      <c r="I78" s="242"/>
    </row>
    <row r="79" spans="1:9" ht="28" customHeight="1" x14ac:dyDescent="0.35">
      <c r="A79" s="10"/>
      <c r="B79" s="166" t="s">
        <v>433</v>
      </c>
      <c r="C79" s="11"/>
      <c r="D79" s="167" t="s">
        <v>434</v>
      </c>
      <c r="E79" s="11"/>
      <c r="F79" s="141"/>
      <c r="G79" s="137"/>
      <c r="H79" s="238"/>
      <c r="I79" s="242"/>
    </row>
    <row r="80" spans="1:9" ht="10" customHeight="1" x14ac:dyDescent="0.35">
      <c r="A80" s="10"/>
      <c r="B80" s="219"/>
      <c r="C80" s="11"/>
      <c r="D80" s="159"/>
      <c r="E80" s="11"/>
      <c r="F80" s="162"/>
      <c r="G80" s="137"/>
      <c r="H80" s="238"/>
      <c r="I80" s="242"/>
    </row>
    <row r="81" spans="1:9" ht="28" customHeight="1" x14ac:dyDescent="0.35">
      <c r="A81" s="10"/>
      <c r="B81" s="161" t="s">
        <v>435</v>
      </c>
      <c r="C81" s="231"/>
      <c r="D81" s="231" t="s">
        <v>436</v>
      </c>
      <c r="E81" s="11"/>
      <c r="F81" s="141" t="str">
        <f>IFERROR(ROUND(AVERAGE(F83:F87),0),"")</f>
        <v/>
      </c>
      <c r="G81" s="137"/>
      <c r="H81" s="238"/>
      <c r="I81" s="168" t="str">
        <f>F81</f>
        <v/>
      </c>
    </row>
    <row r="82" spans="1:9" ht="10" customHeight="1" x14ac:dyDescent="0.35">
      <c r="A82" s="10"/>
      <c r="B82" s="161"/>
      <c r="C82" s="231"/>
      <c r="D82" s="159"/>
      <c r="E82" s="11"/>
      <c r="F82" s="162"/>
      <c r="G82" s="137"/>
      <c r="H82" s="238"/>
      <c r="I82" s="242"/>
    </row>
    <row r="83" spans="1:9" ht="28" customHeight="1" x14ac:dyDescent="0.35">
      <c r="A83" s="10"/>
      <c r="B83" s="166" t="s">
        <v>437</v>
      </c>
      <c r="C83" s="11"/>
      <c r="D83" s="167" t="s">
        <v>438</v>
      </c>
      <c r="E83" s="11"/>
      <c r="F83" s="141"/>
      <c r="G83" s="137"/>
      <c r="H83" s="238"/>
      <c r="I83" s="242"/>
    </row>
    <row r="84" spans="1:9" ht="28" customHeight="1" x14ac:dyDescent="0.35">
      <c r="A84" s="10"/>
      <c r="B84" s="166" t="s">
        <v>439</v>
      </c>
      <c r="C84" s="11"/>
      <c r="D84" s="167" t="s">
        <v>440</v>
      </c>
      <c r="E84" s="11"/>
      <c r="F84" s="141"/>
      <c r="G84" s="137"/>
      <c r="H84" s="238"/>
      <c r="I84" s="242"/>
    </row>
    <row r="85" spans="1:9" ht="28" customHeight="1" x14ac:dyDescent="0.35">
      <c r="A85" s="10"/>
      <c r="B85" s="166" t="s">
        <v>441</v>
      </c>
      <c r="C85" s="11"/>
      <c r="D85" s="167" t="s">
        <v>442</v>
      </c>
      <c r="E85" s="11"/>
      <c r="F85" s="141"/>
      <c r="G85" s="137"/>
      <c r="H85" s="238"/>
      <c r="I85" s="242"/>
    </row>
    <row r="86" spans="1:9" ht="28" customHeight="1" x14ac:dyDescent="0.35">
      <c r="A86" s="10"/>
      <c r="B86" s="166" t="s">
        <v>443</v>
      </c>
      <c r="C86" s="11"/>
      <c r="D86" s="167" t="s">
        <v>444</v>
      </c>
      <c r="E86" s="11"/>
      <c r="F86" s="141"/>
      <c r="G86" s="137"/>
      <c r="H86" s="238"/>
      <c r="I86" s="242"/>
    </row>
    <row r="87" spans="1:9" ht="28" customHeight="1" x14ac:dyDescent="0.35">
      <c r="A87" s="10"/>
      <c r="B87" s="166" t="s">
        <v>445</v>
      </c>
      <c r="C87" s="11"/>
      <c r="D87" s="167" t="s">
        <v>446</v>
      </c>
      <c r="E87" s="11"/>
      <c r="F87" s="141"/>
      <c r="G87" s="137"/>
      <c r="H87" s="238"/>
      <c r="I87" s="242"/>
    </row>
    <row r="88" spans="1:9" ht="10" customHeight="1" x14ac:dyDescent="0.35">
      <c r="A88" s="10"/>
      <c r="B88" s="219"/>
      <c r="C88" s="11"/>
      <c r="D88" s="159"/>
      <c r="E88" s="11"/>
      <c r="F88" s="162"/>
      <c r="G88" s="137"/>
      <c r="H88" s="238"/>
      <c r="I88" s="242"/>
    </row>
    <row r="89" spans="1:9" ht="28" customHeight="1" x14ac:dyDescent="0.35">
      <c r="A89" s="10"/>
      <c r="B89" s="161" t="s">
        <v>447</v>
      </c>
      <c r="C89" s="231"/>
      <c r="D89" s="231" t="s">
        <v>448</v>
      </c>
      <c r="E89" s="11"/>
      <c r="F89" s="141" t="str">
        <f>IFERROR(ROUND(AVERAGE(F91:F95),0),"")</f>
        <v/>
      </c>
      <c r="G89" s="137"/>
      <c r="H89" s="238"/>
      <c r="I89" s="168" t="str">
        <f>F89</f>
        <v/>
      </c>
    </row>
    <row r="90" spans="1:9" ht="10" customHeight="1" x14ac:dyDescent="0.35">
      <c r="A90" s="10"/>
      <c r="B90" s="161"/>
      <c r="C90" s="231"/>
      <c r="D90" s="159"/>
      <c r="E90" s="11"/>
      <c r="F90" s="162"/>
      <c r="G90" s="137"/>
      <c r="H90" s="238"/>
      <c r="I90" s="242"/>
    </row>
    <row r="91" spans="1:9" ht="28" customHeight="1" x14ac:dyDescent="0.35">
      <c r="A91" s="10"/>
      <c r="B91" s="166" t="s">
        <v>449</v>
      </c>
      <c r="C91" s="11"/>
      <c r="D91" s="167" t="s">
        <v>450</v>
      </c>
      <c r="E91" s="11"/>
      <c r="F91" s="141"/>
      <c r="G91" s="137"/>
      <c r="H91" s="238"/>
      <c r="I91" s="242"/>
    </row>
    <row r="92" spans="1:9" ht="28" customHeight="1" x14ac:dyDescent="0.35">
      <c r="A92" s="10"/>
      <c r="B92" s="166" t="s">
        <v>451</v>
      </c>
      <c r="C92" s="11"/>
      <c r="D92" s="167" t="s">
        <v>452</v>
      </c>
      <c r="E92" s="11"/>
      <c r="F92" s="141"/>
      <c r="G92" s="137"/>
      <c r="H92" s="238"/>
      <c r="I92" s="242"/>
    </row>
    <row r="93" spans="1:9" ht="28" customHeight="1" x14ac:dyDescent="0.35">
      <c r="A93" s="10"/>
      <c r="B93" s="166" t="s">
        <v>453</v>
      </c>
      <c r="C93" s="11"/>
      <c r="D93" s="167" t="s">
        <v>454</v>
      </c>
      <c r="E93" s="11"/>
      <c r="F93" s="141"/>
      <c r="G93" s="137"/>
      <c r="H93" s="238"/>
      <c r="I93" s="242"/>
    </row>
    <row r="94" spans="1:9" ht="28" customHeight="1" x14ac:dyDescent="0.35">
      <c r="A94" s="10"/>
      <c r="B94" s="166" t="s">
        <v>455</v>
      </c>
      <c r="C94" s="11"/>
      <c r="D94" s="167" t="s">
        <v>456</v>
      </c>
      <c r="E94" s="11"/>
      <c r="F94" s="141"/>
      <c r="G94" s="137"/>
      <c r="H94" s="238"/>
      <c r="I94" s="242"/>
    </row>
    <row r="95" spans="1:9" ht="28" customHeight="1" x14ac:dyDescent="0.35">
      <c r="A95" s="10"/>
      <c r="B95" s="166" t="s">
        <v>457</v>
      </c>
      <c r="C95" s="11"/>
      <c r="D95" s="167" t="s">
        <v>458</v>
      </c>
      <c r="E95" s="11"/>
      <c r="F95" s="141"/>
      <c r="G95" s="137"/>
      <c r="H95" s="238"/>
      <c r="I95" s="242"/>
    </row>
    <row r="96" spans="1:9" ht="10" customHeight="1" x14ac:dyDescent="0.35">
      <c r="A96" s="10"/>
      <c r="B96" s="219"/>
      <c r="C96" s="11"/>
      <c r="D96" s="159"/>
      <c r="E96" s="11"/>
      <c r="F96" s="162"/>
      <c r="G96" s="137"/>
      <c r="H96" s="238"/>
      <c r="I96" s="242"/>
    </row>
    <row r="97" spans="1:9" ht="28" customHeight="1" x14ac:dyDescent="0.35">
      <c r="A97" s="10"/>
      <c r="B97" s="161" t="s">
        <v>459</v>
      </c>
      <c r="C97" s="231"/>
      <c r="D97" s="231" t="s">
        <v>460</v>
      </c>
      <c r="E97" s="11"/>
      <c r="F97" s="141" t="str">
        <f>IFERROR(ROUND(AVERAGE(F99:F102),0),"")</f>
        <v/>
      </c>
      <c r="G97" s="137"/>
      <c r="H97" s="238"/>
      <c r="I97" s="168" t="str">
        <f>F97</f>
        <v/>
      </c>
    </row>
    <row r="98" spans="1:9" ht="10" customHeight="1" x14ac:dyDescent="0.35">
      <c r="A98" s="10"/>
      <c r="B98" s="161"/>
      <c r="C98" s="231"/>
      <c r="D98" s="159"/>
      <c r="E98" s="11"/>
      <c r="F98" s="162"/>
      <c r="G98" s="137"/>
      <c r="H98" s="238"/>
      <c r="I98" s="242"/>
    </row>
    <row r="99" spans="1:9" ht="28" customHeight="1" x14ac:dyDescent="0.35">
      <c r="A99" s="10"/>
      <c r="B99" s="166" t="s">
        <v>461</v>
      </c>
      <c r="C99" s="11"/>
      <c r="D99" s="167" t="s">
        <v>462</v>
      </c>
      <c r="E99" s="11"/>
      <c r="F99" s="141"/>
      <c r="G99" s="137"/>
      <c r="H99" s="238"/>
      <c r="I99" s="242"/>
    </row>
    <row r="100" spans="1:9" ht="28" customHeight="1" x14ac:dyDescent="0.35">
      <c r="A100" s="10"/>
      <c r="B100" s="166" t="s">
        <v>463</v>
      </c>
      <c r="C100" s="11"/>
      <c r="D100" s="167" t="s">
        <v>464</v>
      </c>
      <c r="E100" s="11"/>
      <c r="F100" s="141"/>
      <c r="G100" s="137"/>
      <c r="H100" s="238"/>
      <c r="I100" s="242"/>
    </row>
    <row r="101" spans="1:9" ht="28" customHeight="1" x14ac:dyDescent="0.35">
      <c r="A101" s="10"/>
      <c r="B101" s="166" t="s">
        <v>465</v>
      </c>
      <c r="C101" s="11"/>
      <c r="D101" s="167" t="s">
        <v>466</v>
      </c>
      <c r="E101" s="11"/>
      <c r="F101" s="141"/>
      <c r="G101" s="137"/>
      <c r="H101" s="238"/>
      <c r="I101" s="242"/>
    </row>
    <row r="102" spans="1:9" ht="28" customHeight="1" x14ac:dyDescent="0.35">
      <c r="A102" s="10"/>
      <c r="B102" s="166" t="s">
        <v>467</v>
      </c>
      <c r="C102" s="11"/>
      <c r="D102" s="167" t="s">
        <v>468</v>
      </c>
      <c r="E102" s="11"/>
      <c r="F102" s="141"/>
      <c r="G102" s="137"/>
      <c r="H102" s="238"/>
      <c r="I102" s="242"/>
    </row>
    <row r="103" spans="1:9" ht="10" customHeight="1" x14ac:dyDescent="0.35">
      <c r="A103" s="10"/>
      <c r="B103" s="219"/>
      <c r="C103" s="11"/>
      <c r="D103" s="159"/>
      <c r="E103" s="11"/>
      <c r="F103" s="162"/>
      <c r="G103" s="137"/>
      <c r="H103" s="238"/>
      <c r="I103" s="242"/>
    </row>
    <row r="104" spans="1:9" ht="28" customHeight="1" x14ac:dyDescent="0.35">
      <c r="A104" s="10"/>
      <c r="B104" s="161" t="s">
        <v>469</v>
      </c>
      <c r="C104" s="231"/>
      <c r="D104" s="231" t="s">
        <v>470</v>
      </c>
      <c r="E104" s="11"/>
      <c r="F104" s="141" t="str">
        <f>IFERROR(ROUND(AVERAGE(F106:F110),0),"")</f>
        <v/>
      </c>
      <c r="G104" s="137"/>
      <c r="H104" s="238"/>
      <c r="I104" s="168" t="str">
        <f>F104</f>
        <v/>
      </c>
    </row>
    <row r="105" spans="1:9" ht="10" customHeight="1" x14ac:dyDescent="0.35">
      <c r="A105" s="10"/>
      <c r="B105" s="161"/>
      <c r="C105" s="231"/>
      <c r="D105" s="159"/>
      <c r="E105" s="11"/>
      <c r="F105" s="162"/>
      <c r="G105" s="137"/>
      <c r="H105" s="238"/>
      <c r="I105" s="242"/>
    </row>
    <row r="106" spans="1:9" ht="28" customHeight="1" x14ac:dyDescent="0.35">
      <c r="A106" s="10"/>
      <c r="B106" s="166" t="s">
        <v>471</v>
      </c>
      <c r="C106" s="11"/>
      <c r="D106" s="167" t="s">
        <v>472</v>
      </c>
      <c r="E106" s="11"/>
      <c r="F106" s="141"/>
      <c r="G106" s="137"/>
      <c r="H106" s="238"/>
      <c r="I106" s="242"/>
    </row>
    <row r="107" spans="1:9" ht="28" customHeight="1" x14ac:dyDescent="0.35">
      <c r="A107" s="10"/>
      <c r="B107" s="166" t="s">
        <v>473</v>
      </c>
      <c r="C107" s="11"/>
      <c r="D107" s="167" t="s">
        <v>474</v>
      </c>
      <c r="E107" s="11"/>
      <c r="F107" s="141"/>
      <c r="G107" s="137"/>
      <c r="H107" s="238"/>
      <c r="I107" s="242"/>
    </row>
    <row r="108" spans="1:9" ht="28" customHeight="1" x14ac:dyDescent="0.35">
      <c r="A108" s="10"/>
      <c r="B108" s="166" t="s">
        <v>475</v>
      </c>
      <c r="C108" s="11"/>
      <c r="D108" s="247" t="s">
        <v>677</v>
      </c>
      <c r="E108" s="11"/>
      <c r="F108" s="141"/>
      <c r="G108" s="137"/>
      <c r="H108" s="238"/>
      <c r="I108" s="242"/>
    </row>
    <row r="109" spans="1:9" ht="28" customHeight="1" x14ac:dyDescent="0.35">
      <c r="A109" s="10"/>
      <c r="B109" s="166" t="s">
        <v>477</v>
      </c>
      <c r="C109" s="11"/>
      <c r="D109" s="167" t="s">
        <v>478</v>
      </c>
      <c r="E109" s="11"/>
      <c r="F109" s="141"/>
      <c r="G109" s="137"/>
      <c r="H109" s="238"/>
      <c r="I109" s="242"/>
    </row>
    <row r="110" spans="1:9" ht="28" customHeight="1" x14ac:dyDescent="0.35">
      <c r="A110" s="10"/>
      <c r="B110" s="166" t="s">
        <v>479</v>
      </c>
      <c r="C110" s="11"/>
      <c r="D110" s="247" t="s">
        <v>678</v>
      </c>
      <c r="E110" s="11"/>
      <c r="F110" s="141"/>
      <c r="G110" s="137"/>
      <c r="H110" s="238"/>
      <c r="I110" s="242"/>
    </row>
    <row r="111" spans="1:9" ht="10" customHeight="1" x14ac:dyDescent="0.35">
      <c r="A111" s="10"/>
      <c r="B111" s="219"/>
      <c r="C111" s="11"/>
      <c r="D111" s="159"/>
      <c r="E111" s="11"/>
      <c r="F111" s="162"/>
      <c r="G111" s="137"/>
      <c r="H111" s="238"/>
      <c r="I111" s="242"/>
    </row>
    <row r="112" spans="1:9" ht="28" customHeight="1" x14ac:dyDescent="0.35">
      <c r="A112" s="10"/>
      <c r="B112" s="161" t="s">
        <v>481</v>
      </c>
      <c r="C112" s="231"/>
      <c r="D112" s="231" t="s">
        <v>482</v>
      </c>
      <c r="E112" s="11"/>
      <c r="F112" s="141" t="str">
        <f>IFERROR(ROUND(AVERAGE(F114:F118),0),"")</f>
        <v/>
      </c>
      <c r="G112" s="137"/>
      <c r="H112" s="238"/>
      <c r="I112" s="168" t="str">
        <f>F112</f>
        <v/>
      </c>
    </row>
    <row r="113" spans="1:9" ht="10" customHeight="1" x14ac:dyDescent="0.35">
      <c r="A113" s="10"/>
      <c r="B113" s="161"/>
      <c r="C113" s="231"/>
      <c r="D113" s="159"/>
      <c r="E113" s="11"/>
      <c r="F113" s="162"/>
      <c r="G113" s="137"/>
      <c r="H113" s="238"/>
      <c r="I113" s="242"/>
    </row>
    <row r="114" spans="1:9" ht="28" customHeight="1" x14ac:dyDescent="0.35">
      <c r="A114" s="10"/>
      <c r="B114" s="166" t="s">
        <v>483</v>
      </c>
      <c r="C114" s="11"/>
      <c r="D114" s="167" t="s">
        <v>484</v>
      </c>
      <c r="E114" s="11"/>
      <c r="F114" s="141"/>
      <c r="G114" s="137"/>
      <c r="H114" s="238"/>
      <c r="I114" s="242"/>
    </row>
    <row r="115" spans="1:9" ht="28" customHeight="1" x14ac:dyDescent="0.35">
      <c r="A115" s="10"/>
      <c r="B115" s="166" t="s">
        <v>485</v>
      </c>
      <c r="C115" s="11"/>
      <c r="D115" s="167" t="s">
        <v>486</v>
      </c>
      <c r="E115" s="11"/>
      <c r="F115" s="141"/>
      <c r="G115" s="137"/>
      <c r="H115" s="238"/>
      <c r="I115" s="242"/>
    </row>
    <row r="116" spans="1:9" ht="28" customHeight="1" x14ac:dyDescent="0.35">
      <c r="A116" s="10"/>
      <c r="B116" s="166" t="s">
        <v>487</v>
      </c>
      <c r="C116" s="11"/>
      <c r="D116" s="167" t="s">
        <v>488</v>
      </c>
      <c r="E116" s="11"/>
      <c r="F116" s="141"/>
      <c r="G116" s="137"/>
      <c r="H116" s="238"/>
      <c r="I116" s="242"/>
    </row>
    <row r="117" spans="1:9" ht="28" customHeight="1" x14ac:dyDescent="0.35">
      <c r="A117" s="10"/>
      <c r="B117" s="166" t="s">
        <v>489</v>
      </c>
      <c r="C117" s="11"/>
      <c r="D117" s="167" t="s">
        <v>490</v>
      </c>
      <c r="E117" s="11"/>
      <c r="F117" s="141"/>
      <c r="G117" s="137"/>
      <c r="H117" s="238"/>
      <c r="I117" s="242"/>
    </row>
    <row r="118" spans="1:9" ht="28" customHeight="1" x14ac:dyDescent="0.35">
      <c r="A118" s="10"/>
      <c r="B118" s="166" t="s">
        <v>491</v>
      </c>
      <c r="C118" s="11"/>
      <c r="D118" s="167" t="s">
        <v>492</v>
      </c>
      <c r="E118" s="11"/>
      <c r="F118" s="141"/>
      <c r="G118" s="137"/>
      <c r="H118" s="238"/>
      <c r="I118" s="242"/>
    </row>
    <row r="119" spans="1:9" ht="10" customHeight="1" x14ac:dyDescent="0.35">
      <c r="A119" s="10"/>
      <c r="B119" s="219"/>
      <c r="C119" s="11"/>
      <c r="D119" s="159"/>
      <c r="E119" s="11"/>
      <c r="F119" s="162"/>
      <c r="G119" s="137"/>
      <c r="H119" s="238"/>
      <c r="I119" s="242"/>
    </row>
    <row r="120" spans="1:9" ht="28" customHeight="1" x14ac:dyDescent="0.35">
      <c r="A120" s="10"/>
      <c r="B120" s="161" t="s">
        <v>493</v>
      </c>
      <c r="C120" s="231"/>
      <c r="D120" s="231" t="s">
        <v>494</v>
      </c>
      <c r="E120" s="11"/>
      <c r="F120" s="141" t="str">
        <f>IFERROR(ROUND(AVERAGE(F122:F126),0),"")</f>
        <v/>
      </c>
      <c r="G120" s="137"/>
      <c r="H120" s="238"/>
      <c r="I120" s="168" t="str">
        <f>F120</f>
        <v/>
      </c>
    </row>
    <row r="121" spans="1:9" ht="10" customHeight="1" x14ac:dyDescent="0.35">
      <c r="A121" s="10"/>
      <c r="B121" s="161"/>
      <c r="C121" s="231"/>
      <c r="D121" s="159"/>
      <c r="E121" s="11"/>
      <c r="F121" s="162"/>
      <c r="G121" s="137"/>
      <c r="H121" s="238"/>
      <c r="I121" s="242"/>
    </row>
    <row r="122" spans="1:9" ht="28" customHeight="1" x14ac:dyDescent="0.35">
      <c r="A122" s="10"/>
      <c r="B122" s="166" t="s">
        <v>495</v>
      </c>
      <c r="C122" s="11"/>
      <c r="D122" s="167" t="s">
        <v>679</v>
      </c>
      <c r="E122" s="11"/>
      <c r="F122" s="141"/>
      <c r="G122" s="137"/>
      <c r="H122" s="238"/>
      <c r="I122" s="242"/>
    </row>
    <row r="123" spans="1:9" ht="28" customHeight="1" x14ac:dyDescent="0.35">
      <c r="A123" s="10"/>
      <c r="B123" s="166" t="s">
        <v>497</v>
      </c>
      <c r="C123" s="11"/>
      <c r="D123" s="167" t="s">
        <v>498</v>
      </c>
      <c r="E123" s="11"/>
      <c r="F123" s="141"/>
      <c r="G123" s="137"/>
      <c r="H123" s="238"/>
      <c r="I123" s="242"/>
    </row>
    <row r="124" spans="1:9" ht="28" customHeight="1" x14ac:dyDescent="0.35">
      <c r="A124" s="10"/>
      <c r="B124" s="166" t="s">
        <v>499</v>
      </c>
      <c r="C124" s="11"/>
      <c r="D124" s="167" t="s">
        <v>500</v>
      </c>
      <c r="E124" s="11"/>
      <c r="F124" s="141"/>
      <c r="G124" s="137"/>
      <c r="H124" s="238"/>
      <c r="I124" s="242"/>
    </row>
    <row r="125" spans="1:9" ht="28" customHeight="1" x14ac:dyDescent="0.35">
      <c r="A125" s="10"/>
      <c r="B125" s="166" t="s">
        <v>501</v>
      </c>
      <c r="C125" s="11"/>
      <c r="D125" s="247" t="s">
        <v>680</v>
      </c>
      <c r="E125" s="11"/>
      <c r="F125" s="141"/>
      <c r="G125" s="137"/>
      <c r="H125" s="238"/>
      <c r="I125" s="242"/>
    </row>
    <row r="126" spans="1:9" ht="28" customHeight="1" x14ac:dyDescent="0.35">
      <c r="A126" s="10"/>
      <c r="B126" s="166" t="s">
        <v>503</v>
      </c>
      <c r="C126" s="11"/>
      <c r="D126" s="167" t="s">
        <v>504</v>
      </c>
      <c r="E126" s="11"/>
      <c r="F126" s="141"/>
      <c r="G126" s="137"/>
      <c r="H126" s="238"/>
      <c r="I126" s="242"/>
    </row>
    <row r="127" spans="1:9" ht="10" customHeight="1" x14ac:dyDescent="0.35">
      <c r="A127" s="10"/>
      <c r="B127" s="219"/>
      <c r="C127" s="11"/>
      <c r="D127" s="159"/>
      <c r="E127" s="11"/>
      <c r="F127" s="17"/>
      <c r="G127" s="137"/>
      <c r="H127" s="238"/>
      <c r="I127" s="242"/>
    </row>
    <row r="128" spans="1:9" ht="18" customHeight="1" x14ac:dyDescent="0.35">
      <c r="A128" s="10"/>
      <c r="B128" s="225" t="s">
        <v>505</v>
      </c>
      <c r="C128" s="21"/>
      <c r="D128" s="21" t="s">
        <v>506</v>
      </c>
      <c r="E128" s="11"/>
      <c r="F128" s="17"/>
      <c r="G128" s="137"/>
      <c r="H128" s="238"/>
      <c r="I128" s="242"/>
    </row>
    <row r="129" spans="1:13" ht="28" customHeight="1" x14ac:dyDescent="0.35">
      <c r="A129" s="10"/>
      <c r="B129" s="161" t="s">
        <v>507</v>
      </c>
      <c r="C129" s="231"/>
      <c r="D129" s="231" t="s">
        <v>681</v>
      </c>
      <c r="E129" s="11"/>
      <c r="F129" s="141" t="str">
        <f>IFERROR(ROUND(AVERAGE(F131:F138),0),"")</f>
        <v/>
      </c>
      <c r="G129" s="137"/>
      <c r="H129" s="238"/>
      <c r="I129" s="168" t="str">
        <f>F129</f>
        <v/>
      </c>
      <c r="J129" s="250"/>
      <c r="K129" s="242"/>
      <c r="L129" s="242"/>
      <c r="M129" s="242"/>
    </row>
    <row r="130" spans="1:13" ht="10" customHeight="1" x14ac:dyDescent="0.35">
      <c r="A130" s="10"/>
      <c r="B130" s="161"/>
      <c r="C130" s="231"/>
      <c r="D130" s="159"/>
      <c r="E130" s="11"/>
      <c r="F130" s="17"/>
      <c r="G130" s="137"/>
      <c r="H130" s="238"/>
      <c r="I130" s="242"/>
      <c r="J130" s="250"/>
      <c r="K130" s="242"/>
      <c r="L130" s="242"/>
      <c r="M130" s="242"/>
    </row>
    <row r="131" spans="1:13" ht="28" customHeight="1" x14ac:dyDescent="0.35">
      <c r="A131" s="10"/>
      <c r="B131" s="166" t="s">
        <v>509</v>
      </c>
      <c r="C131" s="11"/>
      <c r="D131" s="167" t="s">
        <v>510</v>
      </c>
      <c r="E131" s="11"/>
      <c r="F131" s="141"/>
      <c r="G131" s="137"/>
      <c r="H131" s="238"/>
      <c r="I131" s="242"/>
      <c r="J131" s="250"/>
      <c r="K131" s="242"/>
      <c r="L131" s="242"/>
      <c r="M131" s="242"/>
    </row>
    <row r="132" spans="1:13" ht="28" customHeight="1" x14ac:dyDescent="0.35">
      <c r="A132" s="10"/>
      <c r="B132" s="166" t="s">
        <v>511</v>
      </c>
      <c r="C132" s="11"/>
      <c r="D132" s="167" t="s">
        <v>682</v>
      </c>
      <c r="E132" s="11"/>
      <c r="F132" s="141"/>
      <c r="G132" s="137"/>
      <c r="H132" s="238"/>
      <c r="I132" s="242"/>
      <c r="J132" s="250"/>
      <c r="K132" s="242"/>
      <c r="L132" s="242"/>
      <c r="M132" s="242"/>
    </row>
    <row r="133" spans="1:13" s="6" customFormat="1" ht="28" customHeight="1" x14ac:dyDescent="0.35">
      <c r="A133" s="10"/>
      <c r="B133" s="166" t="s">
        <v>513</v>
      </c>
      <c r="C133" s="11"/>
      <c r="D133" s="167" t="s">
        <v>683</v>
      </c>
      <c r="E133" s="11"/>
      <c r="F133" s="141"/>
      <c r="G133" s="137"/>
      <c r="H133" s="238"/>
      <c r="I133" s="242"/>
      <c r="J133" s="250"/>
      <c r="K133" s="242"/>
      <c r="L133" s="242"/>
      <c r="M133" s="242"/>
    </row>
    <row r="134" spans="1:13" s="6" customFormat="1" ht="28" customHeight="1" x14ac:dyDescent="0.35">
      <c r="A134" s="10"/>
      <c r="B134" s="166" t="s">
        <v>515</v>
      </c>
      <c r="C134" s="11"/>
      <c r="D134" s="167" t="s">
        <v>684</v>
      </c>
      <c r="E134" s="11"/>
      <c r="F134" s="141"/>
      <c r="G134" s="137"/>
      <c r="H134" s="238"/>
      <c r="I134" s="242"/>
      <c r="J134" s="250"/>
      <c r="K134" s="242"/>
      <c r="L134" s="242"/>
      <c r="M134" s="242"/>
    </row>
    <row r="135" spans="1:13" s="6" customFormat="1" ht="28" customHeight="1" x14ac:dyDescent="0.35">
      <c r="A135" s="10"/>
      <c r="B135" s="166" t="s">
        <v>517</v>
      </c>
      <c r="C135" s="11"/>
      <c r="D135" s="167" t="s">
        <v>685</v>
      </c>
      <c r="E135" s="11"/>
      <c r="F135" s="141"/>
      <c r="G135" s="137"/>
      <c r="H135" s="238"/>
      <c r="I135" s="242"/>
      <c r="J135" s="250"/>
      <c r="K135" s="242"/>
      <c r="L135" s="242"/>
      <c r="M135" s="242"/>
    </row>
    <row r="136" spans="1:13" s="6" customFormat="1" ht="28" customHeight="1" x14ac:dyDescent="0.35">
      <c r="A136" s="10"/>
      <c r="B136" s="166" t="s">
        <v>686</v>
      </c>
      <c r="C136" s="11"/>
      <c r="D136" s="167" t="s">
        <v>687</v>
      </c>
      <c r="E136" s="11"/>
      <c r="F136" s="141"/>
      <c r="G136" s="137"/>
      <c r="H136" s="238"/>
      <c r="I136" s="242"/>
      <c r="J136" s="250"/>
      <c r="K136" s="242"/>
      <c r="L136" s="242"/>
      <c r="M136" s="242"/>
    </row>
    <row r="137" spans="1:13" s="6" customFormat="1" ht="28" customHeight="1" x14ac:dyDescent="0.35">
      <c r="A137" s="10"/>
      <c r="B137" s="166" t="s">
        <v>688</v>
      </c>
      <c r="C137" s="11"/>
      <c r="D137" s="167" t="s">
        <v>689</v>
      </c>
      <c r="E137" s="11"/>
      <c r="F137" s="141"/>
      <c r="G137" s="137"/>
      <c r="H137" s="238"/>
      <c r="I137" s="242"/>
      <c r="J137" s="250"/>
      <c r="K137" s="242"/>
      <c r="L137" s="242"/>
      <c r="M137" s="242"/>
    </row>
    <row r="138" spans="1:13" s="6" customFormat="1" ht="28" customHeight="1" x14ac:dyDescent="0.35">
      <c r="A138" s="10"/>
      <c r="B138" s="166" t="s">
        <v>690</v>
      </c>
      <c r="C138" s="11"/>
      <c r="D138" s="167" t="s">
        <v>691</v>
      </c>
      <c r="E138" s="11"/>
      <c r="F138" s="141"/>
      <c r="G138" s="137"/>
      <c r="H138" s="238"/>
      <c r="I138" s="242"/>
      <c r="J138" s="250"/>
      <c r="K138" s="242"/>
      <c r="L138" s="242"/>
      <c r="M138" s="242"/>
    </row>
    <row r="139" spans="1:13" s="6" customFormat="1" ht="10" customHeight="1" x14ac:dyDescent="0.35">
      <c r="A139" s="10"/>
      <c r="B139" s="219"/>
      <c r="C139" s="11"/>
      <c r="D139" s="159"/>
      <c r="E139" s="11"/>
      <c r="F139" s="17"/>
      <c r="G139" s="137"/>
      <c r="H139" s="238"/>
      <c r="I139" s="242"/>
      <c r="J139" s="250"/>
      <c r="K139" s="242"/>
      <c r="L139" s="242"/>
      <c r="M139" s="242"/>
    </row>
    <row r="140" spans="1:13" s="6" customFormat="1" ht="28" customHeight="1" x14ac:dyDescent="0.35">
      <c r="A140" s="10"/>
      <c r="B140" s="161" t="s">
        <v>519</v>
      </c>
      <c r="C140" s="231"/>
      <c r="D140" s="231" t="s">
        <v>692</v>
      </c>
      <c r="E140" s="11"/>
      <c r="F140" s="141" t="str">
        <f>IFERROR(ROUND(AVERAGE(F142:F146),0),"")</f>
        <v/>
      </c>
      <c r="G140" s="137"/>
      <c r="H140" s="238"/>
      <c r="I140" s="168" t="str">
        <f>F140</f>
        <v/>
      </c>
      <c r="J140" s="250"/>
      <c r="K140" s="242"/>
      <c r="L140" s="242"/>
      <c r="M140" s="242"/>
    </row>
    <row r="141" spans="1:13" s="6" customFormat="1" ht="10" customHeight="1" x14ac:dyDescent="0.35">
      <c r="A141" s="10"/>
      <c r="B141" s="161"/>
      <c r="C141" s="231"/>
      <c r="D141" s="159"/>
      <c r="E141" s="11"/>
      <c r="F141" s="17"/>
      <c r="G141" s="137"/>
      <c r="H141" s="238"/>
      <c r="I141" s="242"/>
      <c r="J141" s="250"/>
      <c r="K141" s="242"/>
      <c r="L141" s="242"/>
      <c r="M141" s="242"/>
    </row>
    <row r="142" spans="1:13" s="6" customFormat="1" ht="28" customHeight="1" x14ac:dyDescent="0.35">
      <c r="A142" s="10"/>
      <c r="B142" s="166" t="s">
        <v>521</v>
      </c>
      <c r="C142" s="11"/>
      <c r="D142" s="167" t="s">
        <v>693</v>
      </c>
      <c r="E142" s="11"/>
      <c r="F142" s="141"/>
      <c r="G142" s="137"/>
      <c r="H142" s="238"/>
      <c r="I142" s="242"/>
      <c r="J142" s="250"/>
      <c r="K142" s="242"/>
      <c r="L142" s="242"/>
      <c r="M142" s="242"/>
    </row>
    <row r="143" spans="1:13" s="6" customFormat="1" ht="28" customHeight="1" x14ac:dyDescent="0.35">
      <c r="A143" s="10"/>
      <c r="B143" s="166" t="s">
        <v>523</v>
      </c>
      <c r="C143" s="11"/>
      <c r="D143" s="247" t="s">
        <v>694</v>
      </c>
      <c r="E143" s="11"/>
      <c r="F143" s="141"/>
      <c r="G143" s="137"/>
      <c r="H143" s="238"/>
      <c r="I143" s="242"/>
      <c r="J143" s="250"/>
      <c r="K143" s="242"/>
      <c r="L143" s="242"/>
      <c r="M143" s="242"/>
    </row>
    <row r="144" spans="1:13" s="6" customFormat="1" ht="28" customHeight="1" x14ac:dyDescent="0.35">
      <c r="A144" s="10"/>
      <c r="B144" s="166" t="s">
        <v>525</v>
      </c>
      <c r="C144" s="11"/>
      <c r="D144" s="167" t="s">
        <v>695</v>
      </c>
      <c r="E144" s="11"/>
      <c r="F144" s="141"/>
      <c r="G144" s="137"/>
      <c r="H144" s="238"/>
      <c r="I144" s="242"/>
      <c r="J144" s="250"/>
      <c r="K144" s="242"/>
      <c r="L144" s="242"/>
      <c r="M144" s="242"/>
    </row>
    <row r="145" spans="1:13" s="6" customFormat="1" ht="28" customHeight="1" x14ac:dyDescent="0.35">
      <c r="A145" s="10"/>
      <c r="B145" s="166" t="s">
        <v>696</v>
      </c>
      <c r="C145" s="11"/>
      <c r="D145" s="167" t="s">
        <v>697</v>
      </c>
      <c r="E145" s="11"/>
      <c r="F145" s="141"/>
      <c r="G145" s="137"/>
      <c r="H145" s="238"/>
      <c r="I145" s="242"/>
      <c r="J145" s="250"/>
      <c r="K145" s="242"/>
      <c r="L145" s="242"/>
      <c r="M145" s="242"/>
    </row>
    <row r="146" spans="1:13" s="6" customFormat="1" ht="28" customHeight="1" x14ac:dyDescent="0.35">
      <c r="A146" s="10"/>
      <c r="B146" s="166" t="s">
        <v>698</v>
      </c>
      <c r="C146" s="11"/>
      <c r="D146" s="167" t="s">
        <v>699</v>
      </c>
      <c r="E146" s="11"/>
      <c r="F146" s="141"/>
      <c r="G146" s="137"/>
      <c r="H146" s="238"/>
      <c r="I146" s="242"/>
      <c r="J146" s="250"/>
      <c r="K146" s="242"/>
      <c r="L146" s="242"/>
      <c r="M146" s="242"/>
    </row>
    <row r="147" spans="1:13" s="6" customFormat="1" ht="10" customHeight="1" x14ac:dyDescent="0.35">
      <c r="A147" s="10"/>
      <c r="B147" s="219"/>
      <c r="C147" s="11"/>
      <c r="D147" s="159"/>
      <c r="E147" s="11"/>
      <c r="F147" s="17"/>
      <c r="G147" s="137"/>
      <c r="H147" s="238"/>
      <c r="I147" s="242"/>
      <c r="J147" s="250"/>
      <c r="K147" s="242"/>
      <c r="L147" s="242"/>
      <c r="M147" s="242"/>
    </row>
    <row r="148" spans="1:13" s="6" customFormat="1" ht="28" customHeight="1" x14ac:dyDescent="0.35">
      <c r="A148" s="10"/>
      <c r="B148" s="161" t="s">
        <v>527</v>
      </c>
      <c r="C148" s="231"/>
      <c r="D148" s="231" t="s">
        <v>700</v>
      </c>
      <c r="E148" s="11"/>
      <c r="F148" s="141" t="str">
        <f>IFERROR(ROUND(AVERAGE(F150:F153),0),"")</f>
        <v/>
      </c>
      <c r="G148" s="137"/>
      <c r="H148" s="238"/>
      <c r="I148" s="168" t="str">
        <f>F148</f>
        <v/>
      </c>
      <c r="J148" s="250"/>
      <c r="K148" s="242"/>
      <c r="L148" s="242"/>
      <c r="M148" s="242"/>
    </row>
    <row r="149" spans="1:13" s="6" customFormat="1" ht="10" customHeight="1" x14ac:dyDescent="0.35">
      <c r="A149" s="10"/>
      <c r="B149" s="161"/>
      <c r="C149" s="231"/>
      <c r="D149" s="159"/>
      <c r="E149" s="11"/>
      <c r="F149" s="17"/>
      <c r="G149" s="137"/>
      <c r="H149" s="238"/>
      <c r="I149" s="242"/>
      <c r="J149" s="250"/>
      <c r="K149" s="242"/>
      <c r="L149" s="242"/>
      <c r="M149" s="242"/>
    </row>
    <row r="150" spans="1:13" s="6" customFormat="1" ht="28" customHeight="1" x14ac:dyDescent="0.35">
      <c r="A150" s="10"/>
      <c r="B150" s="166" t="s">
        <v>529</v>
      </c>
      <c r="C150" s="11"/>
      <c r="D150" s="167" t="s">
        <v>701</v>
      </c>
      <c r="E150" s="11"/>
      <c r="F150" s="141"/>
      <c r="G150" s="137"/>
      <c r="H150" s="238"/>
      <c r="I150" s="242"/>
      <c r="J150" s="250"/>
      <c r="K150" s="242"/>
      <c r="L150" s="242"/>
      <c r="M150" s="242"/>
    </row>
    <row r="151" spans="1:13" s="6" customFormat="1" ht="28" customHeight="1" x14ac:dyDescent="0.35">
      <c r="A151" s="10"/>
      <c r="B151" s="166" t="s">
        <v>531</v>
      </c>
      <c r="C151" s="11"/>
      <c r="D151" s="167" t="s">
        <v>702</v>
      </c>
      <c r="E151" s="11"/>
      <c r="F151" s="141"/>
      <c r="G151" s="137"/>
      <c r="H151" s="238"/>
      <c r="I151" s="242"/>
      <c r="J151" s="250"/>
      <c r="K151" s="242"/>
      <c r="L151" s="242"/>
      <c r="M151" s="242"/>
    </row>
    <row r="152" spans="1:13" s="6" customFormat="1" ht="28" customHeight="1" x14ac:dyDescent="0.35">
      <c r="A152" s="10"/>
      <c r="B152" s="166" t="s">
        <v>533</v>
      </c>
      <c r="C152" s="11"/>
      <c r="D152" s="167" t="s">
        <v>703</v>
      </c>
      <c r="E152" s="11"/>
      <c r="F152" s="141"/>
      <c r="G152" s="137"/>
      <c r="H152" s="238"/>
      <c r="I152" s="242"/>
      <c r="J152" s="250"/>
      <c r="K152" s="242"/>
      <c r="L152" s="242"/>
      <c r="M152" s="242"/>
    </row>
    <row r="153" spans="1:13" s="6" customFormat="1" ht="28" customHeight="1" x14ac:dyDescent="0.35">
      <c r="A153" s="10"/>
      <c r="B153" s="166" t="s">
        <v>535</v>
      </c>
      <c r="C153" s="11"/>
      <c r="D153" s="167" t="s">
        <v>704</v>
      </c>
      <c r="E153" s="11"/>
      <c r="F153" s="141"/>
      <c r="G153" s="137"/>
      <c r="H153" s="238"/>
      <c r="I153" s="242"/>
      <c r="J153" s="250"/>
      <c r="K153" s="242"/>
      <c r="L153" s="242"/>
      <c r="M153" s="242"/>
    </row>
    <row r="154" spans="1:13" s="6" customFormat="1" ht="10" customHeight="1" x14ac:dyDescent="0.35">
      <c r="A154" s="10"/>
      <c r="B154" s="219"/>
      <c r="C154" s="11"/>
      <c r="D154" s="159"/>
      <c r="E154" s="11"/>
      <c r="F154" s="17"/>
      <c r="G154" s="137"/>
      <c r="H154" s="238"/>
      <c r="I154" s="242"/>
      <c r="J154" s="250"/>
      <c r="K154" s="242"/>
      <c r="L154" s="242"/>
      <c r="M154" s="242"/>
    </row>
    <row r="155" spans="1:13" s="6" customFormat="1" ht="28" customHeight="1" x14ac:dyDescent="0.35">
      <c r="A155" s="10"/>
      <c r="B155" s="161" t="s">
        <v>537</v>
      </c>
      <c r="C155" s="231"/>
      <c r="D155" s="231" t="s">
        <v>538</v>
      </c>
      <c r="E155" s="11"/>
      <c r="F155" s="141" t="str">
        <f>IFERROR(ROUND(AVERAGE(F157:F159),0),"")</f>
        <v/>
      </c>
      <c r="G155" s="137"/>
      <c r="H155" s="238"/>
      <c r="I155" s="168" t="str">
        <f>F155</f>
        <v/>
      </c>
      <c r="J155" s="250"/>
      <c r="K155" s="242"/>
      <c r="L155" s="242"/>
      <c r="M155" s="242"/>
    </row>
    <row r="156" spans="1:13" s="6" customFormat="1" ht="10" customHeight="1" x14ac:dyDescent="0.35">
      <c r="A156" s="10"/>
      <c r="B156" s="161"/>
      <c r="C156" s="231"/>
      <c r="D156" s="159"/>
      <c r="E156" s="11"/>
      <c r="F156" s="17"/>
      <c r="G156" s="137"/>
      <c r="H156" s="238"/>
      <c r="I156" s="242"/>
      <c r="J156" s="250"/>
      <c r="K156" s="242"/>
      <c r="L156" s="242"/>
      <c r="M156" s="242"/>
    </row>
    <row r="157" spans="1:13" s="6" customFormat="1" ht="28" customHeight="1" x14ac:dyDescent="0.35">
      <c r="A157" s="10"/>
      <c r="B157" s="166" t="s">
        <v>539</v>
      </c>
      <c r="C157" s="11"/>
      <c r="D157" s="167" t="s">
        <v>705</v>
      </c>
      <c r="E157" s="11"/>
      <c r="F157" s="141"/>
      <c r="G157" s="137"/>
      <c r="H157" s="238"/>
      <c r="I157" s="242"/>
      <c r="J157" s="250"/>
      <c r="K157" s="242"/>
      <c r="L157" s="242"/>
      <c r="M157" s="242"/>
    </row>
    <row r="158" spans="1:13" s="6" customFormat="1" ht="28" customHeight="1" x14ac:dyDescent="0.35">
      <c r="A158" s="10"/>
      <c r="B158" s="166" t="s">
        <v>541</v>
      </c>
      <c r="C158" s="11"/>
      <c r="D158" s="167" t="s">
        <v>706</v>
      </c>
      <c r="E158" s="11"/>
      <c r="F158" s="141"/>
      <c r="G158" s="137"/>
      <c r="H158" s="238"/>
      <c r="I158" s="242"/>
      <c r="J158" s="250"/>
      <c r="K158" s="242"/>
      <c r="L158" s="242"/>
      <c r="M158" s="242"/>
    </row>
    <row r="159" spans="1:13" s="6" customFormat="1" ht="28" customHeight="1" x14ac:dyDescent="0.35">
      <c r="A159" s="10"/>
      <c r="B159" s="166" t="s">
        <v>543</v>
      </c>
      <c r="C159" s="11"/>
      <c r="D159" s="167" t="s">
        <v>707</v>
      </c>
      <c r="E159" s="11"/>
      <c r="F159" s="141"/>
      <c r="G159" s="137"/>
      <c r="H159" s="238"/>
      <c r="I159" s="242"/>
      <c r="J159" s="250"/>
      <c r="K159" s="242"/>
      <c r="L159" s="242"/>
      <c r="M159" s="242"/>
    </row>
    <row r="160" spans="1:13" s="6" customFormat="1" ht="10" customHeight="1" x14ac:dyDescent="0.35">
      <c r="A160" s="10"/>
      <c r="B160" s="219"/>
      <c r="C160" s="11"/>
      <c r="D160" s="159"/>
      <c r="E160" s="11"/>
      <c r="F160" s="17"/>
      <c r="G160" s="137"/>
      <c r="H160" s="238"/>
      <c r="I160" s="242"/>
      <c r="J160" s="250"/>
      <c r="K160" s="242"/>
      <c r="L160" s="242"/>
      <c r="M160" s="242"/>
    </row>
    <row r="161" spans="1:13" s="6" customFormat="1" ht="28" customHeight="1" x14ac:dyDescent="0.35">
      <c r="A161" s="10"/>
      <c r="B161" s="161" t="s">
        <v>549</v>
      </c>
      <c r="C161" s="231"/>
      <c r="D161" s="231" t="s">
        <v>550</v>
      </c>
      <c r="E161" s="11"/>
      <c r="F161" s="141" t="str">
        <f>IFERROR(ROUND(AVERAGE(F163:F166),0),"")</f>
        <v/>
      </c>
      <c r="G161" s="137"/>
      <c r="H161" s="238"/>
      <c r="I161" s="168" t="str">
        <f>F161</f>
        <v/>
      </c>
      <c r="J161" s="250"/>
      <c r="K161" s="242"/>
      <c r="L161" s="242"/>
      <c r="M161" s="242"/>
    </row>
    <row r="162" spans="1:13" s="6" customFormat="1" ht="10" customHeight="1" x14ac:dyDescent="0.35">
      <c r="A162" s="10"/>
      <c r="B162" s="161"/>
      <c r="C162" s="231"/>
      <c r="D162" s="159"/>
      <c r="E162" s="11"/>
      <c r="F162" s="17"/>
      <c r="G162" s="137"/>
      <c r="H162" s="238"/>
      <c r="I162" s="242"/>
      <c r="J162" s="250"/>
      <c r="K162" s="242"/>
      <c r="L162" s="242"/>
      <c r="M162" s="242"/>
    </row>
    <row r="163" spans="1:13" s="6" customFormat="1" ht="28" customHeight="1" x14ac:dyDescent="0.35">
      <c r="A163" s="10"/>
      <c r="B163" s="166" t="s">
        <v>551</v>
      </c>
      <c r="C163" s="11"/>
      <c r="D163" s="167" t="s">
        <v>708</v>
      </c>
      <c r="E163" s="11"/>
      <c r="F163" s="141"/>
      <c r="G163" s="137"/>
      <c r="H163" s="238"/>
      <c r="I163" s="242"/>
      <c r="J163" s="250"/>
      <c r="K163" s="242"/>
      <c r="L163" s="242"/>
      <c r="M163" s="242"/>
    </row>
    <row r="164" spans="1:13" s="6" customFormat="1" ht="28" customHeight="1" x14ac:dyDescent="0.35">
      <c r="A164" s="10"/>
      <c r="B164" s="166" t="s">
        <v>553</v>
      </c>
      <c r="C164" s="11"/>
      <c r="D164" s="167" t="s">
        <v>709</v>
      </c>
      <c r="E164" s="11"/>
      <c r="F164" s="141"/>
      <c r="G164" s="137"/>
      <c r="H164" s="238"/>
      <c r="I164" s="242"/>
      <c r="J164" s="250"/>
      <c r="K164" s="242"/>
      <c r="L164" s="242"/>
      <c r="M164" s="242"/>
    </row>
    <row r="165" spans="1:13" s="6" customFormat="1" ht="28" customHeight="1" x14ac:dyDescent="0.35">
      <c r="A165" s="10"/>
      <c r="B165" s="166" t="s">
        <v>555</v>
      </c>
      <c r="C165" s="11"/>
      <c r="D165" s="167" t="s">
        <v>556</v>
      </c>
      <c r="E165" s="11"/>
      <c r="F165" s="141"/>
      <c r="G165" s="137"/>
      <c r="H165" s="238"/>
      <c r="I165" s="242"/>
      <c r="J165" s="250"/>
      <c r="K165" s="242"/>
      <c r="L165" s="242"/>
      <c r="M165" s="242"/>
    </row>
    <row r="166" spans="1:13" s="6" customFormat="1" ht="28" customHeight="1" x14ac:dyDescent="0.35">
      <c r="A166" s="10"/>
      <c r="B166" s="166" t="s">
        <v>557</v>
      </c>
      <c r="C166" s="11"/>
      <c r="D166" s="247" t="s">
        <v>710</v>
      </c>
      <c r="E166" s="11"/>
      <c r="F166" s="141"/>
      <c r="G166" s="137"/>
      <c r="H166" s="238"/>
      <c r="I166" s="242"/>
      <c r="J166" s="250"/>
      <c r="K166" s="242"/>
      <c r="L166" s="242"/>
      <c r="M166" s="242"/>
    </row>
    <row r="167" spans="1:13" s="6" customFormat="1" ht="10" customHeight="1" x14ac:dyDescent="0.35">
      <c r="A167" s="10"/>
      <c r="B167" s="219"/>
      <c r="C167" s="11"/>
      <c r="D167" s="159"/>
      <c r="E167" s="11"/>
      <c r="F167" s="17"/>
      <c r="G167" s="137"/>
      <c r="H167" s="238"/>
      <c r="I167" s="242"/>
      <c r="J167" s="250"/>
      <c r="K167" s="242"/>
      <c r="L167" s="242"/>
      <c r="M167" s="242"/>
    </row>
    <row r="168" spans="1:13" s="6" customFormat="1" ht="28" customHeight="1" x14ac:dyDescent="0.35">
      <c r="A168" s="10"/>
      <c r="B168" s="161" t="s">
        <v>559</v>
      </c>
      <c r="C168" s="231"/>
      <c r="D168" s="231" t="s">
        <v>560</v>
      </c>
      <c r="E168" s="11"/>
      <c r="F168" s="141" t="str">
        <f>IFERROR(ROUND(AVERAGE(F170:F171),0),"")</f>
        <v/>
      </c>
      <c r="G168" s="137"/>
      <c r="H168" s="238"/>
      <c r="I168" s="168" t="str">
        <f>F168</f>
        <v/>
      </c>
      <c r="J168" s="250"/>
      <c r="K168" s="242"/>
      <c r="L168" s="242"/>
      <c r="M168" s="242"/>
    </row>
    <row r="169" spans="1:13" s="6" customFormat="1" ht="10" customHeight="1" x14ac:dyDescent="0.35">
      <c r="A169" s="10"/>
      <c r="B169" s="161"/>
      <c r="C169" s="231"/>
      <c r="D169" s="159"/>
      <c r="E169" s="11"/>
      <c r="F169" s="17"/>
      <c r="G169" s="137"/>
      <c r="H169" s="238"/>
      <c r="I169" s="242"/>
      <c r="J169" s="250"/>
      <c r="K169" s="242"/>
      <c r="L169" s="242"/>
      <c r="M169" s="242"/>
    </row>
    <row r="170" spans="1:13" s="6" customFormat="1" ht="28" customHeight="1" x14ac:dyDescent="0.35">
      <c r="A170" s="10"/>
      <c r="B170" s="166" t="s">
        <v>561</v>
      </c>
      <c r="C170" s="11"/>
      <c r="D170" s="167" t="s">
        <v>711</v>
      </c>
      <c r="E170" s="11"/>
      <c r="F170" s="141"/>
      <c r="G170" s="137"/>
      <c r="H170" s="238"/>
      <c r="I170" s="242"/>
      <c r="J170" s="250"/>
      <c r="K170" s="242"/>
      <c r="L170" s="242"/>
      <c r="M170" s="242"/>
    </row>
    <row r="171" spans="1:13" s="6" customFormat="1" ht="28" customHeight="1" x14ac:dyDescent="0.35">
      <c r="A171" s="10"/>
      <c r="B171" s="166" t="s">
        <v>563</v>
      </c>
      <c r="C171" s="11"/>
      <c r="D171" s="167" t="s">
        <v>712</v>
      </c>
      <c r="E171" s="11"/>
      <c r="F171" s="141"/>
      <c r="G171" s="137"/>
      <c r="H171" s="238"/>
      <c r="I171" s="242"/>
      <c r="J171" s="250"/>
      <c r="K171" s="242"/>
      <c r="L171" s="242"/>
      <c r="M171" s="242"/>
    </row>
    <row r="172" spans="1:13" s="6" customFormat="1" ht="10" customHeight="1" x14ac:dyDescent="0.35">
      <c r="A172" s="10"/>
      <c r="B172" s="219"/>
      <c r="C172" s="11"/>
      <c r="D172" s="159"/>
      <c r="E172" s="11"/>
      <c r="F172" s="17"/>
      <c r="G172" s="137"/>
      <c r="H172" s="238"/>
      <c r="I172" s="242"/>
      <c r="J172" s="250"/>
      <c r="K172" s="242"/>
      <c r="L172" s="242"/>
      <c r="M172" s="242"/>
    </row>
    <row r="173" spans="1:13" s="6" customFormat="1" ht="28" customHeight="1" x14ac:dyDescent="0.35">
      <c r="A173" s="10"/>
      <c r="B173" s="161" t="s">
        <v>571</v>
      </c>
      <c r="C173" s="231"/>
      <c r="D173" s="231" t="s">
        <v>572</v>
      </c>
      <c r="E173" s="11"/>
      <c r="F173" s="141" t="str">
        <f>IFERROR(ROUND(AVERAGE(F175:F179),0),"")</f>
        <v/>
      </c>
      <c r="G173" s="137"/>
      <c r="H173" s="238"/>
      <c r="I173" s="168" t="str">
        <f>F173</f>
        <v/>
      </c>
      <c r="J173" s="250"/>
      <c r="K173" s="242"/>
      <c r="L173" s="242"/>
      <c r="M173" s="242"/>
    </row>
    <row r="174" spans="1:13" s="6" customFormat="1" ht="10" customHeight="1" x14ac:dyDescent="0.35">
      <c r="A174" s="10"/>
      <c r="B174" s="161"/>
      <c r="C174" s="231"/>
      <c r="D174" s="159"/>
      <c r="E174" s="11"/>
      <c r="F174" s="17"/>
      <c r="G174" s="137"/>
      <c r="H174" s="238"/>
      <c r="I174" s="242"/>
      <c r="J174" s="250"/>
      <c r="K174" s="242"/>
      <c r="L174" s="242"/>
      <c r="M174" s="242"/>
    </row>
    <row r="175" spans="1:13" s="6" customFormat="1" ht="28" customHeight="1" x14ac:dyDescent="0.35">
      <c r="A175" s="10"/>
      <c r="B175" s="166" t="s">
        <v>573</v>
      </c>
      <c r="C175" s="11"/>
      <c r="D175" s="167" t="s">
        <v>713</v>
      </c>
      <c r="E175" s="11"/>
      <c r="F175" s="141"/>
      <c r="G175" s="137"/>
      <c r="H175" s="238"/>
      <c r="I175" s="242"/>
      <c r="J175" s="250"/>
      <c r="K175" s="242"/>
      <c r="L175" s="242"/>
      <c r="M175" s="242"/>
    </row>
    <row r="176" spans="1:13" s="6" customFormat="1" ht="28" customHeight="1" x14ac:dyDescent="0.35">
      <c r="A176" s="10"/>
      <c r="B176" s="166" t="s">
        <v>575</v>
      </c>
      <c r="C176" s="11"/>
      <c r="D176" s="167" t="s">
        <v>714</v>
      </c>
      <c r="E176" s="11"/>
      <c r="F176" s="141"/>
      <c r="G176" s="137"/>
      <c r="H176" s="238"/>
      <c r="I176" s="242"/>
      <c r="J176" s="250"/>
      <c r="K176" s="242"/>
      <c r="L176" s="242"/>
      <c r="M176" s="242"/>
    </row>
    <row r="177" spans="1:13" s="6" customFormat="1" ht="28" customHeight="1" x14ac:dyDescent="0.35">
      <c r="A177" s="10"/>
      <c r="B177" s="166" t="s">
        <v>577</v>
      </c>
      <c r="C177" s="11"/>
      <c r="D177" s="167" t="s">
        <v>715</v>
      </c>
      <c r="E177" s="11"/>
      <c r="F177" s="141"/>
      <c r="G177" s="137"/>
      <c r="H177" s="238"/>
      <c r="I177" s="242"/>
      <c r="J177" s="250"/>
      <c r="K177" s="242"/>
      <c r="L177" s="242"/>
      <c r="M177" s="242"/>
    </row>
    <row r="178" spans="1:13" s="6" customFormat="1" ht="28" customHeight="1" x14ac:dyDescent="0.35">
      <c r="A178" s="10"/>
      <c r="B178" s="166" t="s">
        <v>579</v>
      </c>
      <c r="C178" s="11"/>
      <c r="D178" s="167" t="s">
        <v>716</v>
      </c>
      <c r="E178" s="11"/>
      <c r="F178" s="141"/>
      <c r="G178" s="137"/>
      <c r="H178" s="238"/>
      <c r="I178" s="242"/>
      <c r="J178" s="250"/>
      <c r="K178" s="242"/>
      <c r="L178" s="242"/>
      <c r="M178" s="242"/>
    </row>
    <row r="179" spans="1:13" s="6" customFormat="1" ht="28" customHeight="1" x14ac:dyDescent="0.35">
      <c r="A179" s="10"/>
      <c r="B179" s="166" t="s">
        <v>581</v>
      </c>
      <c r="C179" s="11"/>
      <c r="D179" s="167" t="s">
        <v>717</v>
      </c>
      <c r="E179" s="11"/>
      <c r="F179" s="141"/>
      <c r="G179" s="137"/>
      <c r="H179" s="238"/>
      <c r="I179" s="242"/>
      <c r="J179" s="250"/>
      <c r="K179" s="242"/>
      <c r="L179" s="242"/>
      <c r="M179" s="242"/>
    </row>
    <row r="180" spans="1:13" s="6" customFormat="1" ht="10" customHeight="1" x14ac:dyDescent="0.35">
      <c r="A180" s="10"/>
      <c r="B180" s="219"/>
      <c r="C180" s="11"/>
      <c r="D180" s="159"/>
      <c r="E180" s="11"/>
      <c r="F180" s="17"/>
      <c r="G180" s="137"/>
      <c r="H180" s="238"/>
      <c r="I180" s="242"/>
      <c r="J180" s="250"/>
      <c r="K180" s="242"/>
      <c r="L180" s="242"/>
      <c r="M180" s="242"/>
    </row>
    <row r="181" spans="1:13" s="6" customFormat="1" ht="28" customHeight="1" x14ac:dyDescent="0.35">
      <c r="A181" s="10"/>
      <c r="B181" s="161" t="s">
        <v>583</v>
      </c>
      <c r="C181" s="231"/>
      <c r="D181" s="231" t="s">
        <v>584</v>
      </c>
      <c r="E181" s="11"/>
      <c r="F181" s="141" t="str">
        <f>IFERROR(ROUND(AVERAGE(F183:F187),0),"")</f>
        <v/>
      </c>
      <c r="G181" s="137"/>
      <c r="H181" s="238"/>
      <c r="I181" s="168" t="str">
        <f>F181</f>
        <v/>
      </c>
      <c r="J181" s="250"/>
      <c r="K181" s="242"/>
      <c r="L181" s="242"/>
      <c r="M181" s="242"/>
    </row>
    <row r="182" spans="1:13" s="6" customFormat="1" ht="10" customHeight="1" x14ac:dyDescent="0.35">
      <c r="A182" s="10"/>
      <c r="B182" s="161"/>
      <c r="C182" s="231"/>
      <c r="D182" s="159"/>
      <c r="E182" s="11"/>
      <c r="F182" s="17"/>
      <c r="G182" s="137"/>
      <c r="H182" s="238"/>
      <c r="I182" s="242"/>
      <c r="J182" s="250"/>
      <c r="K182" s="242"/>
      <c r="L182" s="242"/>
      <c r="M182" s="242"/>
    </row>
    <row r="183" spans="1:13" s="6" customFormat="1" ht="28" customHeight="1" x14ac:dyDescent="0.35">
      <c r="A183" s="10"/>
      <c r="B183" s="166" t="s">
        <v>585</v>
      </c>
      <c r="C183" s="11"/>
      <c r="D183" s="167" t="s">
        <v>718</v>
      </c>
      <c r="E183" s="11"/>
      <c r="F183" s="141"/>
      <c r="G183" s="137"/>
      <c r="H183" s="238"/>
      <c r="I183" s="242"/>
      <c r="J183" s="250"/>
      <c r="K183" s="242"/>
      <c r="L183" s="242"/>
      <c r="M183" s="242"/>
    </row>
    <row r="184" spans="1:13" s="6" customFormat="1" ht="28" customHeight="1" x14ac:dyDescent="0.35">
      <c r="A184" s="10"/>
      <c r="B184" s="166" t="s">
        <v>587</v>
      </c>
      <c r="C184" s="11"/>
      <c r="D184" s="167" t="s">
        <v>588</v>
      </c>
      <c r="E184" s="11"/>
      <c r="F184" s="141"/>
      <c r="G184" s="137"/>
      <c r="H184" s="238"/>
      <c r="I184" s="242"/>
      <c r="J184" s="250"/>
      <c r="K184" s="242"/>
      <c r="L184" s="242"/>
      <c r="M184" s="242"/>
    </row>
    <row r="185" spans="1:13" s="6" customFormat="1" ht="28" customHeight="1" x14ac:dyDescent="0.35">
      <c r="A185" s="10"/>
      <c r="B185" s="166" t="s">
        <v>589</v>
      </c>
      <c r="C185" s="11"/>
      <c r="D185" s="167" t="s">
        <v>590</v>
      </c>
      <c r="E185" s="11"/>
      <c r="F185" s="141"/>
      <c r="G185" s="137"/>
      <c r="H185" s="238"/>
      <c r="I185" s="242"/>
      <c r="J185" s="250"/>
      <c r="K185" s="242"/>
      <c r="L185" s="242"/>
      <c r="M185" s="242"/>
    </row>
    <row r="186" spans="1:13" s="6" customFormat="1" ht="28" customHeight="1" x14ac:dyDescent="0.35">
      <c r="A186" s="10"/>
      <c r="B186" s="166" t="s">
        <v>591</v>
      </c>
      <c r="C186" s="11"/>
      <c r="D186" s="167" t="s">
        <v>592</v>
      </c>
      <c r="E186" s="11"/>
      <c r="F186" s="141"/>
      <c r="G186" s="137"/>
      <c r="H186" s="238"/>
      <c r="I186" s="242"/>
      <c r="J186" s="250"/>
      <c r="K186" s="242"/>
      <c r="L186" s="242"/>
      <c r="M186" s="242"/>
    </row>
    <row r="187" spans="1:13" s="6" customFormat="1" ht="28" customHeight="1" x14ac:dyDescent="0.35">
      <c r="A187" s="10"/>
      <c r="B187" s="166" t="s">
        <v>593</v>
      </c>
      <c r="C187" s="11"/>
      <c r="D187" s="167" t="s">
        <v>594</v>
      </c>
      <c r="E187" s="11"/>
      <c r="F187" s="141"/>
      <c r="G187" s="137"/>
      <c r="H187" s="238"/>
      <c r="I187" s="242"/>
      <c r="J187" s="250"/>
      <c r="K187" s="242"/>
      <c r="L187" s="242"/>
      <c r="M187" s="242"/>
    </row>
    <row r="188" spans="1:13" s="6" customFormat="1" ht="10" customHeight="1" x14ac:dyDescent="0.35">
      <c r="A188" s="10"/>
      <c r="B188" s="219"/>
      <c r="C188" s="11"/>
      <c r="D188" s="159"/>
      <c r="E188" s="11"/>
      <c r="F188" s="17"/>
      <c r="G188" s="137"/>
      <c r="H188" s="238"/>
      <c r="I188" s="242"/>
      <c r="J188" s="250"/>
      <c r="K188" s="242"/>
      <c r="L188" s="242"/>
      <c r="M188" s="242"/>
    </row>
    <row r="189" spans="1:13" s="6" customFormat="1" ht="28" customHeight="1" x14ac:dyDescent="0.35">
      <c r="A189" s="10"/>
      <c r="B189" s="161" t="s">
        <v>595</v>
      </c>
      <c r="C189" s="231"/>
      <c r="D189" s="231" t="s">
        <v>719</v>
      </c>
      <c r="E189" s="11"/>
      <c r="F189" s="141" t="str">
        <f>IFERROR(ROUND(AVERAGE(F191:F193),0),"")</f>
        <v/>
      </c>
      <c r="G189" s="137"/>
      <c r="H189" s="238"/>
      <c r="I189" s="168" t="str">
        <f>F189</f>
        <v/>
      </c>
      <c r="J189" s="250"/>
      <c r="K189" s="242"/>
      <c r="L189" s="242"/>
      <c r="M189" s="242"/>
    </row>
    <row r="190" spans="1:13" s="6" customFormat="1" ht="10" customHeight="1" x14ac:dyDescent="0.35">
      <c r="A190" s="10"/>
      <c r="B190" s="161"/>
      <c r="C190" s="231"/>
      <c r="D190" s="159"/>
      <c r="E190" s="11"/>
      <c r="F190" s="17"/>
      <c r="G190" s="137"/>
      <c r="H190" s="238"/>
      <c r="I190" s="242"/>
      <c r="J190" s="250"/>
      <c r="K190" s="242"/>
      <c r="L190" s="242"/>
      <c r="M190" s="242"/>
    </row>
    <row r="191" spans="1:13" s="6" customFormat="1" ht="28" customHeight="1" x14ac:dyDescent="0.35">
      <c r="A191" s="10"/>
      <c r="B191" s="166" t="s">
        <v>597</v>
      </c>
      <c r="C191" s="11"/>
      <c r="D191" s="167" t="s">
        <v>720</v>
      </c>
      <c r="E191" s="11"/>
      <c r="F191" s="141"/>
      <c r="G191" s="137"/>
      <c r="H191" s="238"/>
      <c r="I191" s="242"/>
      <c r="J191" s="250"/>
      <c r="K191" s="242"/>
      <c r="L191" s="242"/>
      <c r="M191" s="242"/>
    </row>
    <row r="192" spans="1:13" s="6" customFormat="1" ht="28" customHeight="1" x14ac:dyDescent="0.35">
      <c r="A192" s="10"/>
      <c r="B192" s="166" t="s">
        <v>599</v>
      </c>
      <c r="C192" s="11"/>
      <c r="D192" s="167" t="s">
        <v>721</v>
      </c>
      <c r="E192" s="11"/>
      <c r="F192" s="141"/>
      <c r="G192" s="137"/>
      <c r="H192" s="238"/>
      <c r="I192" s="242"/>
      <c r="J192" s="250"/>
      <c r="K192" s="242"/>
      <c r="L192" s="242"/>
      <c r="M192" s="242"/>
    </row>
    <row r="193" spans="1:13" s="6" customFormat="1" ht="28" customHeight="1" x14ac:dyDescent="0.35">
      <c r="A193" s="10"/>
      <c r="B193" s="166" t="s">
        <v>601</v>
      </c>
      <c r="C193" s="11"/>
      <c r="D193" s="167" t="s">
        <v>722</v>
      </c>
      <c r="E193" s="11"/>
      <c r="F193" s="141"/>
      <c r="G193" s="137"/>
      <c r="H193" s="238"/>
      <c r="I193" s="242"/>
      <c r="J193" s="250"/>
      <c r="K193" s="242"/>
      <c r="L193" s="242"/>
      <c r="M193" s="242"/>
    </row>
    <row r="194" spans="1:13" s="6" customFormat="1" ht="10" customHeight="1" x14ac:dyDescent="0.35">
      <c r="A194" s="10"/>
      <c r="B194" s="219"/>
      <c r="C194" s="11"/>
      <c r="D194" s="159"/>
      <c r="E194" s="11"/>
      <c r="F194" s="17"/>
      <c r="G194" s="137"/>
      <c r="H194" s="238"/>
      <c r="I194" s="242"/>
      <c r="J194" s="250"/>
      <c r="K194" s="242"/>
      <c r="L194" s="242"/>
      <c r="M194" s="242"/>
    </row>
    <row r="195" spans="1:13" s="6" customFormat="1" ht="28" customHeight="1" x14ac:dyDescent="0.35">
      <c r="A195" s="10"/>
      <c r="B195" s="161" t="s">
        <v>605</v>
      </c>
      <c r="C195" s="231"/>
      <c r="D195" s="231" t="s">
        <v>606</v>
      </c>
      <c r="E195" s="11"/>
      <c r="F195" s="141" t="str">
        <f>IFERROR(ROUND(AVERAGE(F197:F201),0),"")</f>
        <v/>
      </c>
      <c r="G195" s="137"/>
      <c r="H195" s="238"/>
      <c r="I195" s="168" t="str">
        <f>F195</f>
        <v/>
      </c>
      <c r="J195" s="250"/>
      <c r="K195" s="242"/>
      <c r="L195" s="242"/>
      <c r="M195" s="242"/>
    </row>
    <row r="196" spans="1:13" s="6" customFormat="1" ht="10" customHeight="1" x14ac:dyDescent="0.35">
      <c r="A196" s="10"/>
      <c r="B196" s="161"/>
      <c r="C196" s="231"/>
      <c r="D196" s="159"/>
      <c r="E196" s="11"/>
      <c r="F196" s="17"/>
      <c r="G196" s="137"/>
      <c r="H196" s="238"/>
      <c r="I196" s="242"/>
      <c r="J196" s="250"/>
      <c r="K196" s="242"/>
      <c r="L196" s="242"/>
      <c r="M196" s="242"/>
    </row>
    <row r="197" spans="1:13" s="6" customFormat="1" ht="28" customHeight="1" x14ac:dyDescent="0.35">
      <c r="A197" s="10"/>
      <c r="B197" s="166" t="s">
        <v>607</v>
      </c>
      <c r="C197" s="11"/>
      <c r="D197" s="167" t="s">
        <v>723</v>
      </c>
      <c r="E197" s="11"/>
      <c r="F197" s="141"/>
      <c r="G197" s="137"/>
      <c r="H197" s="238"/>
      <c r="I197" s="242"/>
      <c r="J197" s="250"/>
      <c r="K197" s="242"/>
      <c r="L197" s="242"/>
      <c r="M197" s="242"/>
    </row>
    <row r="198" spans="1:13" s="6" customFormat="1" ht="28" customHeight="1" x14ac:dyDescent="0.35">
      <c r="A198" s="10"/>
      <c r="B198" s="166" t="s">
        <v>609</v>
      </c>
      <c r="C198" s="11"/>
      <c r="D198" s="167" t="s">
        <v>724</v>
      </c>
      <c r="E198" s="11"/>
      <c r="F198" s="141"/>
      <c r="G198" s="137"/>
      <c r="H198" s="238"/>
      <c r="I198" s="242"/>
      <c r="J198" s="250"/>
      <c r="K198" s="242"/>
      <c r="L198" s="242"/>
      <c r="M198" s="242"/>
    </row>
    <row r="199" spans="1:13" s="6" customFormat="1" ht="28" customHeight="1" x14ac:dyDescent="0.35">
      <c r="A199" s="10"/>
      <c r="B199" s="166" t="s">
        <v>611</v>
      </c>
      <c r="C199" s="11"/>
      <c r="D199" s="167" t="s">
        <v>725</v>
      </c>
      <c r="E199" s="11"/>
      <c r="F199" s="141"/>
      <c r="G199" s="137"/>
      <c r="H199" s="238"/>
      <c r="I199" s="242"/>
      <c r="J199" s="250"/>
      <c r="K199" s="242"/>
      <c r="L199" s="242"/>
      <c r="M199" s="242"/>
    </row>
    <row r="200" spans="1:13" s="6" customFormat="1" ht="28" customHeight="1" x14ac:dyDescent="0.35">
      <c r="A200" s="10"/>
      <c r="B200" s="166" t="s">
        <v>613</v>
      </c>
      <c r="C200" s="11"/>
      <c r="D200" s="167" t="s">
        <v>726</v>
      </c>
      <c r="E200" s="11"/>
      <c r="F200" s="141"/>
      <c r="G200" s="137"/>
      <c r="H200" s="238"/>
      <c r="I200" s="242"/>
      <c r="J200" s="250"/>
      <c r="K200" s="242"/>
      <c r="L200" s="242"/>
      <c r="M200" s="242"/>
    </row>
    <row r="201" spans="1:13" s="6" customFormat="1" ht="28" customHeight="1" x14ac:dyDescent="0.35">
      <c r="A201" s="10"/>
      <c r="B201" s="166" t="s">
        <v>615</v>
      </c>
      <c r="C201" s="11"/>
      <c r="D201" s="167" t="s">
        <v>727</v>
      </c>
      <c r="E201" s="11"/>
      <c r="F201" s="141"/>
      <c r="G201" s="137"/>
      <c r="H201" s="238"/>
      <c r="I201" s="242"/>
      <c r="J201" s="250"/>
      <c r="K201" s="242"/>
      <c r="L201" s="242"/>
      <c r="M201" s="242"/>
    </row>
    <row r="202" spans="1:13" s="6" customFormat="1" ht="10" customHeight="1" x14ac:dyDescent="0.35">
      <c r="A202" s="10"/>
      <c r="B202" s="219"/>
      <c r="C202" s="11"/>
      <c r="D202" s="159"/>
      <c r="E202" s="11"/>
      <c r="F202" s="17"/>
      <c r="G202" s="137"/>
      <c r="H202" s="238"/>
      <c r="I202" s="242"/>
      <c r="J202" s="250"/>
      <c r="K202" s="242"/>
      <c r="L202" s="242"/>
      <c r="M202" s="242"/>
    </row>
    <row r="203" spans="1:13" s="6" customFormat="1" ht="28" customHeight="1" x14ac:dyDescent="0.35">
      <c r="A203" s="10"/>
      <c r="B203" s="161" t="s">
        <v>619</v>
      </c>
      <c r="C203" s="231"/>
      <c r="D203" s="231" t="s">
        <v>620</v>
      </c>
      <c r="E203" s="11"/>
      <c r="F203" s="141" t="str">
        <f>IFERROR(ROUND(AVERAGE(F205:F209),0),"")</f>
        <v/>
      </c>
      <c r="G203" s="137"/>
      <c r="H203" s="238"/>
      <c r="I203" s="168" t="str">
        <f>F203</f>
        <v/>
      </c>
      <c r="J203" s="250"/>
      <c r="K203" s="242"/>
      <c r="L203" s="242"/>
      <c r="M203" s="242"/>
    </row>
    <row r="204" spans="1:13" s="6" customFormat="1" ht="10" customHeight="1" x14ac:dyDescent="0.35">
      <c r="A204" s="10"/>
      <c r="B204" s="161"/>
      <c r="C204" s="231"/>
      <c r="D204" s="159"/>
      <c r="E204" s="11"/>
      <c r="F204" s="17"/>
      <c r="G204" s="137"/>
      <c r="H204" s="238"/>
      <c r="I204" s="242"/>
      <c r="J204" s="250"/>
      <c r="K204" s="242"/>
      <c r="L204" s="242"/>
      <c r="M204" s="242"/>
    </row>
    <row r="205" spans="1:13" s="6" customFormat="1" ht="28" customHeight="1" x14ac:dyDescent="0.35">
      <c r="A205" s="10"/>
      <c r="B205" s="166" t="s">
        <v>621</v>
      </c>
      <c r="C205" s="11"/>
      <c r="D205" s="167" t="s">
        <v>622</v>
      </c>
      <c r="E205" s="11"/>
      <c r="F205" s="141"/>
      <c r="G205" s="137"/>
      <c r="H205" s="238"/>
      <c r="I205" s="242"/>
      <c r="J205" s="250"/>
      <c r="K205" s="242"/>
      <c r="L205" s="242"/>
      <c r="M205" s="242"/>
    </row>
    <row r="206" spans="1:13" s="6" customFormat="1" ht="28" customHeight="1" x14ac:dyDescent="0.35">
      <c r="A206" s="10"/>
      <c r="B206" s="166" t="s">
        <v>623</v>
      </c>
      <c r="C206" s="11"/>
      <c r="D206" s="167" t="s">
        <v>624</v>
      </c>
      <c r="E206" s="11"/>
      <c r="F206" s="141"/>
      <c r="G206" s="137"/>
      <c r="H206" s="238"/>
      <c r="I206" s="242"/>
      <c r="J206" s="250"/>
      <c r="K206" s="242"/>
      <c r="L206" s="242"/>
      <c r="M206" s="242"/>
    </row>
    <row r="207" spans="1:13" s="6" customFormat="1" ht="28" customHeight="1" x14ac:dyDescent="0.35">
      <c r="A207" s="10"/>
      <c r="B207" s="166" t="s">
        <v>625</v>
      </c>
      <c r="C207" s="11"/>
      <c r="D207" s="167" t="s">
        <v>626</v>
      </c>
      <c r="E207" s="11"/>
      <c r="F207" s="141"/>
      <c r="G207" s="137"/>
      <c r="H207" s="238"/>
      <c r="I207" s="242"/>
      <c r="J207" s="250"/>
      <c r="K207" s="242"/>
      <c r="L207" s="242"/>
      <c r="M207" s="242"/>
    </row>
    <row r="208" spans="1:13" s="6" customFormat="1" ht="28" customHeight="1" x14ac:dyDescent="0.35">
      <c r="A208" s="10"/>
      <c r="B208" s="166" t="s">
        <v>627</v>
      </c>
      <c r="C208" s="11"/>
      <c r="D208" s="167" t="s">
        <v>628</v>
      </c>
      <c r="E208" s="11"/>
      <c r="F208" s="141"/>
      <c r="G208" s="137"/>
      <c r="H208" s="238"/>
      <c r="I208" s="242"/>
      <c r="J208" s="250"/>
      <c r="K208" s="242"/>
      <c r="L208" s="242"/>
      <c r="M208" s="242"/>
    </row>
    <row r="209" spans="1:13" s="6" customFormat="1" ht="28" customHeight="1" x14ac:dyDescent="0.35">
      <c r="A209" s="10"/>
      <c r="B209" s="166" t="s">
        <v>629</v>
      </c>
      <c r="C209" s="11"/>
      <c r="D209" s="167" t="s">
        <v>630</v>
      </c>
      <c r="E209" s="11"/>
      <c r="F209" s="141"/>
      <c r="G209" s="137"/>
      <c r="H209" s="238"/>
      <c r="I209" s="242"/>
      <c r="J209" s="250"/>
      <c r="K209" s="242"/>
      <c r="L209" s="242"/>
      <c r="M209" s="242"/>
    </row>
    <row r="210" spans="1:13" s="6" customFormat="1" ht="10" customHeight="1" x14ac:dyDescent="0.35">
      <c r="A210" s="10"/>
      <c r="B210" s="219"/>
      <c r="C210" s="11"/>
      <c r="D210" s="159"/>
      <c r="E210" s="11"/>
      <c r="F210" s="17"/>
      <c r="G210" s="137"/>
      <c r="H210" s="238"/>
      <c r="I210" s="242"/>
      <c r="J210" s="250"/>
      <c r="K210" s="242"/>
      <c r="L210" s="242"/>
      <c r="M210" s="242"/>
    </row>
    <row r="211" spans="1:13" s="6" customFormat="1" ht="28" customHeight="1" x14ac:dyDescent="0.35">
      <c r="A211" s="10"/>
      <c r="B211" s="161" t="s">
        <v>631</v>
      </c>
      <c r="C211" s="231"/>
      <c r="D211" s="231" t="s">
        <v>632</v>
      </c>
      <c r="E211" s="11"/>
      <c r="F211" s="141" t="str">
        <f>IFERROR(ROUND(AVERAGE(F213:F217),0),"")</f>
        <v/>
      </c>
      <c r="G211" s="137"/>
      <c r="H211" s="238"/>
      <c r="I211" s="168" t="str">
        <f>F211</f>
        <v/>
      </c>
      <c r="J211" s="250"/>
      <c r="K211" s="242"/>
      <c r="L211" s="242"/>
      <c r="M211" s="242"/>
    </row>
    <row r="212" spans="1:13" s="6" customFormat="1" ht="10" customHeight="1" x14ac:dyDescent="0.35">
      <c r="A212" s="10"/>
      <c r="B212" s="161"/>
      <c r="C212" s="231"/>
      <c r="D212" s="159"/>
      <c r="E212" s="11"/>
      <c r="F212" s="17"/>
      <c r="G212" s="137"/>
      <c r="H212" s="238"/>
      <c r="I212" s="242"/>
      <c r="J212" s="250"/>
      <c r="K212" s="242"/>
      <c r="L212" s="242"/>
      <c r="M212" s="242"/>
    </row>
    <row r="213" spans="1:13" s="6" customFormat="1" ht="28" customHeight="1" x14ac:dyDescent="0.35">
      <c r="A213" s="10"/>
      <c r="B213" s="166" t="s">
        <v>633</v>
      </c>
      <c r="C213" s="11"/>
      <c r="D213" s="167" t="s">
        <v>728</v>
      </c>
      <c r="E213" s="11"/>
      <c r="F213" s="141"/>
      <c r="G213" s="137"/>
      <c r="H213" s="238"/>
      <c r="I213" s="242"/>
      <c r="J213" s="250"/>
      <c r="K213" s="242"/>
      <c r="L213" s="242"/>
      <c r="M213" s="242"/>
    </row>
    <row r="214" spans="1:13" s="6" customFormat="1" ht="28" customHeight="1" x14ac:dyDescent="0.35">
      <c r="A214" s="10"/>
      <c r="B214" s="166" t="s">
        <v>635</v>
      </c>
      <c r="C214" s="11"/>
      <c r="D214" s="167" t="s">
        <v>729</v>
      </c>
      <c r="E214" s="11"/>
      <c r="F214" s="141"/>
      <c r="G214" s="137"/>
      <c r="H214" s="238"/>
      <c r="I214" s="242"/>
      <c r="J214" s="250"/>
      <c r="K214" s="242"/>
      <c r="L214" s="242"/>
      <c r="M214" s="242"/>
    </row>
    <row r="215" spans="1:13" s="6" customFormat="1" ht="28" customHeight="1" x14ac:dyDescent="0.35">
      <c r="A215" s="10"/>
      <c r="B215" s="166" t="s">
        <v>637</v>
      </c>
      <c r="C215" s="11"/>
      <c r="D215" s="167" t="s">
        <v>636</v>
      </c>
      <c r="E215" s="11"/>
      <c r="F215" s="141"/>
      <c r="G215" s="137"/>
      <c r="H215" s="238"/>
      <c r="I215" s="242"/>
      <c r="J215" s="250"/>
      <c r="K215" s="242"/>
      <c r="L215" s="242"/>
      <c r="M215" s="242"/>
    </row>
    <row r="216" spans="1:13" s="6" customFormat="1" ht="28" customHeight="1" x14ac:dyDescent="0.35">
      <c r="A216" s="10"/>
      <c r="B216" s="166" t="s">
        <v>639</v>
      </c>
      <c r="C216" s="11"/>
      <c r="D216" s="167" t="s">
        <v>638</v>
      </c>
      <c r="E216" s="11"/>
      <c r="F216" s="141"/>
      <c r="G216" s="137"/>
      <c r="H216" s="238"/>
      <c r="I216" s="242"/>
      <c r="J216" s="250"/>
      <c r="K216" s="242"/>
      <c r="L216" s="242"/>
      <c r="M216" s="242"/>
    </row>
    <row r="217" spans="1:13" s="6" customFormat="1" ht="28" customHeight="1" x14ac:dyDescent="0.35">
      <c r="A217" s="10"/>
      <c r="B217" s="166" t="s">
        <v>641</v>
      </c>
      <c r="C217" s="11"/>
      <c r="D217" s="167" t="s">
        <v>730</v>
      </c>
      <c r="E217" s="11"/>
      <c r="F217" s="141"/>
      <c r="G217" s="137"/>
      <c r="H217" s="238"/>
      <c r="I217" s="242"/>
      <c r="J217" s="250"/>
      <c r="K217" s="242"/>
      <c r="L217" s="242"/>
      <c r="M217" s="242"/>
    </row>
    <row r="218" spans="1:13" s="6" customFormat="1" ht="10" customHeight="1" x14ac:dyDescent="0.35">
      <c r="A218" s="10"/>
      <c r="B218" s="219"/>
      <c r="C218" s="11"/>
      <c r="D218" s="159"/>
      <c r="E218" s="11"/>
      <c r="F218" s="17"/>
      <c r="G218" s="137"/>
      <c r="H218" s="238"/>
      <c r="I218" s="242"/>
      <c r="J218" s="250"/>
      <c r="K218" s="242"/>
      <c r="L218" s="242"/>
      <c r="M218" s="242"/>
    </row>
    <row r="219" spans="1:13" s="6" customFormat="1" ht="28" customHeight="1" x14ac:dyDescent="0.35">
      <c r="A219" s="10"/>
      <c r="B219" s="161" t="s">
        <v>643</v>
      </c>
      <c r="C219" s="231"/>
      <c r="D219" s="231" t="s">
        <v>644</v>
      </c>
      <c r="E219" s="11"/>
      <c r="F219" s="141" t="str">
        <f>IFERROR(ROUND(AVERAGE(F221:F224),0),"")</f>
        <v/>
      </c>
      <c r="G219" s="137"/>
      <c r="H219" s="238"/>
      <c r="I219" s="168" t="str">
        <f>F219</f>
        <v/>
      </c>
      <c r="J219" s="250"/>
      <c r="K219" s="242"/>
      <c r="L219" s="242"/>
      <c r="M219" s="242"/>
    </row>
    <row r="220" spans="1:13" s="6" customFormat="1" ht="10" customHeight="1" x14ac:dyDescent="0.35">
      <c r="A220" s="10"/>
      <c r="B220" s="161"/>
      <c r="C220" s="231"/>
      <c r="D220" s="159"/>
      <c r="E220" s="11"/>
      <c r="F220" s="17"/>
      <c r="G220" s="137"/>
      <c r="H220" s="238"/>
      <c r="I220" s="242"/>
      <c r="J220" s="250"/>
      <c r="K220" s="242"/>
      <c r="L220" s="242"/>
      <c r="M220" s="242"/>
    </row>
    <row r="221" spans="1:13" s="6" customFormat="1" ht="28" customHeight="1" x14ac:dyDescent="0.35">
      <c r="A221" s="10"/>
      <c r="B221" s="166" t="s">
        <v>645</v>
      </c>
      <c r="C221" s="11"/>
      <c r="D221" s="247" t="s">
        <v>731</v>
      </c>
      <c r="E221" s="11"/>
      <c r="F221" s="141"/>
      <c r="G221" s="137"/>
      <c r="H221" s="238"/>
      <c r="I221" s="242"/>
      <c r="J221" s="250"/>
      <c r="K221" s="242"/>
      <c r="L221" s="242"/>
      <c r="M221" s="242"/>
    </row>
    <row r="222" spans="1:13" s="6" customFormat="1" ht="28" customHeight="1" x14ac:dyDescent="0.35">
      <c r="A222" s="10"/>
      <c r="B222" s="166" t="s">
        <v>647</v>
      </c>
      <c r="C222" s="11"/>
      <c r="D222" s="167" t="s">
        <v>648</v>
      </c>
      <c r="E222" s="11"/>
      <c r="F222" s="141"/>
      <c r="G222" s="137"/>
      <c r="H222" s="238"/>
      <c r="I222" s="242"/>
      <c r="J222" s="250"/>
      <c r="K222" s="242"/>
      <c r="L222" s="242"/>
      <c r="M222" s="242"/>
    </row>
    <row r="223" spans="1:13" s="6" customFormat="1" ht="28" customHeight="1" x14ac:dyDescent="0.35">
      <c r="A223" s="10"/>
      <c r="B223" s="166" t="s">
        <v>649</v>
      </c>
      <c r="C223" s="11"/>
      <c r="D223" s="167" t="s">
        <v>732</v>
      </c>
      <c r="E223" s="11"/>
      <c r="F223" s="141"/>
      <c r="G223" s="137"/>
      <c r="H223" s="238"/>
      <c r="I223" s="242"/>
      <c r="J223" s="250"/>
      <c r="K223" s="242"/>
      <c r="L223" s="242"/>
      <c r="M223" s="242"/>
    </row>
    <row r="224" spans="1:13" s="6" customFormat="1" ht="28" customHeight="1" x14ac:dyDescent="0.35">
      <c r="A224" s="10"/>
      <c r="B224" s="166" t="s">
        <v>651</v>
      </c>
      <c r="C224" s="11"/>
      <c r="D224" s="167" t="s">
        <v>652</v>
      </c>
      <c r="E224" s="11"/>
      <c r="F224" s="141"/>
      <c r="G224" s="137"/>
      <c r="H224" s="238"/>
      <c r="I224" s="242"/>
      <c r="J224" s="250"/>
      <c r="K224" s="242"/>
      <c r="L224" s="242"/>
      <c r="M224" s="242"/>
    </row>
    <row r="225" spans="1:13" s="6" customFormat="1" ht="10" customHeight="1" x14ac:dyDescent="0.35">
      <c r="A225" s="10"/>
      <c r="B225" s="219"/>
      <c r="C225" s="11"/>
      <c r="D225" s="159"/>
      <c r="E225" s="11"/>
      <c r="F225" s="17"/>
      <c r="G225" s="137"/>
      <c r="H225" s="238"/>
      <c r="I225" s="242"/>
      <c r="J225" s="250"/>
      <c r="K225" s="242"/>
      <c r="L225" s="242"/>
      <c r="M225" s="242"/>
    </row>
    <row r="226" spans="1:13" s="6" customFormat="1" ht="28" customHeight="1" x14ac:dyDescent="0.35">
      <c r="A226" s="10"/>
      <c r="B226" s="161" t="s">
        <v>733</v>
      </c>
      <c r="C226" s="231"/>
      <c r="D226" s="231" t="s">
        <v>734</v>
      </c>
      <c r="E226" s="11"/>
      <c r="F226" s="141" t="str">
        <f>IFERROR(ROUND(AVERAGE(F228:F231),0),"")</f>
        <v/>
      </c>
      <c r="G226" s="137"/>
      <c r="H226" s="238"/>
      <c r="I226" s="168" t="str">
        <f>F226</f>
        <v/>
      </c>
      <c r="J226" s="250"/>
      <c r="K226" s="242"/>
      <c r="L226" s="242"/>
      <c r="M226" s="242"/>
    </row>
    <row r="227" spans="1:13" s="6" customFormat="1" ht="10" customHeight="1" x14ac:dyDescent="0.35">
      <c r="A227" s="10"/>
      <c r="B227" s="219"/>
      <c r="C227" s="11"/>
      <c r="D227" s="159"/>
      <c r="E227" s="11"/>
      <c r="F227" s="17"/>
      <c r="G227" s="137"/>
      <c r="H227" s="238"/>
      <c r="I227" s="242"/>
      <c r="J227" s="250"/>
      <c r="K227" s="242"/>
      <c r="L227" s="242"/>
      <c r="M227" s="242"/>
    </row>
    <row r="228" spans="1:13" s="6" customFormat="1" ht="28" customHeight="1" x14ac:dyDescent="0.35">
      <c r="A228" s="10"/>
      <c r="B228" s="166" t="s">
        <v>735</v>
      </c>
      <c r="C228" s="11"/>
      <c r="D228" s="167" t="s">
        <v>736</v>
      </c>
      <c r="E228" s="11"/>
      <c r="F228" s="141"/>
      <c r="G228" s="137"/>
      <c r="H228" s="238"/>
      <c r="I228" s="242"/>
      <c r="J228" s="250"/>
      <c r="K228" s="242"/>
      <c r="L228" s="242"/>
      <c r="M228" s="242"/>
    </row>
    <row r="229" spans="1:13" s="6" customFormat="1" ht="28" customHeight="1" x14ac:dyDescent="0.35">
      <c r="A229" s="10"/>
      <c r="B229" s="166" t="s">
        <v>737</v>
      </c>
      <c r="C229" s="11"/>
      <c r="D229" s="167" t="s">
        <v>738</v>
      </c>
      <c r="E229" s="11"/>
      <c r="F229" s="141"/>
      <c r="G229" s="137"/>
      <c r="H229" s="238"/>
      <c r="I229" s="242"/>
      <c r="J229" s="250"/>
      <c r="K229" s="242"/>
      <c r="L229" s="242"/>
      <c r="M229" s="242"/>
    </row>
    <row r="230" spans="1:13" s="6" customFormat="1" ht="28" customHeight="1" x14ac:dyDescent="0.35">
      <c r="A230" s="10"/>
      <c r="B230" s="166" t="s">
        <v>739</v>
      </c>
      <c r="C230" s="11"/>
      <c r="D230" s="167" t="s">
        <v>740</v>
      </c>
      <c r="E230" s="11"/>
      <c r="F230" s="141"/>
      <c r="G230" s="137"/>
      <c r="H230" s="238"/>
      <c r="I230" s="242"/>
      <c r="J230" s="250"/>
      <c r="K230" s="242"/>
      <c r="L230" s="242"/>
      <c r="M230" s="242"/>
    </row>
    <row r="231" spans="1:13" s="6" customFormat="1" ht="28" customHeight="1" x14ac:dyDescent="0.35">
      <c r="A231" s="10"/>
      <c r="B231" s="166" t="s">
        <v>741</v>
      </c>
      <c r="C231" s="11"/>
      <c r="D231" s="167" t="s">
        <v>742</v>
      </c>
      <c r="E231" s="11"/>
      <c r="F231" s="141"/>
      <c r="G231" s="137"/>
      <c r="H231" s="238"/>
      <c r="I231" s="242"/>
      <c r="J231" s="250"/>
      <c r="K231" s="242"/>
      <c r="L231" s="242"/>
      <c r="M231" s="242"/>
    </row>
    <row r="232" spans="1:13" s="6" customFormat="1" ht="10" customHeight="1" x14ac:dyDescent="0.35">
      <c r="A232" s="10"/>
      <c r="B232" s="219"/>
      <c r="C232" s="11"/>
      <c r="D232" s="159"/>
      <c r="E232" s="11"/>
      <c r="F232" s="17"/>
      <c r="G232" s="137"/>
      <c r="H232" s="238"/>
      <c r="I232" s="242"/>
      <c r="J232" s="250"/>
      <c r="K232" s="242"/>
      <c r="L232" s="242"/>
      <c r="M232" s="242"/>
    </row>
    <row r="233" spans="1:13" s="6" customFormat="1" ht="28" customHeight="1" x14ac:dyDescent="0.35">
      <c r="A233" s="10"/>
      <c r="B233" s="219"/>
      <c r="C233" s="11"/>
      <c r="D233" s="163" t="s">
        <v>653</v>
      </c>
      <c r="E233" s="11"/>
      <c r="F233" s="182">
        <f>I233</f>
        <v>0</v>
      </c>
      <c r="G233" s="137"/>
      <c r="H233" s="238"/>
      <c r="I233" s="168">
        <f>COUNTIF(I$9:I$226,3)</f>
        <v>0</v>
      </c>
      <c r="J233" s="250"/>
      <c r="K233" s="242"/>
      <c r="L233" s="242"/>
      <c r="M233" s="242"/>
    </row>
    <row r="234" spans="1:13" s="6" customFormat="1" ht="28" customHeight="1" x14ac:dyDescent="0.35">
      <c r="A234" s="10"/>
      <c r="B234" s="219"/>
      <c r="C234" s="11"/>
      <c r="D234" s="163" t="s">
        <v>654</v>
      </c>
      <c r="E234" s="11"/>
      <c r="F234" s="155">
        <f>I234</f>
        <v>0</v>
      </c>
      <c r="G234" s="137"/>
      <c r="H234" s="238"/>
      <c r="I234" s="168">
        <f>COUNTIF(I$9:I$226,2)</f>
        <v>0</v>
      </c>
      <c r="J234" s="250"/>
      <c r="K234" s="242"/>
      <c r="L234" s="242"/>
      <c r="M234" s="242"/>
    </row>
    <row r="235" spans="1:13" s="6" customFormat="1" ht="28" customHeight="1" x14ac:dyDescent="0.35">
      <c r="A235" s="10"/>
      <c r="B235" s="219"/>
      <c r="C235" s="11"/>
      <c r="D235" s="163" t="s">
        <v>655</v>
      </c>
      <c r="E235" s="11"/>
      <c r="F235" s="234">
        <f>I235</f>
        <v>0</v>
      </c>
      <c r="G235" s="137"/>
      <c r="H235" s="238"/>
      <c r="I235" s="168">
        <f>COUNTIF(I$9:I$226,1)</f>
        <v>0</v>
      </c>
      <c r="J235" s="250"/>
      <c r="K235" s="242"/>
      <c r="L235" s="242"/>
      <c r="M235" s="242"/>
    </row>
    <row r="236" spans="1:13" s="6" customFormat="1" ht="28" customHeight="1" x14ac:dyDescent="0.35">
      <c r="A236" s="10"/>
      <c r="B236" s="219"/>
      <c r="C236" s="11"/>
      <c r="D236" s="163" t="s">
        <v>656</v>
      </c>
      <c r="E236" s="11"/>
      <c r="F236" s="154">
        <f>I236</f>
        <v>0</v>
      </c>
      <c r="G236" s="137"/>
      <c r="H236" s="238"/>
      <c r="I236" s="168">
        <f>COUNTIF(I$9:I$226,0)</f>
        <v>0</v>
      </c>
      <c r="J236" s="250"/>
      <c r="K236" s="242"/>
      <c r="L236" s="242"/>
      <c r="M236" s="242"/>
    </row>
    <row r="237" spans="1:13" s="6" customFormat="1" ht="10" customHeight="1" x14ac:dyDescent="0.35">
      <c r="A237" s="14"/>
      <c r="B237" s="40"/>
      <c r="C237" s="15"/>
      <c r="D237" s="164"/>
      <c r="E237" s="15"/>
      <c r="F237" s="165"/>
      <c r="G237" s="146"/>
      <c r="H237" s="238"/>
      <c r="I237" s="242"/>
      <c r="J237" s="250"/>
      <c r="K237" s="242"/>
      <c r="L237" s="242"/>
      <c r="M237" s="242"/>
    </row>
  </sheetData>
  <sheetProtection algorithmName="SHA-512" hashValue="iM41qHGHDWmpbCdpF6F0oNdHX2Eh8ejOewbeIU5KywGw97BkwAYaXXOhPyVUNlFV+beWPhTp79BtHRVeHHWLdA==" saltValue="WkOfwvr5VFGWjvNUHWuSXg==" spinCount="100000" sheet="1" objects="1" scenarios="1"/>
  <mergeCells count="2">
    <mergeCell ref="B4:F4"/>
    <mergeCell ref="D6:F6"/>
  </mergeCells>
  <conditionalFormatting sqref="F225 F227">
    <cfRule type="cellIs" dxfId="351" priority="953" operator="equal">
      <formula>3</formula>
    </cfRule>
    <cfRule type="cellIs" dxfId="350" priority="954" operator="equal">
      <formula>2</formula>
    </cfRule>
    <cfRule type="cellIs" dxfId="349" priority="955" operator="equal">
      <formula>1</formula>
    </cfRule>
  </conditionalFormatting>
  <conditionalFormatting sqref="F11:F15">
    <cfRule type="cellIs" dxfId="348" priority="152" operator="equal">
      <formula>1</formula>
    </cfRule>
    <cfRule type="cellIs" dxfId="347" priority="153" operator="equal">
      <formula>3</formula>
    </cfRule>
    <cfRule type="cellIs" dxfId="346" priority="154" operator="equal">
      <formula>2</formula>
    </cfRule>
    <cfRule type="cellIs" dxfId="345" priority="155" operator="equal">
      <formula>0</formula>
    </cfRule>
  </conditionalFormatting>
  <conditionalFormatting sqref="F9">
    <cfRule type="cellIs" dxfId="344" priority="147" operator="equal">
      <formula>1</formula>
    </cfRule>
    <cfRule type="cellIs" dxfId="343" priority="148" operator="equal">
      <formula>3</formula>
    </cfRule>
    <cfRule type="cellIs" dxfId="342" priority="149" operator="equal">
      <formula>2</formula>
    </cfRule>
    <cfRule type="cellIs" dxfId="341" priority="150" operator="equal">
      <formula>0</formula>
    </cfRule>
  </conditionalFormatting>
  <conditionalFormatting sqref="F228:F231 F221:F224 F213:F217 F205:F209 F197:F201 F191:F193 F183:F187 F175:F179 F170:F171 F163:F166 F157:F159 F150:F153 F142:F146 F131:F138 F122:F126 F114:F118 F106:F110 F99:F102 F91:F95 F83:F87 F75:F79 F67:F71 F59:F63 F51:F55 F44:F46 F38:F40 F29:F34 F19:F25">
    <cfRule type="cellIs" dxfId="340" priority="142" operator="equal">
      <formula>1</formula>
    </cfRule>
    <cfRule type="cellIs" dxfId="339" priority="143" operator="equal">
      <formula>3</formula>
    </cfRule>
    <cfRule type="cellIs" dxfId="338" priority="144" operator="equal">
      <formula>2</formula>
    </cfRule>
    <cfRule type="cellIs" dxfId="337" priority="145" operator="equal">
      <formula>0</formula>
    </cfRule>
  </conditionalFormatting>
  <conditionalFormatting sqref="F49">
    <cfRule type="cellIs" dxfId="336" priority="137" operator="equal">
      <formula>1</formula>
    </cfRule>
    <cfRule type="cellIs" dxfId="335" priority="138" operator="equal">
      <formula>3</formula>
    </cfRule>
    <cfRule type="cellIs" dxfId="334" priority="139" operator="equal">
      <formula>2</formula>
    </cfRule>
    <cfRule type="cellIs" dxfId="333" priority="140" operator="equal">
      <formula>0</formula>
    </cfRule>
  </conditionalFormatting>
  <conditionalFormatting sqref="F57">
    <cfRule type="cellIs" dxfId="332" priority="132" operator="equal">
      <formula>1</formula>
    </cfRule>
    <cfRule type="cellIs" dxfId="331" priority="133" operator="equal">
      <formula>3</formula>
    </cfRule>
    <cfRule type="cellIs" dxfId="330" priority="134" operator="equal">
      <formula>2</formula>
    </cfRule>
    <cfRule type="cellIs" dxfId="329" priority="135" operator="equal">
      <formula>0</formula>
    </cfRule>
  </conditionalFormatting>
  <conditionalFormatting sqref="F65">
    <cfRule type="cellIs" dxfId="328" priority="127" operator="equal">
      <formula>1</formula>
    </cfRule>
    <cfRule type="cellIs" dxfId="327" priority="128" operator="equal">
      <formula>3</formula>
    </cfRule>
    <cfRule type="cellIs" dxfId="326" priority="129" operator="equal">
      <formula>2</formula>
    </cfRule>
    <cfRule type="cellIs" dxfId="325" priority="130" operator="equal">
      <formula>0</formula>
    </cfRule>
  </conditionalFormatting>
  <conditionalFormatting sqref="F73">
    <cfRule type="cellIs" dxfId="324" priority="122" operator="equal">
      <formula>1</formula>
    </cfRule>
    <cfRule type="cellIs" dxfId="323" priority="123" operator="equal">
      <formula>3</formula>
    </cfRule>
    <cfRule type="cellIs" dxfId="322" priority="124" operator="equal">
      <formula>2</formula>
    </cfRule>
    <cfRule type="cellIs" dxfId="321" priority="125" operator="equal">
      <formula>0</formula>
    </cfRule>
  </conditionalFormatting>
  <conditionalFormatting sqref="F81">
    <cfRule type="cellIs" dxfId="320" priority="117" operator="equal">
      <formula>1</formula>
    </cfRule>
    <cfRule type="cellIs" dxfId="319" priority="118" operator="equal">
      <formula>3</formula>
    </cfRule>
    <cfRule type="cellIs" dxfId="318" priority="119" operator="equal">
      <formula>2</formula>
    </cfRule>
    <cfRule type="cellIs" dxfId="317" priority="120" operator="equal">
      <formula>0</formula>
    </cfRule>
  </conditionalFormatting>
  <conditionalFormatting sqref="F89">
    <cfRule type="cellIs" dxfId="316" priority="112" operator="equal">
      <formula>1</formula>
    </cfRule>
    <cfRule type="cellIs" dxfId="315" priority="113" operator="equal">
      <formula>3</formula>
    </cfRule>
    <cfRule type="cellIs" dxfId="314" priority="114" operator="equal">
      <formula>2</formula>
    </cfRule>
    <cfRule type="cellIs" dxfId="313" priority="115" operator="equal">
      <formula>0</formula>
    </cfRule>
  </conditionalFormatting>
  <conditionalFormatting sqref="F97">
    <cfRule type="cellIs" dxfId="312" priority="107" operator="equal">
      <formula>1</formula>
    </cfRule>
    <cfRule type="cellIs" dxfId="311" priority="108" operator="equal">
      <formula>3</formula>
    </cfRule>
    <cfRule type="cellIs" dxfId="310" priority="109" operator="equal">
      <formula>2</formula>
    </cfRule>
    <cfRule type="cellIs" dxfId="309" priority="110" operator="equal">
      <formula>0</formula>
    </cfRule>
  </conditionalFormatting>
  <conditionalFormatting sqref="F17">
    <cfRule type="cellIs" dxfId="308" priority="102" operator="equal">
      <formula>1</formula>
    </cfRule>
    <cfRule type="cellIs" dxfId="307" priority="103" operator="equal">
      <formula>3</formula>
    </cfRule>
    <cfRule type="cellIs" dxfId="306" priority="104" operator="equal">
      <formula>2</formula>
    </cfRule>
    <cfRule type="cellIs" dxfId="305" priority="105" operator="equal">
      <formula>0</formula>
    </cfRule>
  </conditionalFormatting>
  <conditionalFormatting sqref="F27">
    <cfRule type="cellIs" dxfId="304" priority="97" operator="equal">
      <formula>1</formula>
    </cfRule>
    <cfRule type="cellIs" dxfId="303" priority="98" operator="equal">
      <formula>3</formula>
    </cfRule>
    <cfRule type="cellIs" dxfId="302" priority="99" operator="equal">
      <formula>2</formula>
    </cfRule>
    <cfRule type="cellIs" dxfId="301" priority="100" operator="equal">
      <formula>0</formula>
    </cfRule>
  </conditionalFormatting>
  <conditionalFormatting sqref="F36">
    <cfRule type="cellIs" dxfId="300" priority="92" operator="equal">
      <formula>1</formula>
    </cfRule>
    <cfRule type="cellIs" dxfId="299" priority="93" operator="equal">
      <formula>3</formula>
    </cfRule>
    <cfRule type="cellIs" dxfId="298" priority="94" operator="equal">
      <formula>2</formula>
    </cfRule>
    <cfRule type="cellIs" dxfId="297" priority="95" operator="equal">
      <formula>0</formula>
    </cfRule>
  </conditionalFormatting>
  <conditionalFormatting sqref="F42">
    <cfRule type="cellIs" dxfId="296" priority="87" operator="equal">
      <formula>1</formula>
    </cfRule>
    <cfRule type="cellIs" dxfId="295" priority="88" operator="equal">
      <formula>3</formula>
    </cfRule>
    <cfRule type="cellIs" dxfId="294" priority="89" operator="equal">
      <formula>2</formula>
    </cfRule>
    <cfRule type="cellIs" dxfId="293" priority="90" operator="equal">
      <formula>0</formula>
    </cfRule>
  </conditionalFormatting>
  <conditionalFormatting sqref="F104">
    <cfRule type="cellIs" dxfId="292" priority="82" operator="equal">
      <formula>1</formula>
    </cfRule>
    <cfRule type="cellIs" dxfId="291" priority="83" operator="equal">
      <formula>3</formula>
    </cfRule>
    <cfRule type="cellIs" dxfId="290" priority="84" operator="equal">
      <formula>2</formula>
    </cfRule>
    <cfRule type="cellIs" dxfId="289" priority="85" operator="equal">
      <formula>0</formula>
    </cfRule>
  </conditionalFormatting>
  <conditionalFormatting sqref="F112">
    <cfRule type="cellIs" dxfId="288" priority="77" operator="equal">
      <formula>1</formula>
    </cfRule>
    <cfRule type="cellIs" dxfId="287" priority="78" operator="equal">
      <formula>3</formula>
    </cfRule>
    <cfRule type="cellIs" dxfId="286" priority="79" operator="equal">
      <formula>2</formula>
    </cfRule>
    <cfRule type="cellIs" dxfId="285" priority="80" operator="equal">
      <formula>0</formula>
    </cfRule>
  </conditionalFormatting>
  <conditionalFormatting sqref="F120">
    <cfRule type="cellIs" dxfId="284" priority="72" operator="equal">
      <formula>1</formula>
    </cfRule>
    <cfRule type="cellIs" dxfId="283" priority="73" operator="equal">
      <formula>3</formula>
    </cfRule>
    <cfRule type="cellIs" dxfId="282" priority="74" operator="equal">
      <formula>2</formula>
    </cfRule>
    <cfRule type="cellIs" dxfId="281" priority="75" operator="equal">
      <formula>0</formula>
    </cfRule>
  </conditionalFormatting>
  <conditionalFormatting sqref="F129">
    <cfRule type="cellIs" dxfId="280" priority="67" operator="equal">
      <formula>1</formula>
    </cfRule>
    <cfRule type="cellIs" dxfId="279" priority="68" operator="equal">
      <formula>3</formula>
    </cfRule>
    <cfRule type="cellIs" dxfId="278" priority="69" operator="equal">
      <formula>2</formula>
    </cfRule>
    <cfRule type="cellIs" dxfId="277" priority="70" operator="equal">
      <formula>0</formula>
    </cfRule>
  </conditionalFormatting>
  <conditionalFormatting sqref="F140">
    <cfRule type="cellIs" dxfId="276" priority="62" operator="equal">
      <formula>1</formula>
    </cfRule>
    <cfRule type="cellIs" dxfId="275" priority="63" operator="equal">
      <formula>3</formula>
    </cfRule>
    <cfRule type="cellIs" dxfId="274" priority="64" operator="equal">
      <formula>2</formula>
    </cfRule>
    <cfRule type="cellIs" dxfId="273" priority="65" operator="equal">
      <formula>0</formula>
    </cfRule>
  </conditionalFormatting>
  <conditionalFormatting sqref="F148">
    <cfRule type="cellIs" dxfId="272" priority="57" operator="equal">
      <formula>1</formula>
    </cfRule>
    <cfRule type="cellIs" dxfId="271" priority="58" operator="equal">
      <formula>3</formula>
    </cfRule>
    <cfRule type="cellIs" dxfId="270" priority="59" operator="equal">
      <formula>2</formula>
    </cfRule>
    <cfRule type="cellIs" dxfId="269" priority="60" operator="equal">
      <formula>0</formula>
    </cfRule>
  </conditionalFormatting>
  <conditionalFormatting sqref="F155">
    <cfRule type="cellIs" dxfId="268" priority="52" operator="equal">
      <formula>1</formula>
    </cfRule>
    <cfRule type="cellIs" dxfId="267" priority="53" operator="equal">
      <formula>3</formula>
    </cfRule>
    <cfRule type="cellIs" dxfId="266" priority="54" operator="equal">
      <formula>2</formula>
    </cfRule>
    <cfRule type="cellIs" dxfId="265" priority="55" operator="equal">
      <formula>0</formula>
    </cfRule>
  </conditionalFormatting>
  <conditionalFormatting sqref="F161">
    <cfRule type="cellIs" dxfId="264" priority="47" operator="equal">
      <formula>1</formula>
    </cfRule>
    <cfRule type="cellIs" dxfId="263" priority="48" operator="equal">
      <formula>3</formula>
    </cfRule>
    <cfRule type="cellIs" dxfId="262" priority="49" operator="equal">
      <formula>2</formula>
    </cfRule>
    <cfRule type="cellIs" dxfId="261" priority="50" operator="equal">
      <formula>0</formula>
    </cfRule>
  </conditionalFormatting>
  <conditionalFormatting sqref="F168">
    <cfRule type="cellIs" dxfId="260" priority="42" operator="equal">
      <formula>1</formula>
    </cfRule>
    <cfRule type="cellIs" dxfId="259" priority="43" operator="equal">
      <formula>3</formula>
    </cfRule>
    <cfRule type="cellIs" dxfId="258" priority="44" operator="equal">
      <formula>2</formula>
    </cfRule>
    <cfRule type="cellIs" dxfId="257" priority="45" operator="equal">
      <formula>0</formula>
    </cfRule>
  </conditionalFormatting>
  <conditionalFormatting sqref="F173">
    <cfRule type="cellIs" dxfId="256" priority="37" operator="equal">
      <formula>1</formula>
    </cfRule>
    <cfRule type="cellIs" dxfId="255" priority="38" operator="equal">
      <formula>3</formula>
    </cfRule>
    <cfRule type="cellIs" dxfId="254" priority="39" operator="equal">
      <formula>2</formula>
    </cfRule>
    <cfRule type="cellIs" dxfId="253" priority="40" operator="equal">
      <formula>0</formula>
    </cfRule>
  </conditionalFormatting>
  <conditionalFormatting sqref="F181">
    <cfRule type="cellIs" dxfId="252" priority="32" operator="equal">
      <formula>1</formula>
    </cfRule>
    <cfRule type="cellIs" dxfId="251" priority="33" operator="equal">
      <formula>3</formula>
    </cfRule>
    <cfRule type="cellIs" dxfId="250" priority="34" operator="equal">
      <formula>2</formula>
    </cfRule>
    <cfRule type="cellIs" dxfId="249" priority="35" operator="equal">
      <formula>0</formula>
    </cfRule>
  </conditionalFormatting>
  <conditionalFormatting sqref="F189">
    <cfRule type="cellIs" dxfId="248" priority="27" operator="equal">
      <formula>1</formula>
    </cfRule>
    <cfRule type="cellIs" dxfId="247" priority="28" operator="equal">
      <formula>3</formula>
    </cfRule>
    <cfRule type="cellIs" dxfId="246" priority="29" operator="equal">
      <formula>2</formula>
    </cfRule>
    <cfRule type="cellIs" dxfId="245" priority="30" operator="equal">
      <formula>0</formula>
    </cfRule>
  </conditionalFormatting>
  <conditionalFormatting sqref="F195">
    <cfRule type="cellIs" dxfId="244" priority="22" operator="equal">
      <formula>1</formula>
    </cfRule>
    <cfRule type="cellIs" dxfId="243" priority="23" operator="equal">
      <formula>3</formula>
    </cfRule>
    <cfRule type="cellIs" dxfId="242" priority="24" operator="equal">
      <formula>2</formula>
    </cfRule>
    <cfRule type="cellIs" dxfId="241" priority="25" operator="equal">
      <formula>0</formula>
    </cfRule>
  </conditionalFormatting>
  <conditionalFormatting sqref="F203">
    <cfRule type="cellIs" dxfId="240" priority="17" operator="equal">
      <formula>1</formula>
    </cfRule>
    <cfRule type="cellIs" dxfId="239" priority="18" operator="equal">
      <formula>3</formula>
    </cfRule>
    <cfRule type="cellIs" dxfId="238" priority="19" operator="equal">
      <formula>2</formula>
    </cfRule>
    <cfRule type="cellIs" dxfId="237" priority="20" operator="equal">
      <formula>0</formula>
    </cfRule>
  </conditionalFormatting>
  <conditionalFormatting sqref="F211">
    <cfRule type="cellIs" dxfId="236" priority="12" operator="equal">
      <formula>1</formula>
    </cfRule>
    <cfRule type="cellIs" dxfId="235" priority="13" operator="equal">
      <formula>3</formula>
    </cfRule>
    <cfRule type="cellIs" dxfId="234" priority="14" operator="equal">
      <formula>2</formula>
    </cfRule>
    <cfRule type="cellIs" dxfId="233" priority="15" operator="equal">
      <formula>0</formula>
    </cfRule>
  </conditionalFormatting>
  <conditionalFormatting sqref="F219">
    <cfRule type="cellIs" dxfId="232" priority="7" operator="equal">
      <formula>1</formula>
    </cfRule>
    <cfRule type="cellIs" dxfId="231" priority="8" operator="equal">
      <formula>3</formula>
    </cfRule>
    <cfRule type="cellIs" dxfId="230" priority="9" operator="equal">
      <formula>2</formula>
    </cfRule>
    <cfRule type="cellIs" dxfId="229" priority="10" operator="equal">
      <formula>0</formula>
    </cfRule>
  </conditionalFormatting>
  <conditionalFormatting sqref="F226">
    <cfRule type="cellIs" dxfId="228" priority="2" operator="equal">
      <formula>1</formula>
    </cfRule>
    <cfRule type="cellIs" dxfId="227" priority="3" operator="equal">
      <formula>3</formula>
    </cfRule>
    <cfRule type="cellIs" dxfId="226" priority="4" operator="equal">
      <formula>2</formula>
    </cfRule>
    <cfRule type="cellIs" dxfId="225" priority="5" operator="equal">
      <formula>0</formula>
    </cfRule>
  </conditionalFormatting>
  <dataValidations count="2">
    <dataValidation type="whole" allowBlank="1" showInputMessage="1" showErrorMessage="1" error="Geben Sie 1, 2 oder 3 ein!" sqref="F225 F227" xr:uid="{00000000-0002-0000-0A00-000000000000}">
      <formula1>1</formula1>
      <formula2>3</formula2>
    </dataValidation>
    <dataValidation type="whole" allowBlank="1" showInputMessage="1" showErrorMessage="1" error="Geben Sie einen Wert von 0 bis 3 ein!" sqref="F11:F15 F19:F25 F29:F34 F38:F40 F44:F46 F51:F55 F59:F63 F67:F71 F75:F79 F83:F87 F91:F95 F99:F102 F106:F110 F114:F118 F122:F126 F131:F138 F142:F146 F150:F153 F157:F159 F163:F166 F170:F171 F175:F179 F183:F187 F191:F193 F197:F201 F205:F209 F213:F217 F221:F224 F228:F231" xr:uid="{35362776-5E66-4070-8FE7-34024C8CCAAD}">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und C
Antrag auf Rezertifizierung
Selbstbeurteilung Programmmanagement&amp;R&amp;G</oddHeader>
    <oddFooter>&amp;L&amp;"Verdana,Standard"&amp;9© VZPM&amp;C&amp;"Verdana,Standard"&amp;9&amp;F&amp;R&amp;"Verdana,Standard"&amp;9&amp;A Seite &amp;P/&amp;N</oddFooter>
  </headerFooter>
  <ignoredErrors>
    <ignoredError sqref="B8 B10:B16 B18:B26 B28:B35 B37:B41 B43:B48 B50:B56 B58:B64 B66:B72 B74:B80 B82:B88 B90:B96 B98:B103 B105:B111 B113:B119 B121:B128 B139 B147 B149:B154 B156 B162:B167 B169:B171 B174:B180 B182:B188 B190:B193 B196:B201 B204:B210 B212:B218 B130:B133 B141:B143 B160 B158:B159 B172 B194 B202" numberStoredAsText="1"/>
    <ignoredError sqref="B9 B17 B27 B36 B42 B49 B57 B65 B73 B81 B89 B97 B104 B112 B120 B129 B140 B148 B155 B161 B168 B173 B181 B189 B195 B203 B211 B219" twoDigitTextYear="1" numberStoredAsText="1"/>
    <ignoredError sqref="B226" twoDigitTextYear="1"/>
    <ignoredError sqref="F9 F17 F27 F36 F42 F49 F57 F65 F73 F81 F89 F97 F104 F112 F120 F129 F140 F148 F155 F161 F168 F173 F181 F189 F195 F203 F211 F219 F226"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1" operator="notContains" id="{33EEAD06-9561-412A-8CFD-97A986973007}">
            <xm:f>ISERROR(SEARCH("",F11))</xm:f>
            <xm:f>""</xm:f>
            <x14:dxf>
              <fill>
                <patternFill>
                  <bgColor theme="0"/>
                </patternFill>
              </fill>
            </x14:dxf>
          </x14:cfRule>
          <xm:sqref>F11:F15</xm:sqref>
        </x14:conditionalFormatting>
        <x14:conditionalFormatting xmlns:xm="http://schemas.microsoft.com/office/excel/2006/main">
          <x14:cfRule type="notContainsText" priority="146" operator="notContains" id="{EFFCF1FC-5075-4599-ACCD-EE300CBF5E7D}">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A5E3C626-1BC1-43A6-BFF9-0E6394B3EAD7}">
            <xm:f>ISERROR(SEARCH("",F19))</xm:f>
            <xm:f>""</xm:f>
            <x14:dxf>
              <fill>
                <patternFill>
                  <bgColor theme="0"/>
                </patternFill>
              </fill>
            </x14:dxf>
          </x14:cfRule>
          <xm:sqref>F228:F231 F221:F224 F213:F217 F205:F209 F197:F201 F191:F193 F183:F187 F175:F179 F170:F171 F163:F166 F157:F159 F150:F153 F142:F146 F131:F138 F122:F126 F114:F118 F106:F110 F99:F102 F91:F95 F83:F87 F75:F79 F67:F71 F59:F63 F51:F55 F44:F46 F38:F40 F29:F34 F19:F25</xm:sqref>
        </x14:conditionalFormatting>
        <x14:conditionalFormatting xmlns:xm="http://schemas.microsoft.com/office/excel/2006/main">
          <x14:cfRule type="notContainsText" priority="136" operator="notContains" id="{5B23229C-7E08-4FB0-9596-27B6FC732A78}">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31" operator="notContains" id="{1E0B7928-7F4B-4AB1-A626-01ED481825C9}">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26" operator="notContains" id="{876B9EEC-6F0A-411D-BEDC-7F4FD62208B6}">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121" operator="notContains" id="{7915DE97-9428-473E-BEC2-A4CA674A5453}">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116" operator="notContains" id="{2A70A5EA-552A-4099-94A9-17934370AAE0}">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111" operator="notContains" id="{90B6903E-6F6E-42E7-A77D-E330D1F0B516}">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106" operator="notContains" id="{FB04D1D9-5047-4861-9647-7FD039913863}">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101" operator="notContains" id="{B5D0E60E-6884-4A3D-B52F-AFD6245F179E}">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96" operator="notContains" id="{13FD6868-8860-4BC6-8AA3-46793E36F21A}">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91" operator="notContains" id="{498FB085-3E49-44EA-AA26-DB54AC2740A0}">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86" operator="notContains" id="{52CD9E86-A23E-43A9-A251-B4B200DDDC53}">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81" operator="notContains" id="{825B6F63-365A-42F8-99CC-ED91147E1E76}">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6" operator="notContains" id="{102E4A3A-3EC2-4EEF-8F74-C4FB180996E8}">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71" operator="notContains" id="{E3DCDBCC-6129-42D6-8724-2900ECF08BB4}">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6" operator="notContains" id="{184C8603-47BB-4B69-B8F7-158CBD4BCF81}">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61" operator="notContains" id="{5CF3E1E7-5A99-48FC-AEFA-BEC437DA66BD}">
            <xm:f>ISERROR(SEARCH("",F140))</xm:f>
            <xm:f>""</xm:f>
            <x14:dxf>
              <fill>
                <patternFill>
                  <bgColor theme="0" tint="-0.14996795556505021"/>
                </patternFill>
              </fill>
            </x14:dxf>
          </x14:cfRule>
          <xm:sqref>F140</xm:sqref>
        </x14:conditionalFormatting>
        <x14:conditionalFormatting xmlns:xm="http://schemas.microsoft.com/office/excel/2006/main">
          <x14:cfRule type="notContainsText" priority="56" operator="notContains" id="{6320DEC0-0347-451F-86BA-77FF04384530}">
            <xm:f>ISERROR(SEARCH("",F148))</xm:f>
            <xm:f>""</xm:f>
            <x14:dxf>
              <fill>
                <patternFill>
                  <bgColor theme="0" tint="-0.14996795556505021"/>
                </patternFill>
              </fill>
            </x14:dxf>
          </x14:cfRule>
          <xm:sqref>F148</xm:sqref>
        </x14:conditionalFormatting>
        <x14:conditionalFormatting xmlns:xm="http://schemas.microsoft.com/office/excel/2006/main">
          <x14:cfRule type="notContainsText" priority="51" operator="notContains" id="{94252338-904E-43A2-9567-C0FABBBCDC6B}">
            <xm:f>ISERROR(SEARCH("",F155))</xm:f>
            <xm:f>""</xm:f>
            <x14:dxf>
              <fill>
                <patternFill>
                  <bgColor theme="0" tint="-0.14996795556505021"/>
                </patternFill>
              </fill>
            </x14:dxf>
          </x14:cfRule>
          <xm:sqref>F155</xm:sqref>
        </x14:conditionalFormatting>
        <x14:conditionalFormatting xmlns:xm="http://schemas.microsoft.com/office/excel/2006/main">
          <x14:cfRule type="notContainsText" priority="46" operator="notContains" id="{B8481E08-3B61-4CBC-B31F-C044D238B7A2}">
            <xm:f>ISERROR(SEARCH("",F161))</xm:f>
            <xm:f>""</xm:f>
            <x14:dxf>
              <fill>
                <patternFill>
                  <bgColor theme="0" tint="-0.14996795556505021"/>
                </patternFill>
              </fill>
            </x14:dxf>
          </x14:cfRule>
          <xm:sqref>F161</xm:sqref>
        </x14:conditionalFormatting>
        <x14:conditionalFormatting xmlns:xm="http://schemas.microsoft.com/office/excel/2006/main">
          <x14:cfRule type="notContainsText" priority="41" operator="notContains" id="{AEF9285F-807A-4977-8205-FEBC36187961}">
            <xm:f>ISERROR(SEARCH("",F168))</xm:f>
            <xm:f>""</xm:f>
            <x14:dxf>
              <fill>
                <patternFill>
                  <bgColor theme="0" tint="-0.14996795556505021"/>
                </patternFill>
              </fill>
            </x14:dxf>
          </x14:cfRule>
          <xm:sqref>F168</xm:sqref>
        </x14:conditionalFormatting>
        <x14:conditionalFormatting xmlns:xm="http://schemas.microsoft.com/office/excel/2006/main">
          <x14:cfRule type="notContainsText" priority="36" operator="notContains" id="{7CEA8C33-DCED-4BA0-BACF-F94DA21AE067}">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31" operator="notContains" id="{C5308C8D-A2A6-4625-8A1C-098BA050B634}">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6" operator="notContains" id="{4B918885-3767-4063-8D20-FEEE4FFEBF66}">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21" operator="notContains" id="{53D56C60-29ED-4D82-A930-956C98D11FF7}">
            <xm:f>ISERROR(SEARCH("",F195))</xm:f>
            <xm:f>""</xm:f>
            <x14:dxf>
              <fill>
                <patternFill>
                  <bgColor theme="0" tint="-0.14996795556505021"/>
                </patternFill>
              </fill>
            </x14:dxf>
          </x14:cfRule>
          <xm:sqref>F195</xm:sqref>
        </x14:conditionalFormatting>
        <x14:conditionalFormatting xmlns:xm="http://schemas.microsoft.com/office/excel/2006/main">
          <x14:cfRule type="notContainsText" priority="16" operator="notContains" id="{38569A2B-B119-4CFB-9BC5-5DB3F0FF69AB}">
            <xm:f>ISERROR(SEARCH("",F203))</xm:f>
            <xm:f>""</xm:f>
            <x14:dxf>
              <fill>
                <patternFill>
                  <bgColor theme="0" tint="-0.14996795556505021"/>
                </patternFill>
              </fill>
            </x14:dxf>
          </x14:cfRule>
          <xm:sqref>F203</xm:sqref>
        </x14:conditionalFormatting>
        <x14:conditionalFormatting xmlns:xm="http://schemas.microsoft.com/office/excel/2006/main">
          <x14:cfRule type="notContainsText" priority="11" operator="notContains" id="{9EA0E643-0B41-4D48-AFB9-2F9A91CE0E6B}">
            <xm:f>ISERROR(SEARCH("",F211))</xm:f>
            <xm:f>""</xm:f>
            <x14:dxf>
              <fill>
                <patternFill>
                  <bgColor theme="0" tint="-0.14996795556505021"/>
                </patternFill>
              </fill>
            </x14:dxf>
          </x14:cfRule>
          <xm:sqref>F211</xm:sqref>
        </x14:conditionalFormatting>
        <x14:conditionalFormatting xmlns:xm="http://schemas.microsoft.com/office/excel/2006/main">
          <x14:cfRule type="notContainsText" priority="6" operator="notContains" id="{6B1600D5-E70E-4553-AF26-703E0D1B46E1}">
            <xm:f>ISERROR(SEARCH("",F219))</xm:f>
            <xm:f>""</xm:f>
            <x14:dxf>
              <fill>
                <patternFill>
                  <bgColor theme="0" tint="-0.14996795556505021"/>
                </patternFill>
              </fill>
            </x14:dxf>
          </x14:cfRule>
          <xm:sqref>F219</xm:sqref>
        </x14:conditionalFormatting>
        <x14:conditionalFormatting xmlns:xm="http://schemas.microsoft.com/office/excel/2006/main">
          <x14:cfRule type="notContainsText" priority="1" operator="notContains" id="{B8B5A640-6948-4794-980D-515B9FD7B858}">
            <xm:f>ISERROR(SEARCH("",F226))</xm:f>
            <xm:f>""</xm:f>
            <x14:dxf>
              <fill>
                <patternFill>
                  <bgColor theme="0" tint="-0.14996795556505021"/>
                </patternFill>
              </fill>
            </x14:dxf>
          </x14:cfRule>
          <xm:sqref>F226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1:M212"/>
  <sheetViews>
    <sheetView showGridLines="0" zoomScaleNormal="100" workbookViewId="0">
      <pane ySplit="7" topLeftCell="A8" activePane="bottomLeft" state="frozen"/>
      <selection pane="bottomLeft" activeCell="A8" sqref="A8"/>
    </sheetView>
  </sheetViews>
  <sheetFormatPr baseColWidth="10" defaultColWidth="11.453125" defaultRowHeight="18" customHeight="1" x14ac:dyDescent="0.35"/>
  <cols>
    <col min="1" max="1" width="1.7265625" style="4" customWidth="1"/>
    <col min="2" max="2" width="10.7265625" style="84" customWidth="1"/>
    <col min="3" max="3" width="1.7265625" style="4" customWidth="1"/>
    <col min="4" max="4" width="118.7265625" style="153" customWidth="1"/>
    <col min="5" max="5" width="1.7265625" style="4" customWidth="1"/>
    <col min="6" max="6" width="8.7265625" style="5" customWidth="1"/>
    <col min="7" max="8" width="1.7265625" style="4" customWidth="1"/>
    <col min="9" max="9" width="8.7265625" style="5" hidden="1" customWidth="1"/>
    <col min="10" max="10" width="11.453125" style="6" customWidth="1"/>
    <col min="11" max="13" width="11.453125" style="5"/>
    <col min="14" max="16384" width="11.453125" style="4"/>
  </cols>
  <sheetData>
    <row r="1" spans="1:9" ht="10" customHeight="1" x14ac:dyDescent="0.35">
      <c r="A1" s="7"/>
      <c r="B1" s="132"/>
      <c r="C1" s="8"/>
      <c r="D1" s="157"/>
      <c r="E1" s="8"/>
      <c r="F1" s="158"/>
      <c r="G1" s="145"/>
      <c r="H1" s="238"/>
      <c r="I1" s="242"/>
    </row>
    <row r="2" spans="1:9" ht="18" customHeight="1" x14ac:dyDescent="0.35">
      <c r="A2" s="10"/>
      <c r="B2" s="231" t="s">
        <v>743</v>
      </c>
      <c r="C2" s="11"/>
      <c r="D2" s="159"/>
      <c r="E2" s="11"/>
      <c r="F2" s="17"/>
      <c r="G2" s="137"/>
      <c r="H2" s="238"/>
      <c r="I2" s="242"/>
    </row>
    <row r="3" spans="1:9" ht="10" customHeight="1" x14ac:dyDescent="0.35">
      <c r="A3" s="10"/>
      <c r="B3" s="11"/>
      <c r="C3" s="11"/>
      <c r="D3" s="159"/>
      <c r="E3" s="11"/>
      <c r="F3" s="17"/>
      <c r="G3" s="137"/>
      <c r="H3" s="238"/>
      <c r="I3" s="242"/>
    </row>
    <row r="4" spans="1:9" ht="24" customHeight="1" x14ac:dyDescent="0.35">
      <c r="A4" s="10"/>
      <c r="B4" s="379" t="s">
        <v>323</v>
      </c>
      <c r="C4" s="379"/>
      <c r="D4" s="379"/>
      <c r="E4" s="379"/>
      <c r="F4" s="379"/>
      <c r="G4" s="137"/>
      <c r="H4" s="238"/>
      <c r="I4" s="242"/>
    </row>
    <row r="5" spans="1:9" ht="10" customHeight="1" x14ac:dyDescent="0.35">
      <c r="A5" s="10"/>
      <c r="B5" s="11"/>
      <c r="C5" s="11"/>
      <c r="D5" s="159"/>
      <c r="E5" s="11"/>
      <c r="F5" s="17"/>
      <c r="G5" s="137"/>
      <c r="H5" s="238"/>
      <c r="I5" s="242"/>
    </row>
    <row r="6" spans="1:9" ht="30" customHeight="1" x14ac:dyDescent="0.35">
      <c r="A6" s="10"/>
      <c r="B6" s="248" t="s">
        <v>324</v>
      </c>
      <c r="C6" s="11"/>
      <c r="D6" s="380" t="s">
        <v>325</v>
      </c>
      <c r="E6" s="380"/>
      <c r="F6" s="380"/>
      <c r="G6" s="137"/>
      <c r="H6" s="238"/>
      <c r="I6" s="242"/>
    </row>
    <row r="7" spans="1:9" ht="10" customHeight="1" x14ac:dyDescent="0.35">
      <c r="A7" s="10"/>
      <c r="B7" s="219"/>
      <c r="C7" s="11"/>
      <c r="D7" s="159"/>
      <c r="E7" s="11"/>
      <c r="F7" s="17"/>
      <c r="G7" s="137"/>
      <c r="H7" s="238"/>
      <c r="I7" s="242"/>
    </row>
    <row r="8" spans="1:9" ht="28" customHeight="1" x14ac:dyDescent="0.35">
      <c r="A8" s="10"/>
      <c r="B8" s="225" t="s">
        <v>326</v>
      </c>
      <c r="C8" s="21"/>
      <c r="D8" s="21" t="s">
        <v>327</v>
      </c>
      <c r="E8" s="11"/>
      <c r="F8" s="160"/>
      <c r="G8" s="137"/>
      <c r="H8" s="238"/>
      <c r="I8" s="242"/>
    </row>
    <row r="9" spans="1:9" ht="28" customHeight="1" x14ac:dyDescent="0.35">
      <c r="A9" s="10"/>
      <c r="B9" s="161" t="s">
        <v>328</v>
      </c>
      <c r="C9" s="231"/>
      <c r="D9" s="231" t="s">
        <v>329</v>
      </c>
      <c r="E9" s="11"/>
      <c r="F9" s="141" t="str">
        <f>IFERROR(ROUND(AVERAGE(F11:F15),0),"")</f>
        <v/>
      </c>
      <c r="G9" s="137"/>
      <c r="H9" s="238"/>
      <c r="I9" s="168" t="str">
        <f>F9</f>
        <v/>
      </c>
    </row>
    <row r="10" spans="1:9" ht="10" customHeight="1" x14ac:dyDescent="0.35">
      <c r="A10" s="10"/>
      <c r="B10" s="161"/>
      <c r="C10" s="231"/>
      <c r="D10" s="159"/>
      <c r="E10" s="11"/>
      <c r="F10" s="162"/>
      <c r="G10" s="137"/>
      <c r="H10" s="238"/>
      <c r="I10" s="242"/>
    </row>
    <row r="11" spans="1:9" ht="28" customHeight="1" x14ac:dyDescent="0.35">
      <c r="A11" s="10"/>
      <c r="B11" s="166" t="s">
        <v>330</v>
      </c>
      <c r="C11" s="11"/>
      <c r="D11" s="167" t="s">
        <v>744</v>
      </c>
      <c r="E11" s="11"/>
      <c r="F11" s="141"/>
      <c r="G11" s="137"/>
      <c r="H11" s="238"/>
      <c r="I11" s="242"/>
    </row>
    <row r="12" spans="1:9" ht="28" customHeight="1" x14ac:dyDescent="0.35">
      <c r="A12" s="10"/>
      <c r="B12" s="166" t="s">
        <v>332</v>
      </c>
      <c r="C12" s="11"/>
      <c r="D12" s="167" t="s">
        <v>333</v>
      </c>
      <c r="E12" s="11"/>
      <c r="F12" s="141"/>
      <c r="G12" s="137"/>
      <c r="H12" s="238"/>
      <c r="I12" s="242"/>
    </row>
    <row r="13" spans="1:9" ht="28" customHeight="1" x14ac:dyDescent="0.35">
      <c r="A13" s="10"/>
      <c r="B13" s="166" t="s">
        <v>334</v>
      </c>
      <c r="C13" s="11"/>
      <c r="D13" s="167" t="s">
        <v>745</v>
      </c>
      <c r="E13" s="11"/>
      <c r="F13" s="141"/>
      <c r="G13" s="137"/>
      <c r="H13" s="238"/>
      <c r="I13" s="242"/>
    </row>
    <row r="14" spans="1:9" ht="28" customHeight="1" x14ac:dyDescent="0.35">
      <c r="A14" s="10"/>
      <c r="B14" s="166" t="s">
        <v>336</v>
      </c>
      <c r="C14" s="11"/>
      <c r="D14" s="167" t="s">
        <v>337</v>
      </c>
      <c r="E14" s="11"/>
      <c r="F14" s="141"/>
      <c r="G14" s="137"/>
      <c r="H14" s="238"/>
      <c r="I14" s="242"/>
    </row>
    <row r="15" spans="1:9" ht="28" customHeight="1" x14ac:dyDescent="0.35">
      <c r="A15" s="10"/>
      <c r="B15" s="166" t="s">
        <v>338</v>
      </c>
      <c r="C15" s="11"/>
      <c r="D15" s="167" t="s">
        <v>339</v>
      </c>
      <c r="E15" s="11"/>
      <c r="F15" s="141"/>
      <c r="G15" s="137"/>
      <c r="H15" s="238"/>
      <c r="I15" s="242"/>
    </row>
    <row r="16" spans="1:9" ht="10" customHeight="1" x14ac:dyDescent="0.35">
      <c r="A16" s="10"/>
      <c r="B16" s="219"/>
      <c r="C16" s="11"/>
      <c r="D16" s="159"/>
      <c r="E16" s="11"/>
      <c r="F16" s="162"/>
      <c r="G16" s="137"/>
      <c r="H16" s="238"/>
      <c r="I16" s="242"/>
    </row>
    <row r="17" spans="1:13" ht="28" customHeight="1" x14ac:dyDescent="0.35">
      <c r="A17" s="10"/>
      <c r="B17" s="161" t="s">
        <v>340</v>
      </c>
      <c r="C17" s="231"/>
      <c r="D17" s="231" t="s">
        <v>341</v>
      </c>
      <c r="E17" s="11"/>
      <c r="F17" s="141" t="str">
        <f>IFERROR(ROUND(AVERAGE(F19:F23),0),"")</f>
        <v/>
      </c>
      <c r="G17" s="137"/>
      <c r="H17" s="238"/>
      <c r="I17" s="168" t="str">
        <f>F17</f>
        <v/>
      </c>
      <c r="J17" s="250"/>
      <c r="K17" s="242"/>
      <c r="L17" s="242"/>
      <c r="M17" s="242"/>
    </row>
    <row r="18" spans="1:13" ht="10" customHeight="1" x14ac:dyDescent="0.35">
      <c r="A18" s="10"/>
      <c r="B18" s="161"/>
      <c r="C18" s="231"/>
      <c r="D18" s="159"/>
      <c r="E18" s="11"/>
      <c r="F18" s="162"/>
      <c r="G18" s="137"/>
      <c r="H18" s="238"/>
      <c r="I18" s="242"/>
      <c r="J18" s="250"/>
      <c r="K18" s="242"/>
      <c r="L18" s="242"/>
      <c r="M18" s="242"/>
    </row>
    <row r="19" spans="1:13" ht="28" customHeight="1" x14ac:dyDescent="0.35">
      <c r="A19" s="10"/>
      <c r="B19" s="166" t="s">
        <v>342</v>
      </c>
      <c r="C19" s="11"/>
      <c r="D19" s="167" t="s">
        <v>347</v>
      </c>
      <c r="E19" s="11"/>
      <c r="F19" s="141"/>
      <c r="G19" s="137"/>
      <c r="H19" s="238"/>
      <c r="I19" s="242"/>
      <c r="J19" s="250"/>
      <c r="K19" s="242"/>
      <c r="L19" s="242"/>
      <c r="M19" s="242"/>
    </row>
    <row r="20" spans="1:13" ht="28" customHeight="1" x14ac:dyDescent="0.35">
      <c r="A20" s="10"/>
      <c r="B20" s="166" t="s">
        <v>344</v>
      </c>
      <c r="C20" s="11"/>
      <c r="D20" s="167" t="s">
        <v>746</v>
      </c>
      <c r="E20" s="11"/>
      <c r="F20" s="141"/>
      <c r="G20" s="137"/>
      <c r="H20" s="238"/>
      <c r="I20" s="242"/>
      <c r="J20" s="250"/>
      <c r="K20" s="242"/>
      <c r="L20" s="242"/>
      <c r="M20" s="242"/>
    </row>
    <row r="21" spans="1:13" s="6" customFormat="1" ht="28" customHeight="1" x14ac:dyDescent="0.35">
      <c r="A21" s="10"/>
      <c r="B21" s="166" t="s">
        <v>346</v>
      </c>
      <c r="C21" s="11"/>
      <c r="D21" s="167" t="s">
        <v>747</v>
      </c>
      <c r="E21" s="11"/>
      <c r="F21" s="141"/>
      <c r="G21" s="137"/>
      <c r="H21" s="238"/>
      <c r="I21" s="242"/>
      <c r="J21" s="250"/>
      <c r="K21" s="242"/>
      <c r="L21" s="242"/>
      <c r="M21" s="242"/>
    </row>
    <row r="22" spans="1:13" s="6" customFormat="1" ht="28" customHeight="1" x14ac:dyDescent="0.35">
      <c r="A22" s="10"/>
      <c r="B22" s="166" t="s">
        <v>348</v>
      </c>
      <c r="C22" s="11"/>
      <c r="D22" s="167" t="s">
        <v>748</v>
      </c>
      <c r="E22" s="11"/>
      <c r="F22" s="141"/>
      <c r="G22" s="137"/>
      <c r="H22" s="238"/>
      <c r="I22" s="242"/>
      <c r="J22" s="250"/>
      <c r="K22" s="242"/>
      <c r="L22" s="242"/>
      <c r="M22" s="242"/>
    </row>
    <row r="23" spans="1:13" s="6" customFormat="1" ht="28" customHeight="1" x14ac:dyDescent="0.35">
      <c r="A23" s="10"/>
      <c r="B23" s="166" t="s">
        <v>350</v>
      </c>
      <c r="C23" s="11"/>
      <c r="D23" s="167" t="s">
        <v>749</v>
      </c>
      <c r="E23" s="11"/>
      <c r="F23" s="141"/>
      <c r="G23" s="137"/>
      <c r="H23" s="238"/>
      <c r="I23" s="242"/>
      <c r="J23" s="250"/>
      <c r="K23" s="242"/>
      <c r="L23" s="242"/>
      <c r="M23" s="242"/>
    </row>
    <row r="24" spans="1:13" s="6" customFormat="1" ht="10" customHeight="1" x14ac:dyDescent="0.35">
      <c r="A24" s="10"/>
      <c r="B24" s="219"/>
      <c r="C24" s="11"/>
      <c r="D24" s="159"/>
      <c r="E24" s="11"/>
      <c r="F24" s="162"/>
      <c r="G24" s="137"/>
      <c r="H24" s="238"/>
      <c r="I24" s="242"/>
      <c r="J24" s="250"/>
      <c r="K24" s="242"/>
      <c r="L24" s="242"/>
      <c r="M24" s="242"/>
    </row>
    <row r="25" spans="1:13" s="6" customFormat="1" ht="28" customHeight="1" x14ac:dyDescent="0.35">
      <c r="A25" s="10"/>
      <c r="B25" s="161" t="s">
        <v>356</v>
      </c>
      <c r="C25" s="231"/>
      <c r="D25" s="231" t="s">
        <v>357</v>
      </c>
      <c r="E25" s="11"/>
      <c r="F25" s="141" t="str">
        <f>IFERROR(ROUND(AVERAGE(F27:F32),0),"")</f>
        <v/>
      </c>
      <c r="G25" s="137"/>
      <c r="H25" s="238"/>
      <c r="I25" s="168" t="str">
        <f>F25</f>
        <v/>
      </c>
      <c r="J25" s="250"/>
      <c r="K25" s="242"/>
      <c r="L25" s="242"/>
      <c r="M25" s="242"/>
    </row>
    <row r="26" spans="1:13" s="6" customFormat="1" ht="10" customHeight="1" x14ac:dyDescent="0.35">
      <c r="A26" s="10"/>
      <c r="B26" s="161"/>
      <c r="C26" s="231"/>
      <c r="D26" s="159"/>
      <c r="E26" s="11"/>
      <c r="F26" s="162"/>
      <c r="G26" s="137"/>
      <c r="H26" s="238"/>
      <c r="I26" s="242"/>
      <c r="J26" s="250"/>
      <c r="K26" s="242"/>
      <c r="L26" s="242"/>
      <c r="M26" s="242"/>
    </row>
    <row r="27" spans="1:13" s="6" customFormat="1" ht="28" customHeight="1" x14ac:dyDescent="0.35">
      <c r="A27" s="10"/>
      <c r="B27" s="166" t="s">
        <v>358</v>
      </c>
      <c r="C27" s="11"/>
      <c r="D27" s="167" t="s">
        <v>750</v>
      </c>
      <c r="E27" s="11"/>
      <c r="F27" s="141"/>
      <c r="G27" s="137"/>
      <c r="H27" s="238"/>
      <c r="I27" s="242"/>
      <c r="J27" s="250"/>
      <c r="K27" s="242"/>
      <c r="L27" s="242"/>
      <c r="M27" s="242"/>
    </row>
    <row r="28" spans="1:13" s="6" customFormat="1" ht="28" customHeight="1" x14ac:dyDescent="0.35">
      <c r="A28" s="10"/>
      <c r="B28" s="166" t="s">
        <v>360</v>
      </c>
      <c r="C28" s="11"/>
      <c r="D28" s="167" t="s">
        <v>751</v>
      </c>
      <c r="E28" s="11"/>
      <c r="F28" s="141"/>
      <c r="G28" s="137"/>
      <c r="H28" s="238"/>
      <c r="I28" s="242"/>
      <c r="J28" s="250"/>
      <c r="K28" s="242"/>
      <c r="L28" s="242"/>
      <c r="M28" s="242"/>
    </row>
    <row r="29" spans="1:13" s="6" customFormat="1" ht="28" customHeight="1" x14ac:dyDescent="0.35">
      <c r="A29" s="10"/>
      <c r="B29" s="166" t="s">
        <v>362</v>
      </c>
      <c r="C29" s="11"/>
      <c r="D29" s="167" t="s">
        <v>752</v>
      </c>
      <c r="E29" s="11"/>
      <c r="F29" s="141"/>
      <c r="G29" s="137"/>
      <c r="H29" s="238"/>
      <c r="I29" s="242"/>
      <c r="J29" s="250"/>
      <c r="K29" s="242"/>
      <c r="L29" s="242"/>
      <c r="M29" s="242"/>
    </row>
    <row r="30" spans="1:13" s="6" customFormat="1" ht="28" customHeight="1" x14ac:dyDescent="0.35">
      <c r="A30" s="10"/>
      <c r="B30" s="166" t="s">
        <v>364</v>
      </c>
      <c r="C30" s="11"/>
      <c r="D30" s="167" t="s">
        <v>753</v>
      </c>
      <c r="E30" s="11"/>
      <c r="F30" s="141"/>
      <c r="G30" s="137"/>
      <c r="H30" s="238"/>
      <c r="I30" s="242"/>
      <c r="J30" s="250"/>
      <c r="K30" s="242"/>
      <c r="L30" s="242"/>
      <c r="M30" s="242"/>
    </row>
    <row r="31" spans="1:13" s="6" customFormat="1" ht="28" customHeight="1" x14ac:dyDescent="0.35">
      <c r="A31" s="10"/>
      <c r="B31" s="166" t="s">
        <v>366</v>
      </c>
      <c r="C31" s="11"/>
      <c r="D31" s="167" t="s">
        <v>754</v>
      </c>
      <c r="E31" s="11"/>
      <c r="F31" s="141"/>
      <c r="G31" s="137"/>
      <c r="H31" s="238"/>
      <c r="I31" s="242"/>
      <c r="J31" s="250"/>
      <c r="K31" s="242"/>
      <c r="L31" s="242"/>
      <c r="M31" s="242"/>
    </row>
    <row r="32" spans="1:13" s="6" customFormat="1" ht="28" customHeight="1" x14ac:dyDescent="0.35">
      <c r="A32" s="10"/>
      <c r="B32" s="166" t="s">
        <v>368</v>
      </c>
      <c r="C32" s="11"/>
      <c r="D32" s="167" t="s">
        <v>755</v>
      </c>
      <c r="E32" s="11"/>
      <c r="F32" s="141"/>
      <c r="G32" s="137"/>
      <c r="H32" s="238"/>
      <c r="I32" s="242"/>
      <c r="J32" s="250"/>
      <c r="K32" s="242"/>
      <c r="L32" s="242"/>
      <c r="M32" s="242"/>
    </row>
    <row r="33" spans="1:13" s="6" customFormat="1" ht="10" customHeight="1" x14ac:dyDescent="0.35">
      <c r="A33" s="10"/>
      <c r="B33" s="219"/>
      <c r="C33" s="11"/>
      <c r="D33" s="159"/>
      <c r="E33" s="11"/>
      <c r="F33" s="162"/>
      <c r="G33" s="137"/>
      <c r="H33" s="238"/>
      <c r="I33" s="242"/>
      <c r="J33" s="250"/>
      <c r="K33" s="242"/>
      <c r="L33" s="242"/>
      <c r="M33" s="242"/>
    </row>
    <row r="34" spans="1:13" s="6" customFormat="1" ht="28" customHeight="1" x14ac:dyDescent="0.35">
      <c r="A34" s="10"/>
      <c r="B34" s="161" t="s">
        <v>370</v>
      </c>
      <c r="C34" s="231"/>
      <c r="D34" s="231" t="s">
        <v>371</v>
      </c>
      <c r="E34" s="11"/>
      <c r="F34" s="141" t="str">
        <f>IFERROR(ROUND(AVERAGE(F36:F38),0),"")</f>
        <v/>
      </c>
      <c r="G34" s="137"/>
      <c r="H34" s="238"/>
      <c r="I34" s="168" t="str">
        <f>F34</f>
        <v/>
      </c>
      <c r="J34" s="250"/>
      <c r="K34" s="242"/>
      <c r="L34" s="242"/>
      <c r="M34" s="242"/>
    </row>
    <row r="35" spans="1:13" s="6" customFormat="1" ht="10" customHeight="1" x14ac:dyDescent="0.35">
      <c r="A35" s="10"/>
      <c r="B35" s="161"/>
      <c r="C35" s="231"/>
      <c r="D35" s="159"/>
      <c r="E35" s="11"/>
      <c r="F35" s="162"/>
      <c r="G35" s="137"/>
      <c r="H35" s="238"/>
      <c r="I35" s="242"/>
      <c r="J35" s="250"/>
      <c r="K35" s="242"/>
      <c r="L35" s="242"/>
      <c r="M35" s="242"/>
    </row>
    <row r="36" spans="1:13" s="6" customFormat="1" ht="28" customHeight="1" x14ac:dyDescent="0.35">
      <c r="A36" s="10"/>
      <c r="B36" s="166" t="s">
        <v>372</v>
      </c>
      <c r="C36" s="11"/>
      <c r="D36" s="167" t="s">
        <v>756</v>
      </c>
      <c r="E36" s="11"/>
      <c r="F36" s="141"/>
      <c r="G36" s="137"/>
      <c r="H36" s="238"/>
      <c r="I36" s="242"/>
      <c r="J36" s="250"/>
      <c r="K36" s="242"/>
      <c r="L36" s="242"/>
      <c r="M36" s="242"/>
    </row>
    <row r="37" spans="1:13" s="6" customFormat="1" ht="28" customHeight="1" x14ac:dyDescent="0.35">
      <c r="A37" s="10"/>
      <c r="B37" s="166" t="s">
        <v>374</v>
      </c>
      <c r="C37" s="11"/>
      <c r="D37" s="167" t="s">
        <v>757</v>
      </c>
      <c r="E37" s="11"/>
      <c r="F37" s="141"/>
      <c r="G37" s="137"/>
      <c r="H37" s="238"/>
      <c r="I37" s="242"/>
      <c r="J37" s="250"/>
      <c r="K37" s="242"/>
      <c r="L37" s="242"/>
      <c r="M37" s="242"/>
    </row>
    <row r="38" spans="1:13" s="6" customFormat="1" ht="28" customHeight="1" x14ac:dyDescent="0.35">
      <c r="A38" s="10"/>
      <c r="B38" s="166" t="s">
        <v>376</v>
      </c>
      <c r="C38" s="11"/>
      <c r="D38" s="167" t="s">
        <v>758</v>
      </c>
      <c r="E38" s="11"/>
      <c r="F38" s="141"/>
      <c r="G38" s="137"/>
      <c r="H38" s="238"/>
      <c r="I38" s="242"/>
      <c r="J38" s="250"/>
      <c r="K38" s="242"/>
      <c r="L38" s="242"/>
      <c r="M38" s="242"/>
    </row>
    <row r="39" spans="1:13" s="6" customFormat="1" ht="10" customHeight="1" x14ac:dyDescent="0.35">
      <c r="A39" s="10"/>
      <c r="B39" s="219"/>
      <c r="C39" s="11"/>
      <c r="D39" s="159"/>
      <c r="E39" s="11"/>
      <c r="F39" s="162"/>
      <c r="G39" s="137"/>
      <c r="H39" s="238"/>
      <c r="I39" s="242"/>
      <c r="J39" s="250"/>
      <c r="K39" s="242"/>
      <c r="L39" s="242"/>
      <c r="M39" s="242"/>
    </row>
    <row r="40" spans="1:13" s="6" customFormat="1" ht="28" customHeight="1" x14ac:dyDescent="0.35">
      <c r="A40" s="10"/>
      <c r="B40" s="161" t="s">
        <v>378</v>
      </c>
      <c r="C40" s="231"/>
      <c r="D40" s="231" t="s">
        <v>379</v>
      </c>
      <c r="E40" s="11"/>
      <c r="F40" s="141" t="str">
        <f>IFERROR(ROUND(AVERAGE(F42:F44),0),"")</f>
        <v/>
      </c>
      <c r="G40" s="137"/>
      <c r="H40" s="238"/>
      <c r="I40" s="168" t="str">
        <f>F40</f>
        <v/>
      </c>
      <c r="J40" s="250"/>
      <c r="K40" s="242"/>
      <c r="L40" s="242"/>
      <c r="M40" s="242"/>
    </row>
    <row r="41" spans="1:13" s="6" customFormat="1" ht="10" customHeight="1" x14ac:dyDescent="0.35">
      <c r="A41" s="10"/>
      <c r="B41" s="161"/>
      <c r="C41" s="231"/>
      <c r="D41" s="159"/>
      <c r="E41" s="11"/>
      <c r="F41" s="162"/>
      <c r="G41" s="137"/>
      <c r="H41" s="238"/>
      <c r="I41" s="242"/>
      <c r="J41" s="250"/>
      <c r="K41" s="242"/>
      <c r="L41" s="242"/>
      <c r="M41" s="242"/>
    </row>
    <row r="42" spans="1:13" s="6" customFormat="1" ht="28" customHeight="1" x14ac:dyDescent="0.35">
      <c r="A42" s="10"/>
      <c r="B42" s="166" t="s">
        <v>380</v>
      </c>
      <c r="C42" s="11"/>
      <c r="D42" s="167" t="s">
        <v>759</v>
      </c>
      <c r="E42" s="11"/>
      <c r="F42" s="141"/>
      <c r="G42" s="137"/>
      <c r="H42" s="238"/>
      <c r="I42" s="242"/>
      <c r="J42" s="250"/>
      <c r="K42" s="242"/>
      <c r="L42" s="242"/>
      <c r="M42" s="242"/>
    </row>
    <row r="43" spans="1:13" s="6" customFormat="1" ht="28" customHeight="1" x14ac:dyDescent="0.35">
      <c r="A43" s="10"/>
      <c r="B43" s="166" t="s">
        <v>382</v>
      </c>
      <c r="C43" s="11"/>
      <c r="D43" s="167" t="s">
        <v>760</v>
      </c>
      <c r="E43" s="11"/>
      <c r="F43" s="141"/>
      <c r="G43" s="137"/>
      <c r="H43" s="238"/>
      <c r="I43" s="242"/>
      <c r="J43" s="250"/>
      <c r="K43" s="242"/>
      <c r="L43" s="242"/>
      <c r="M43" s="242"/>
    </row>
    <row r="44" spans="1:13" s="6" customFormat="1" ht="28" customHeight="1" x14ac:dyDescent="0.35">
      <c r="A44" s="10"/>
      <c r="B44" s="166" t="s">
        <v>384</v>
      </c>
      <c r="C44" s="11"/>
      <c r="D44" s="167" t="s">
        <v>761</v>
      </c>
      <c r="E44" s="11"/>
      <c r="F44" s="141"/>
      <c r="G44" s="137"/>
      <c r="H44" s="238"/>
      <c r="I44" s="242"/>
      <c r="J44" s="250"/>
      <c r="K44" s="242"/>
      <c r="L44" s="242"/>
      <c r="M44" s="242"/>
    </row>
    <row r="45" spans="1:13" s="6" customFormat="1" ht="10" customHeight="1" x14ac:dyDescent="0.35">
      <c r="A45" s="10"/>
      <c r="B45" s="219"/>
      <c r="C45" s="11"/>
      <c r="D45" s="159"/>
      <c r="E45" s="11"/>
      <c r="F45" s="17"/>
      <c r="G45" s="137"/>
      <c r="H45" s="238"/>
      <c r="I45" s="242"/>
      <c r="J45" s="250"/>
      <c r="K45" s="242"/>
      <c r="L45" s="242"/>
      <c r="M45" s="242"/>
    </row>
    <row r="46" spans="1:13" s="6" customFormat="1" ht="18" customHeight="1" x14ac:dyDescent="0.35">
      <c r="A46" s="10"/>
      <c r="B46" s="225" t="s">
        <v>386</v>
      </c>
      <c r="C46" s="21"/>
      <c r="D46" s="21" t="s">
        <v>387</v>
      </c>
      <c r="E46" s="11"/>
      <c r="F46" s="17"/>
      <c r="G46" s="137"/>
      <c r="H46" s="238"/>
      <c r="I46" s="242"/>
      <c r="J46" s="250"/>
      <c r="K46" s="242"/>
      <c r="L46" s="242"/>
      <c r="M46" s="242"/>
    </row>
    <row r="47" spans="1:13" s="6" customFormat="1" ht="28" customHeight="1" x14ac:dyDescent="0.35">
      <c r="A47" s="10"/>
      <c r="B47" s="161" t="s">
        <v>388</v>
      </c>
      <c r="C47" s="231"/>
      <c r="D47" s="231" t="s">
        <v>389</v>
      </c>
      <c r="E47" s="11"/>
      <c r="F47" s="141" t="str">
        <f>IFERROR(ROUND(AVERAGE(F49:F53),0),"")</f>
        <v/>
      </c>
      <c r="G47" s="137"/>
      <c r="H47" s="238"/>
      <c r="I47" s="168" t="str">
        <f>F47</f>
        <v/>
      </c>
      <c r="J47" s="250"/>
      <c r="K47" s="242"/>
      <c r="L47" s="242"/>
      <c r="M47" s="242"/>
    </row>
    <row r="48" spans="1:13" s="6" customFormat="1" ht="10" customHeight="1" x14ac:dyDescent="0.35">
      <c r="A48" s="10"/>
      <c r="B48" s="161"/>
      <c r="C48" s="231"/>
      <c r="D48" s="159"/>
      <c r="E48" s="11"/>
      <c r="F48" s="162"/>
      <c r="G48" s="137"/>
      <c r="H48" s="238"/>
      <c r="I48" s="242"/>
      <c r="J48" s="250"/>
      <c r="K48" s="242"/>
      <c r="L48" s="242"/>
      <c r="M48" s="242"/>
    </row>
    <row r="49" spans="1:13" s="6" customFormat="1" ht="28" customHeight="1" x14ac:dyDescent="0.35">
      <c r="A49" s="10"/>
      <c r="B49" s="166" t="s">
        <v>390</v>
      </c>
      <c r="C49" s="11"/>
      <c r="D49" s="167" t="s">
        <v>391</v>
      </c>
      <c r="E49" s="11"/>
      <c r="F49" s="141"/>
      <c r="G49" s="137"/>
      <c r="H49" s="238"/>
      <c r="I49" s="242"/>
      <c r="J49" s="250"/>
      <c r="K49" s="242"/>
      <c r="L49" s="242"/>
      <c r="M49" s="242"/>
    </row>
    <row r="50" spans="1:13" s="6" customFormat="1" ht="28" customHeight="1" x14ac:dyDescent="0.35">
      <c r="A50" s="10"/>
      <c r="B50" s="166" t="s">
        <v>392</v>
      </c>
      <c r="C50" s="11"/>
      <c r="D50" s="167" t="s">
        <v>393</v>
      </c>
      <c r="E50" s="11"/>
      <c r="F50" s="141"/>
      <c r="G50" s="137"/>
      <c r="H50" s="238"/>
      <c r="I50" s="242"/>
      <c r="J50" s="250"/>
      <c r="K50" s="242"/>
      <c r="L50" s="242"/>
      <c r="M50" s="242"/>
    </row>
    <row r="51" spans="1:13" s="6" customFormat="1" ht="28" customHeight="1" x14ac:dyDescent="0.35">
      <c r="A51" s="10"/>
      <c r="B51" s="166" t="s">
        <v>394</v>
      </c>
      <c r="C51" s="11"/>
      <c r="D51" s="167" t="s">
        <v>395</v>
      </c>
      <c r="E51" s="11"/>
      <c r="F51" s="141"/>
      <c r="G51" s="137"/>
      <c r="H51" s="238"/>
      <c r="I51" s="242"/>
      <c r="J51" s="250"/>
      <c r="K51" s="242"/>
      <c r="L51" s="242"/>
      <c r="M51" s="242"/>
    </row>
    <row r="52" spans="1:13" s="6" customFormat="1" ht="28" customHeight="1" x14ac:dyDescent="0.35">
      <c r="A52" s="10"/>
      <c r="B52" s="166" t="s">
        <v>396</v>
      </c>
      <c r="C52" s="11"/>
      <c r="D52" s="167" t="s">
        <v>397</v>
      </c>
      <c r="E52" s="11"/>
      <c r="F52" s="141"/>
      <c r="G52" s="137"/>
      <c r="H52" s="238"/>
      <c r="I52" s="242"/>
      <c r="J52" s="250"/>
      <c r="K52" s="242"/>
      <c r="L52" s="242"/>
      <c r="M52" s="242"/>
    </row>
    <row r="53" spans="1:13" s="6" customFormat="1" ht="28" customHeight="1" x14ac:dyDescent="0.35">
      <c r="A53" s="10"/>
      <c r="B53" s="166" t="s">
        <v>398</v>
      </c>
      <c r="C53" s="11"/>
      <c r="D53" s="167" t="s">
        <v>399</v>
      </c>
      <c r="E53" s="11"/>
      <c r="F53" s="141"/>
      <c r="G53" s="137"/>
      <c r="H53" s="238"/>
      <c r="I53" s="242"/>
      <c r="J53" s="250"/>
      <c r="K53" s="242"/>
      <c r="L53" s="242"/>
      <c r="M53" s="242"/>
    </row>
    <row r="54" spans="1:13" s="6" customFormat="1" ht="10" customHeight="1" x14ac:dyDescent="0.35">
      <c r="A54" s="10"/>
      <c r="B54" s="219"/>
      <c r="C54" s="11"/>
      <c r="D54" s="159"/>
      <c r="E54" s="11"/>
      <c r="F54" s="162"/>
      <c r="G54" s="137"/>
      <c r="H54" s="238"/>
      <c r="I54" s="242"/>
      <c r="J54" s="250"/>
      <c r="K54" s="242"/>
      <c r="L54" s="242"/>
      <c r="M54" s="242"/>
    </row>
    <row r="55" spans="1:13" s="6" customFormat="1" ht="28" customHeight="1" x14ac:dyDescent="0.35">
      <c r="A55" s="10"/>
      <c r="B55" s="161" t="s">
        <v>400</v>
      </c>
      <c r="C55" s="231"/>
      <c r="D55" s="231" t="s">
        <v>401</v>
      </c>
      <c r="E55" s="11"/>
      <c r="F55" s="141" t="str">
        <f>IFERROR(ROUND(AVERAGE(F57:F61),0),"")</f>
        <v/>
      </c>
      <c r="G55" s="137"/>
      <c r="H55" s="238"/>
      <c r="I55" s="168" t="str">
        <f>F55</f>
        <v/>
      </c>
      <c r="J55" s="250"/>
      <c r="K55" s="242"/>
      <c r="L55" s="242"/>
      <c r="M55" s="242"/>
    </row>
    <row r="56" spans="1:13" s="6" customFormat="1" ht="10" customHeight="1" x14ac:dyDescent="0.35">
      <c r="A56" s="10"/>
      <c r="B56" s="161"/>
      <c r="C56" s="231"/>
      <c r="D56" s="159"/>
      <c r="E56" s="11"/>
      <c r="F56" s="162"/>
      <c r="G56" s="137"/>
      <c r="H56" s="238"/>
      <c r="I56" s="242"/>
      <c r="J56" s="250"/>
      <c r="K56" s="242"/>
      <c r="L56" s="242"/>
      <c r="M56" s="242"/>
    </row>
    <row r="57" spans="1:13" s="6" customFormat="1" ht="28" customHeight="1" x14ac:dyDescent="0.35">
      <c r="A57" s="10"/>
      <c r="B57" s="166" t="s">
        <v>402</v>
      </c>
      <c r="C57" s="11"/>
      <c r="D57" s="167" t="s">
        <v>403</v>
      </c>
      <c r="E57" s="11"/>
      <c r="F57" s="141"/>
      <c r="G57" s="137"/>
      <c r="H57" s="238"/>
      <c r="I57" s="242"/>
      <c r="J57" s="250"/>
      <c r="K57" s="242"/>
      <c r="L57" s="242"/>
      <c r="M57" s="242"/>
    </row>
    <row r="58" spans="1:13" s="6" customFormat="1" ht="28" customHeight="1" x14ac:dyDescent="0.35">
      <c r="A58" s="10"/>
      <c r="B58" s="166" t="s">
        <v>404</v>
      </c>
      <c r="C58" s="11"/>
      <c r="D58" s="167" t="s">
        <v>405</v>
      </c>
      <c r="E58" s="11"/>
      <c r="F58" s="141"/>
      <c r="G58" s="137"/>
      <c r="H58" s="238"/>
      <c r="I58" s="242"/>
      <c r="J58" s="250"/>
      <c r="K58" s="242"/>
      <c r="L58" s="242"/>
      <c r="M58" s="242"/>
    </row>
    <row r="59" spans="1:13" s="6" customFormat="1" ht="28" customHeight="1" x14ac:dyDescent="0.35">
      <c r="A59" s="10"/>
      <c r="B59" s="166" t="s">
        <v>406</v>
      </c>
      <c r="C59" s="11"/>
      <c r="D59" s="167" t="s">
        <v>407</v>
      </c>
      <c r="E59" s="11"/>
      <c r="F59" s="141"/>
      <c r="G59" s="137"/>
      <c r="H59" s="238"/>
      <c r="I59" s="242"/>
      <c r="J59" s="250"/>
      <c r="K59" s="242"/>
      <c r="L59" s="242"/>
      <c r="M59" s="242"/>
    </row>
    <row r="60" spans="1:13" s="6" customFormat="1" ht="28" customHeight="1" x14ac:dyDescent="0.35">
      <c r="A60" s="10"/>
      <c r="B60" s="166" t="s">
        <v>408</v>
      </c>
      <c r="C60" s="11"/>
      <c r="D60" s="167" t="s">
        <v>409</v>
      </c>
      <c r="E60" s="11"/>
      <c r="F60" s="141"/>
      <c r="G60" s="137"/>
      <c r="H60" s="238"/>
      <c r="I60" s="242"/>
      <c r="J60" s="250"/>
      <c r="K60" s="242"/>
      <c r="L60" s="242"/>
      <c r="M60" s="242"/>
    </row>
    <row r="61" spans="1:13" s="6" customFormat="1" ht="28" customHeight="1" x14ac:dyDescent="0.35">
      <c r="A61" s="10"/>
      <c r="B61" s="166" t="s">
        <v>410</v>
      </c>
      <c r="C61" s="11"/>
      <c r="D61" s="167" t="s">
        <v>865</v>
      </c>
      <c r="E61" s="11"/>
      <c r="F61" s="141"/>
      <c r="G61" s="137"/>
      <c r="H61" s="238"/>
      <c r="I61" s="242"/>
      <c r="J61" s="250"/>
      <c r="K61" s="242"/>
      <c r="L61" s="242"/>
      <c r="M61" s="242"/>
    </row>
    <row r="62" spans="1:13" s="6" customFormat="1" ht="10" customHeight="1" x14ac:dyDescent="0.35">
      <c r="A62" s="10"/>
      <c r="B62" s="219"/>
      <c r="C62" s="11"/>
      <c r="D62" s="159"/>
      <c r="E62" s="11"/>
      <c r="F62" s="162"/>
      <c r="G62" s="137"/>
      <c r="H62" s="238"/>
      <c r="I62" s="242"/>
      <c r="J62" s="250"/>
      <c r="K62" s="242"/>
      <c r="L62" s="242"/>
      <c r="M62" s="242"/>
    </row>
    <row r="63" spans="1:13" s="6" customFormat="1" ht="28" customHeight="1" x14ac:dyDescent="0.35">
      <c r="A63" s="10"/>
      <c r="B63" s="161" t="s">
        <v>411</v>
      </c>
      <c r="C63" s="231"/>
      <c r="D63" s="231" t="s">
        <v>412</v>
      </c>
      <c r="E63" s="11"/>
      <c r="F63" s="141" t="str">
        <f>IFERROR(ROUND(AVERAGE(F65:F69),0),"")</f>
        <v/>
      </c>
      <c r="G63" s="137"/>
      <c r="H63" s="238"/>
      <c r="I63" s="168" t="str">
        <f>F63</f>
        <v/>
      </c>
      <c r="J63" s="250"/>
      <c r="K63" s="242"/>
      <c r="L63" s="242"/>
      <c r="M63" s="242"/>
    </row>
    <row r="64" spans="1:13" s="6" customFormat="1" ht="10" customHeight="1" x14ac:dyDescent="0.35">
      <c r="A64" s="10"/>
      <c r="B64" s="161"/>
      <c r="C64" s="231"/>
      <c r="D64" s="159"/>
      <c r="E64" s="11"/>
      <c r="F64" s="162"/>
      <c r="G64" s="137"/>
      <c r="H64" s="238"/>
      <c r="I64" s="242"/>
      <c r="J64" s="250"/>
      <c r="K64" s="242"/>
      <c r="L64" s="242"/>
      <c r="M64" s="242"/>
    </row>
    <row r="65" spans="1:13" s="6" customFormat="1" ht="28" customHeight="1" x14ac:dyDescent="0.35">
      <c r="A65" s="10"/>
      <c r="B65" s="166" t="s">
        <v>413</v>
      </c>
      <c r="C65" s="11"/>
      <c r="D65" s="167" t="s">
        <v>414</v>
      </c>
      <c r="E65" s="11"/>
      <c r="F65" s="141"/>
      <c r="G65" s="137"/>
      <c r="H65" s="238"/>
      <c r="I65" s="242"/>
      <c r="J65" s="250"/>
      <c r="K65" s="242"/>
      <c r="L65" s="242"/>
      <c r="M65" s="242"/>
    </row>
    <row r="66" spans="1:13" s="6" customFormat="1" ht="28" customHeight="1" x14ac:dyDescent="0.35">
      <c r="A66" s="10"/>
      <c r="B66" s="166" t="s">
        <v>415</v>
      </c>
      <c r="C66" s="11"/>
      <c r="D66" s="167" t="s">
        <v>416</v>
      </c>
      <c r="E66" s="11"/>
      <c r="F66" s="141"/>
      <c r="G66" s="137"/>
      <c r="H66" s="238"/>
      <c r="I66" s="242"/>
      <c r="J66" s="250"/>
      <c r="K66" s="242"/>
      <c r="L66" s="242"/>
      <c r="M66" s="242"/>
    </row>
    <row r="67" spans="1:13" s="6" customFormat="1" ht="28" customHeight="1" x14ac:dyDescent="0.35">
      <c r="A67" s="10"/>
      <c r="B67" s="166" t="s">
        <v>417</v>
      </c>
      <c r="C67" s="11"/>
      <c r="D67" s="167" t="s">
        <v>418</v>
      </c>
      <c r="E67" s="11"/>
      <c r="F67" s="141"/>
      <c r="G67" s="137"/>
      <c r="H67" s="238"/>
      <c r="I67" s="242"/>
      <c r="J67" s="250"/>
      <c r="K67" s="242"/>
      <c r="L67" s="242"/>
      <c r="M67" s="242"/>
    </row>
    <row r="68" spans="1:13" s="6" customFormat="1" ht="28" customHeight="1" x14ac:dyDescent="0.35">
      <c r="A68" s="10"/>
      <c r="B68" s="166" t="s">
        <v>419</v>
      </c>
      <c r="C68" s="11"/>
      <c r="D68" s="167" t="s">
        <v>420</v>
      </c>
      <c r="E68" s="11"/>
      <c r="F68" s="141"/>
      <c r="G68" s="137"/>
      <c r="H68" s="238"/>
      <c r="I68" s="242"/>
      <c r="J68" s="250"/>
      <c r="K68" s="242"/>
      <c r="L68" s="242"/>
      <c r="M68" s="242"/>
    </row>
    <row r="69" spans="1:13" s="6" customFormat="1" ht="28" customHeight="1" x14ac:dyDescent="0.35">
      <c r="A69" s="10"/>
      <c r="B69" s="166" t="s">
        <v>421</v>
      </c>
      <c r="C69" s="11"/>
      <c r="D69" s="167" t="s">
        <v>422</v>
      </c>
      <c r="E69" s="11"/>
      <c r="F69" s="141"/>
      <c r="G69" s="137"/>
      <c r="H69" s="238"/>
      <c r="I69" s="242"/>
      <c r="J69" s="250"/>
      <c r="K69" s="242"/>
      <c r="L69" s="242"/>
      <c r="M69" s="242"/>
    </row>
    <row r="70" spans="1:13" s="6" customFormat="1" ht="10" customHeight="1" x14ac:dyDescent="0.35">
      <c r="A70" s="10"/>
      <c r="B70" s="219"/>
      <c r="C70" s="11"/>
      <c r="D70" s="159"/>
      <c r="E70" s="11"/>
      <c r="F70" s="162"/>
      <c r="G70" s="137"/>
      <c r="H70" s="238"/>
      <c r="I70" s="242"/>
      <c r="J70" s="250"/>
      <c r="K70" s="242"/>
      <c r="L70" s="242"/>
      <c r="M70" s="242"/>
    </row>
    <row r="71" spans="1:13" s="6" customFormat="1" ht="28" customHeight="1" x14ac:dyDescent="0.35">
      <c r="A71" s="10"/>
      <c r="B71" s="161" t="s">
        <v>423</v>
      </c>
      <c r="C71" s="231"/>
      <c r="D71" s="231" t="s">
        <v>424</v>
      </c>
      <c r="E71" s="11"/>
      <c r="F71" s="141" t="str">
        <f>IFERROR(ROUND(AVERAGE(F73:F77),0),"")</f>
        <v/>
      </c>
      <c r="G71" s="137"/>
      <c r="H71" s="238"/>
      <c r="I71" s="168" t="str">
        <f>F71</f>
        <v/>
      </c>
      <c r="J71" s="250"/>
      <c r="K71" s="242"/>
      <c r="L71" s="242"/>
      <c r="M71" s="242"/>
    </row>
    <row r="72" spans="1:13" s="6" customFormat="1" ht="10" customHeight="1" x14ac:dyDescent="0.35">
      <c r="A72" s="10"/>
      <c r="B72" s="161"/>
      <c r="C72" s="231"/>
      <c r="D72" s="159"/>
      <c r="E72" s="11"/>
      <c r="F72" s="162"/>
      <c r="G72" s="137"/>
      <c r="H72" s="238"/>
      <c r="I72" s="242"/>
      <c r="J72" s="250"/>
      <c r="K72" s="242"/>
      <c r="L72" s="242"/>
      <c r="M72" s="242"/>
    </row>
    <row r="73" spans="1:13" s="6" customFormat="1" ht="28" customHeight="1" x14ac:dyDescent="0.35">
      <c r="A73" s="10"/>
      <c r="B73" s="166" t="s">
        <v>425</v>
      </c>
      <c r="C73" s="11"/>
      <c r="D73" s="167" t="s">
        <v>426</v>
      </c>
      <c r="E73" s="11"/>
      <c r="F73" s="141"/>
      <c r="G73" s="137"/>
      <c r="H73" s="238"/>
      <c r="I73" s="242"/>
      <c r="J73" s="250"/>
      <c r="K73" s="242"/>
      <c r="L73" s="242"/>
      <c r="M73" s="242"/>
    </row>
    <row r="74" spans="1:13" s="6" customFormat="1" ht="28" customHeight="1" x14ac:dyDescent="0.35">
      <c r="A74" s="10"/>
      <c r="B74" s="166" t="s">
        <v>427</v>
      </c>
      <c r="C74" s="11"/>
      <c r="D74" s="167" t="s">
        <v>428</v>
      </c>
      <c r="E74" s="11"/>
      <c r="F74" s="141"/>
      <c r="G74" s="137"/>
      <c r="H74" s="238"/>
      <c r="I74" s="242"/>
      <c r="J74" s="250"/>
      <c r="K74" s="242"/>
      <c r="L74" s="242"/>
      <c r="M74" s="242"/>
    </row>
    <row r="75" spans="1:13" s="6" customFormat="1" ht="28" customHeight="1" x14ac:dyDescent="0.35">
      <c r="A75" s="10"/>
      <c r="B75" s="166" t="s">
        <v>429</v>
      </c>
      <c r="C75" s="11"/>
      <c r="D75" s="167" t="s">
        <v>430</v>
      </c>
      <c r="E75" s="11"/>
      <c r="F75" s="141"/>
      <c r="G75" s="137"/>
      <c r="H75" s="238"/>
      <c r="I75" s="242"/>
      <c r="J75" s="250"/>
      <c r="K75" s="242"/>
      <c r="L75" s="242"/>
      <c r="M75" s="242"/>
    </row>
    <row r="76" spans="1:13" s="6" customFormat="1" ht="28" customHeight="1" x14ac:dyDescent="0.35">
      <c r="A76" s="10"/>
      <c r="B76" s="166" t="s">
        <v>431</v>
      </c>
      <c r="C76" s="11"/>
      <c r="D76" s="167" t="s">
        <v>432</v>
      </c>
      <c r="E76" s="11"/>
      <c r="F76" s="141"/>
      <c r="G76" s="137"/>
      <c r="H76" s="238"/>
      <c r="I76" s="242"/>
      <c r="J76" s="250"/>
      <c r="K76" s="242"/>
      <c r="L76" s="242"/>
      <c r="M76" s="242"/>
    </row>
    <row r="77" spans="1:13" s="6" customFormat="1" ht="28" customHeight="1" x14ac:dyDescent="0.35">
      <c r="A77" s="10"/>
      <c r="B77" s="166" t="s">
        <v>433</v>
      </c>
      <c r="C77" s="11"/>
      <c r="D77" s="167" t="s">
        <v>434</v>
      </c>
      <c r="E77" s="11"/>
      <c r="F77" s="141"/>
      <c r="G77" s="137"/>
      <c r="H77" s="238"/>
      <c r="I77" s="242"/>
      <c r="J77" s="250"/>
      <c r="K77" s="242"/>
      <c r="L77" s="242"/>
      <c r="M77" s="242"/>
    </row>
    <row r="78" spans="1:13" s="6" customFormat="1" ht="10" customHeight="1" x14ac:dyDescent="0.35">
      <c r="A78" s="10"/>
      <c r="B78" s="219"/>
      <c r="C78" s="11"/>
      <c r="D78" s="159"/>
      <c r="E78" s="11"/>
      <c r="F78" s="162"/>
      <c r="G78" s="137"/>
      <c r="H78" s="238"/>
      <c r="I78" s="242"/>
      <c r="J78" s="250"/>
      <c r="K78" s="242"/>
      <c r="L78" s="242"/>
      <c r="M78" s="242"/>
    </row>
    <row r="79" spans="1:13" s="6" customFormat="1" ht="28" customHeight="1" x14ac:dyDescent="0.35">
      <c r="A79" s="10"/>
      <c r="B79" s="161" t="s">
        <v>435</v>
      </c>
      <c r="C79" s="231"/>
      <c r="D79" s="231" t="s">
        <v>436</v>
      </c>
      <c r="E79" s="11"/>
      <c r="F79" s="141" t="str">
        <f>IFERROR(ROUND(AVERAGE(F81:F85),0),"")</f>
        <v/>
      </c>
      <c r="G79" s="137"/>
      <c r="H79" s="238"/>
      <c r="I79" s="168" t="str">
        <f>F79</f>
        <v/>
      </c>
      <c r="J79" s="250"/>
      <c r="K79" s="242"/>
      <c r="L79" s="242"/>
      <c r="M79" s="242"/>
    </row>
    <row r="80" spans="1:13" s="6" customFormat="1" ht="10" customHeight="1" x14ac:dyDescent="0.35">
      <c r="A80" s="10"/>
      <c r="B80" s="161"/>
      <c r="C80" s="231"/>
      <c r="D80" s="159"/>
      <c r="E80" s="11"/>
      <c r="F80" s="162"/>
      <c r="G80" s="137"/>
      <c r="H80" s="238"/>
      <c r="I80" s="242"/>
      <c r="J80" s="250"/>
      <c r="K80" s="242"/>
      <c r="L80" s="242"/>
      <c r="M80" s="242"/>
    </row>
    <row r="81" spans="1:13" s="6" customFormat="1" ht="28" customHeight="1" x14ac:dyDescent="0.35">
      <c r="A81" s="10"/>
      <c r="B81" s="166" t="s">
        <v>437</v>
      </c>
      <c r="C81" s="11"/>
      <c r="D81" s="167" t="s">
        <v>438</v>
      </c>
      <c r="E81" s="11"/>
      <c r="F81" s="141"/>
      <c r="G81" s="137"/>
      <c r="H81" s="238"/>
      <c r="I81" s="242"/>
      <c r="J81" s="250"/>
      <c r="K81" s="242"/>
      <c r="L81" s="242"/>
      <c r="M81" s="242"/>
    </row>
    <row r="82" spans="1:13" s="6" customFormat="1" ht="28" customHeight="1" x14ac:dyDescent="0.35">
      <c r="A82" s="10"/>
      <c r="B82" s="166" t="s">
        <v>439</v>
      </c>
      <c r="C82" s="11"/>
      <c r="D82" s="167" t="s">
        <v>440</v>
      </c>
      <c r="E82" s="11"/>
      <c r="F82" s="141"/>
      <c r="G82" s="137"/>
      <c r="H82" s="238"/>
      <c r="I82" s="242"/>
      <c r="J82" s="250"/>
      <c r="K82" s="242"/>
      <c r="L82" s="242"/>
      <c r="M82" s="242"/>
    </row>
    <row r="83" spans="1:13" s="6" customFormat="1" ht="28" customHeight="1" x14ac:dyDescent="0.35">
      <c r="A83" s="10"/>
      <c r="B83" s="166" t="s">
        <v>441</v>
      </c>
      <c r="C83" s="11"/>
      <c r="D83" s="167" t="s">
        <v>442</v>
      </c>
      <c r="E83" s="11"/>
      <c r="F83" s="141"/>
      <c r="G83" s="137"/>
      <c r="H83" s="238"/>
      <c r="I83" s="242"/>
      <c r="J83" s="250"/>
      <c r="K83" s="242"/>
      <c r="L83" s="242"/>
      <c r="M83" s="242"/>
    </row>
    <row r="84" spans="1:13" s="6" customFormat="1" ht="28" customHeight="1" x14ac:dyDescent="0.35">
      <c r="A84" s="10"/>
      <c r="B84" s="166" t="s">
        <v>443</v>
      </c>
      <c r="C84" s="11"/>
      <c r="D84" s="167" t="s">
        <v>444</v>
      </c>
      <c r="E84" s="11"/>
      <c r="F84" s="141"/>
      <c r="G84" s="137"/>
      <c r="H84" s="238"/>
      <c r="I84" s="242"/>
      <c r="J84" s="250"/>
      <c r="K84" s="242"/>
      <c r="L84" s="242"/>
      <c r="M84" s="242"/>
    </row>
    <row r="85" spans="1:13" s="6" customFormat="1" ht="28" customHeight="1" x14ac:dyDescent="0.35">
      <c r="A85" s="10"/>
      <c r="B85" s="166" t="s">
        <v>445</v>
      </c>
      <c r="C85" s="11"/>
      <c r="D85" s="167" t="s">
        <v>446</v>
      </c>
      <c r="E85" s="11"/>
      <c r="F85" s="141"/>
      <c r="G85" s="137"/>
      <c r="H85" s="238"/>
      <c r="I85" s="242"/>
      <c r="J85" s="250"/>
      <c r="K85" s="242"/>
      <c r="L85" s="242"/>
      <c r="M85" s="242"/>
    </row>
    <row r="86" spans="1:13" s="6" customFormat="1" ht="10" customHeight="1" x14ac:dyDescent="0.35">
      <c r="A86" s="10"/>
      <c r="B86" s="219"/>
      <c r="C86" s="11"/>
      <c r="D86" s="159"/>
      <c r="E86" s="11"/>
      <c r="F86" s="162"/>
      <c r="G86" s="137"/>
      <c r="H86" s="238"/>
      <c r="I86" s="242"/>
      <c r="J86" s="250"/>
      <c r="K86" s="242"/>
      <c r="L86" s="242"/>
      <c r="M86" s="242"/>
    </row>
    <row r="87" spans="1:13" s="6" customFormat="1" ht="28" customHeight="1" x14ac:dyDescent="0.35">
      <c r="A87" s="10"/>
      <c r="B87" s="161" t="s">
        <v>447</v>
      </c>
      <c r="C87" s="231"/>
      <c r="D87" s="231" t="s">
        <v>448</v>
      </c>
      <c r="E87" s="11"/>
      <c r="F87" s="141" t="str">
        <f>IFERROR(ROUND(AVERAGE(F89:F93),0),"")</f>
        <v/>
      </c>
      <c r="G87" s="137"/>
      <c r="H87" s="238"/>
      <c r="I87" s="168" t="str">
        <f>F87</f>
        <v/>
      </c>
      <c r="J87" s="250"/>
      <c r="K87" s="242"/>
      <c r="L87" s="242"/>
      <c r="M87" s="242"/>
    </row>
    <row r="88" spans="1:13" s="6" customFormat="1" ht="10" customHeight="1" x14ac:dyDescent="0.35">
      <c r="A88" s="10"/>
      <c r="B88" s="161"/>
      <c r="C88" s="231"/>
      <c r="D88" s="159"/>
      <c r="E88" s="11"/>
      <c r="F88" s="162"/>
      <c r="G88" s="137"/>
      <c r="H88" s="238"/>
      <c r="I88" s="242"/>
      <c r="J88" s="250"/>
      <c r="K88" s="242"/>
      <c r="L88" s="242"/>
      <c r="M88" s="242"/>
    </row>
    <row r="89" spans="1:13" s="6" customFormat="1" ht="28" customHeight="1" x14ac:dyDescent="0.35">
      <c r="A89" s="10"/>
      <c r="B89" s="166" t="s">
        <v>449</v>
      </c>
      <c r="C89" s="11"/>
      <c r="D89" s="167" t="s">
        <v>450</v>
      </c>
      <c r="E89" s="11"/>
      <c r="F89" s="141"/>
      <c r="G89" s="137"/>
      <c r="H89" s="238"/>
      <c r="I89" s="242"/>
      <c r="J89" s="250"/>
      <c r="K89" s="242"/>
      <c r="L89" s="242"/>
      <c r="M89" s="242"/>
    </row>
    <row r="90" spans="1:13" s="6" customFormat="1" ht="28" customHeight="1" x14ac:dyDescent="0.35">
      <c r="A90" s="10"/>
      <c r="B90" s="166" t="s">
        <v>451</v>
      </c>
      <c r="C90" s="11"/>
      <c r="D90" s="167" t="s">
        <v>452</v>
      </c>
      <c r="E90" s="11"/>
      <c r="F90" s="141"/>
      <c r="G90" s="137"/>
      <c r="H90" s="238"/>
      <c r="I90" s="242"/>
      <c r="J90" s="250"/>
      <c r="K90" s="242"/>
      <c r="L90" s="242"/>
      <c r="M90" s="242"/>
    </row>
    <row r="91" spans="1:13" s="6" customFormat="1" ht="28" customHeight="1" x14ac:dyDescent="0.35">
      <c r="A91" s="10"/>
      <c r="B91" s="166" t="s">
        <v>453</v>
      </c>
      <c r="C91" s="11"/>
      <c r="D91" s="167" t="s">
        <v>454</v>
      </c>
      <c r="E91" s="11"/>
      <c r="F91" s="141"/>
      <c r="G91" s="137"/>
      <c r="H91" s="238"/>
      <c r="I91" s="242"/>
      <c r="J91" s="250"/>
      <c r="K91" s="242"/>
      <c r="L91" s="242"/>
      <c r="M91" s="242"/>
    </row>
    <row r="92" spans="1:13" s="6" customFormat="1" ht="28" customHeight="1" x14ac:dyDescent="0.35">
      <c r="A92" s="10"/>
      <c r="B92" s="166" t="s">
        <v>455</v>
      </c>
      <c r="C92" s="11"/>
      <c r="D92" s="167" t="s">
        <v>456</v>
      </c>
      <c r="E92" s="11"/>
      <c r="F92" s="141"/>
      <c r="G92" s="137"/>
      <c r="H92" s="238"/>
      <c r="I92" s="242"/>
      <c r="J92" s="250"/>
      <c r="K92" s="242"/>
      <c r="L92" s="242"/>
      <c r="M92" s="242"/>
    </row>
    <row r="93" spans="1:13" s="6" customFormat="1" ht="28" customHeight="1" x14ac:dyDescent="0.35">
      <c r="A93" s="10"/>
      <c r="B93" s="166" t="s">
        <v>457</v>
      </c>
      <c r="C93" s="11"/>
      <c r="D93" s="167" t="s">
        <v>458</v>
      </c>
      <c r="E93" s="11"/>
      <c r="F93" s="141"/>
      <c r="G93" s="137"/>
      <c r="H93" s="238"/>
      <c r="I93" s="242"/>
      <c r="J93" s="250"/>
      <c r="K93" s="242"/>
      <c r="L93" s="242"/>
      <c r="M93" s="242"/>
    </row>
    <row r="94" spans="1:13" s="6" customFormat="1" ht="10" customHeight="1" x14ac:dyDescent="0.35">
      <c r="A94" s="10"/>
      <c r="B94" s="219"/>
      <c r="C94" s="11"/>
      <c r="D94" s="159"/>
      <c r="E94" s="11"/>
      <c r="F94" s="162"/>
      <c r="G94" s="137"/>
      <c r="H94" s="238"/>
      <c r="I94" s="242"/>
      <c r="J94" s="250"/>
      <c r="K94" s="242"/>
      <c r="L94" s="242"/>
      <c r="M94" s="242"/>
    </row>
    <row r="95" spans="1:13" s="6" customFormat="1" ht="28" customHeight="1" x14ac:dyDescent="0.35">
      <c r="A95" s="10"/>
      <c r="B95" s="161" t="s">
        <v>459</v>
      </c>
      <c r="C95" s="231"/>
      <c r="D95" s="231" t="s">
        <v>460</v>
      </c>
      <c r="E95" s="11"/>
      <c r="F95" s="141" t="str">
        <f>IFERROR(ROUND(AVERAGE(F97:F100),0),"")</f>
        <v/>
      </c>
      <c r="G95" s="137"/>
      <c r="H95" s="238"/>
      <c r="I95" s="168" t="str">
        <f>F95</f>
        <v/>
      </c>
      <c r="J95" s="250"/>
      <c r="K95" s="242"/>
      <c r="L95" s="242"/>
      <c r="M95" s="242"/>
    </row>
    <row r="96" spans="1:13" s="6" customFormat="1" ht="10" customHeight="1" x14ac:dyDescent="0.35">
      <c r="A96" s="10"/>
      <c r="B96" s="161"/>
      <c r="C96" s="231"/>
      <c r="D96" s="159"/>
      <c r="E96" s="11"/>
      <c r="F96" s="162"/>
      <c r="G96" s="137"/>
      <c r="H96" s="238"/>
      <c r="I96" s="242"/>
      <c r="J96" s="250"/>
      <c r="K96" s="242"/>
      <c r="L96" s="242"/>
      <c r="M96" s="242"/>
    </row>
    <row r="97" spans="1:13" s="6" customFormat="1" ht="28" customHeight="1" x14ac:dyDescent="0.35">
      <c r="A97" s="10"/>
      <c r="B97" s="166" t="s">
        <v>461</v>
      </c>
      <c r="C97" s="11"/>
      <c r="D97" s="167" t="s">
        <v>462</v>
      </c>
      <c r="E97" s="11"/>
      <c r="F97" s="141"/>
      <c r="G97" s="137"/>
      <c r="H97" s="238"/>
      <c r="I97" s="242"/>
      <c r="J97" s="250"/>
      <c r="K97" s="242"/>
      <c r="L97" s="242"/>
      <c r="M97" s="242"/>
    </row>
    <row r="98" spans="1:13" s="6" customFormat="1" ht="28" customHeight="1" x14ac:dyDescent="0.35">
      <c r="A98" s="10"/>
      <c r="B98" s="166" t="s">
        <v>463</v>
      </c>
      <c r="C98" s="11"/>
      <c r="D98" s="167" t="s">
        <v>464</v>
      </c>
      <c r="E98" s="11"/>
      <c r="F98" s="141"/>
      <c r="G98" s="137"/>
      <c r="H98" s="238"/>
      <c r="I98" s="242"/>
      <c r="J98" s="250"/>
      <c r="K98" s="242"/>
      <c r="L98" s="242"/>
      <c r="M98" s="242"/>
    </row>
    <row r="99" spans="1:13" s="6" customFormat="1" ht="28" customHeight="1" x14ac:dyDescent="0.35">
      <c r="A99" s="10"/>
      <c r="B99" s="166" t="s">
        <v>465</v>
      </c>
      <c r="C99" s="11"/>
      <c r="D99" s="167" t="s">
        <v>466</v>
      </c>
      <c r="E99" s="11"/>
      <c r="F99" s="141"/>
      <c r="G99" s="137"/>
      <c r="H99" s="238"/>
      <c r="I99" s="242"/>
      <c r="J99" s="250"/>
      <c r="K99" s="242"/>
      <c r="L99" s="242"/>
      <c r="M99" s="242"/>
    </row>
    <row r="100" spans="1:13" s="6" customFormat="1" ht="28" customHeight="1" x14ac:dyDescent="0.35">
      <c r="A100" s="10"/>
      <c r="B100" s="166" t="s">
        <v>467</v>
      </c>
      <c r="C100" s="11"/>
      <c r="D100" s="167" t="s">
        <v>468</v>
      </c>
      <c r="E100" s="11"/>
      <c r="F100" s="141"/>
      <c r="G100" s="137"/>
      <c r="H100" s="238"/>
      <c r="I100" s="242"/>
      <c r="J100" s="250"/>
      <c r="K100" s="242"/>
      <c r="L100" s="242"/>
      <c r="M100" s="242"/>
    </row>
    <row r="101" spans="1:13" s="6" customFormat="1" ht="10" customHeight="1" x14ac:dyDescent="0.35">
      <c r="A101" s="10"/>
      <c r="B101" s="219"/>
      <c r="C101" s="11"/>
      <c r="D101" s="159"/>
      <c r="E101" s="11"/>
      <c r="F101" s="162"/>
      <c r="G101" s="137"/>
      <c r="H101" s="238"/>
      <c r="I101" s="242"/>
      <c r="J101" s="250"/>
      <c r="K101" s="242"/>
      <c r="L101" s="242"/>
      <c r="M101" s="242"/>
    </row>
    <row r="102" spans="1:13" s="6" customFormat="1" ht="28" customHeight="1" x14ac:dyDescent="0.35">
      <c r="A102" s="10"/>
      <c r="B102" s="161" t="s">
        <v>469</v>
      </c>
      <c r="C102" s="231"/>
      <c r="D102" s="231" t="s">
        <v>470</v>
      </c>
      <c r="E102" s="11"/>
      <c r="F102" s="141" t="str">
        <f>IFERROR(ROUND(AVERAGE(F104:F108),0),"")</f>
        <v/>
      </c>
      <c r="G102" s="137"/>
      <c r="H102" s="238"/>
      <c r="I102" s="168" t="str">
        <f>F102</f>
        <v/>
      </c>
      <c r="J102" s="250"/>
      <c r="K102" s="242"/>
      <c r="L102" s="242"/>
      <c r="M102" s="242"/>
    </row>
    <row r="103" spans="1:13" s="6" customFormat="1" ht="10" customHeight="1" x14ac:dyDescent="0.35">
      <c r="A103" s="10"/>
      <c r="B103" s="161"/>
      <c r="C103" s="231"/>
      <c r="D103" s="159"/>
      <c r="E103" s="11"/>
      <c r="F103" s="162"/>
      <c r="G103" s="137"/>
      <c r="H103" s="238"/>
      <c r="I103" s="242"/>
      <c r="J103" s="250"/>
      <c r="K103" s="242"/>
      <c r="L103" s="242"/>
      <c r="M103" s="242"/>
    </row>
    <row r="104" spans="1:13" s="6" customFormat="1" ht="28" customHeight="1" x14ac:dyDescent="0.35">
      <c r="A104" s="10"/>
      <c r="B104" s="166" t="s">
        <v>471</v>
      </c>
      <c r="C104" s="11"/>
      <c r="D104" s="167" t="s">
        <v>472</v>
      </c>
      <c r="E104" s="11"/>
      <c r="F104" s="141"/>
      <c r="G104" s="137"/>
      <c r="H104" s="238"/>
      <c r="I104" s="242"/>
      <c r="J104" s="250"/>
      <c r="K104" s="242"/>
      <c r="L104" s="242"/>
      <c r="M104" s="242"/>
    </row>
    <row r="105" spans="1:13" s="6" customFormat="1" ht="28" customHeight="1" x14ac:dyDescent="0.35">
      <c r="A105" s="10"/>
      <c r="B105" s="166" t="s">
        <v>473</v>
      </c>
      <c r="C105" s="11"/>
      <c r="D105" s="167" t="s">
        <v>474</v>
      </c>
      <c r="E105" s="11"/>
      <c r="F105" s="141"/>
      <c r="G105" s="137"/>
      <c r="H105" s="238"/>
      <c r="I105" s="242"/>
      <c r="J105" s="250"/>
      <c r="K105" s="242"/>
      <c r="L105" s="242"/>
      <c r="M105" s="242"/>
    </row>
    <row r="106" spans="1:13" s="6" customFormat="1" ht="28" customHeight="1" x14ac:dyDescent="0.35">
      <c r="A106" s="10"/>
      <c r="B106" s="166" t="s">
        <v>475</v>
      </c>
      <c r="C106" s="11"/>
      <c r="D106" s="167" t="s">
        <v>476</v>
      </c>
      <c r="E106" s="11"/>
      <c r="F106" s="141"/>
      <c r="G106" s="137"/>
      <c r="H106" s="238"/>
      <c r="I106" s="242"/>
      <c r="J106" s="250"/>
      <c r="K106" s="242"/>
      <c r="L106" s="242"/>
      <c r="M106" s="242"/>
    </row>
    <row r="107" spans="1:13" s="6" customFormat="1" ht="28" customHeight="1" x14ac:dyDescent="0.35">
      <c r="A107" s="10"/>
      <c r="B107" s="166" t="s">
        <v>477</v>
      </c>
      <c r="C107" s="11"/>
      <c r="D107" s="167" t="s">
        <v>478</v>
      </c>
      <c r="E107" s="11"/>
      <c r="F107" s="141"/>
      <c r="G107" s="137"/>
      <c r="H107" s="238"/>
      <c r="I107" s="242"/>
      <c r="J107" s="250"/>
      <c r="K107" s="242"/>
      <c r="L107" s="242"/>
      <c r="M107" s="242"/>
    </row>
    <row r="108" spans="1:13" s="6" customFormat="1" ht="28" customHeight="1" x14ac:dyDescent="0.35">
      <c r="A108" s="10"/>
      <c r="B108" s="166" t="s">
        <v>479</v>
      </c>
      <c r="C108" s="11"/>
      <c r="D108" s="167" t="s">
        <v>762</v>
      </c>
      <c r="E108" s="11"/>
      <c r="F108" s="141"/>
      <c r="G108" s="137"/>
      <c r="H108" s="238"/>
      <c r="I108" s="242"/>
      <c r="J108" s="250"/>
      <c r="K108" s="242"/>
      <c r="L108" s="242"/>
      <c r="M108" s="242"/>
    </row>
    <row r="109" spans="1:13" s="6" customFormat="1" ht="10" customHeight="1" x14ac:dyDescent="0.35">
      <c r="A109" s="10"/>
      <c r="B109" s="219"/>
      <c r="C109" s="11"/>
      <c r="D109" s="159"/>
      <c r="E109" s="11"/>
      <c r="F109" s="162"/>
      <c r="G109" s="137"/>
      <c r="H109" s="238"/>
      <c r="I109" s="242"/>
      <c r="J109" s="250"/>
      <c r="K109" s="242"/>
      <c r="L109" s="242"/>
      <c r="M109" s="242"/>
    </row>
    <row r="110" spans="1:13" s="6" customFormat="1" ht="28" customHeight="1" x14ac:dyDescent="0.35">
      <c r="A110" s="10"/>
      <c r="B110" s="161" t="s">
        <v>481</v>
      </c>
      <c r="C110" s="231"/>
      <c r="D110" s="231" t="s">
        <v>482</v>
      </c>
      <c r="E110" s="11"/>
      <c r="F110" s="141" t="str">
        <f>IFERROR(ROUND(AVERAGE(F112:F116),0),"")</f>
        <v/>
      </c>
      <c r="G110" s="137"/>
      <c r="H110" s="238"/>
      <c r="I110" s="168" t="str">
        <f>F110</f>
        <v/>
      </c>
      <c r="J110" s="250"/>
      <c r="K110" s="242"/>
      <c r="L110" s="242"/>
      <c r="M110" s="242"/>
    </row>
    <row r="111" spans="1:13" s="6" customFormat="1" ht="10" customHeight="1" x14ac:dyDescent="0.35">
      <c r="A111" s="10"/>
      <c r="B111" s="161"/>
      <c r="C111" s="231"/>
      <c r="D111" s="159"/>
      <c r="E111" s="11"/>
      <c r="F111" s="162"/>
      <c r="G111" s="137"/>
      <c r="H111" s="238"/>
      <c r="I111" s="242"/>
      <c r="J111" s="250"/>
      <c r="K111" s="242"/>
      <c r="L111" s="242"/>
      <c r="M111" s="242"/>
    </row>
    <row r="112" spans="1:13" s="6" customFormat="1" ht="28" customHeight="1" x14ac:dyDescent="0.35">
      <c r="A112" s="10"/>
      <c r="B112" s="166" t="s">
        <v>483</v>
      </c>
      <c r="C112" s="11"/>
      <c r="D112" s="167" t="s">
        <v>484</v>
      </c>
      <c r="E112" s="11"/>
      <c r="F112" s="141"/>
      <c r="G112" s="137"/>
      <c r="H112" s="238"/>
      <c r="I112" s="242"/>
      <c r="J112" s="250"/>
      <c r="K112" s="242"/>
      <c r="L112" s="242"/>
      <c r="M112" s="242"/>
    </row>
    <row r="113" spans="1:13" s="6" customFormat="1" ht="28" customHeight="1" x14ac:dyDescent="0.35">
      <c r="A113" s="10"/>
      <c r="B113" s="166" t="s">
        <v>485</v>
      </c>
      <c r="C113" s="11"/>
      <c r="D113" s="167" t="s">
        <v>486</v>
      </c>
      <c r="E113" s="11"/>
      <c r="F113" s="141"/>
      <c r="G113" s="137"/>
      <c r="H113" s="238"/>
      <c r="I113" s="242"/>
      <c r="J113" s="250"/>
      <c r="K113" s="242"/>
      <c r="L113" s="242"/>
      <c r="M113" s="242"/>
    </row>
    <row r="114" spans="1:13" s="6" customFormat="1" ht="28" customHeight="1" x14ac:dyDescent="0.35">
      <c r="A114" s="10"/>
      <c r="B114" s="166" t="s">
        <v>487</v>
      </c>
      <c r="C114" s="11"/>
      <c r="D114" s="167" t="s">
        <v>488</v>
      </c>
      <c r="E114" s="11"/>
      <c r="F114" s="141"/>
      <c r="G114" s="137"/>
      <c r="H114" s="238"/>
      <c r="I114" s="242"/>
      <c r="J114" s="250"/>
      <c r="K114" s="242"/>
      <c r="L114" s="242"/>
      <c r="M114" s="242"/>
    </row>
    <row r="115" spans="1:13" s="6" customFormat="1" ht="28" customHeight="1" x14ac:dyDescent="0.35">
      <c r="A115" s="10"/>
      <c r="B115" s="166" t="s">
        <v>489</v>
      </c>
      <c r="C115" s="11"/>
      <c r="D115" s="167" t="s">
        <v>490</v>
      </c>
      <c r="E115" s="11"/>
      <c r="F115" s="141"/>
      <c r="G115" s="137"/>
      <c r="H115" s="238"/>
      <c r="I115" s="242"/>
      <c r="J115" s="250"/>
      <c r="K115" s="242"/>
      <c r="L115" s="242"/>
      <c r="M115" s="242"/>
    </row>
    <row r="116" spans="1:13" s="6" customFormat="1" ht="28" customHeight="1" x14ac:dyDescent="0.35">
      <c r="A116" s="10"/>
      <c r="B116" s="166" t="s">
        <v>491</v>
      </c>
      <c r="C116" s="11"/>
      <c r="D116" s="167" t="s">
        <v>492</v>
      </c>
      <c r="E116" s="11"/>
      <c r="F116" s="141"/>
      <c r="G116" s="137"/>
      <c r="H116" s="238"/>
      <c r="I116" s="242"/>
      <c r="J116" s="250"/>
      <c r="K116" s="242"/>
      <c r="L116" s="242"/>
      <c r="M116" s="242"/>
    </row>
    <row r="117" spans="1:13" s="6" customFormat="1" ht="10" customHeight="1" x14ac:dyDescent="0.35">
      <c r="A117" s="10"/>
      <c r="B117" s="219"/>
      <c r="C117" s="11"/>
      <c r="D117" s="159"/>
      <c r="E117" s="11"/>
      <c r="F117" s="162"/>
      <c r="G117" s="137"/>
      <c r="H117" s="238"/>
      <c r="I117" s="242"/>
      <c r="J117" s="250"/>
      <c r="K117" s="242"/>
      <c r="L117" s="242"/>
      <c r="M117" s="242"/>
    </row>
    <row r="118" spans="1:13" s="6" customFormat="1" ht="28" customHeight="1" x14ac:dyDescent="0.35">
      <c r="A118" s="10"/>
      <c r="B118" s="161" t="s">
        <v>493</v>
      </c>
      <c r="C118" s="231"/>
      <c r="D118" s="231" t="s">
        <v>494</v>
      </c>
      <c r="E118" s="11"/>
      <c r="F118" s="141" t="str">
        <f>IFERROR(ROUND(AVERAGE(F120:F124),0),"")</f>
        <v/>
      </c>
      <c r="G118" s="137"/>
      <c r="H118" s="238"/>
      <c r="I118" s="168" t="str">
        <f>F118</f>
        <v/>
      </c>
      <c r="J118" s="250"/>
      <c r="K118" s="242"/>
      <c r="L118" s="242"/>
      <c r="M118" s="242"/>
    </row>
    <row r="119" spans="1:13" s="6" customFormat="1" ht="10" customHeight="1" x14ac:dyDescent="0.35">
      <c r="A119" s="10"/>
      <c r="B119" s="161"/>
      <c r="C119" s="231"/>
      <c r="D119" s="159"/>
      <c r="E119" s="11"/>
      <c r="F119" s="162"/>
      <c r="G119" s="137"/>
      <c r="H119" s="238"/>
      <c r="I119" s="242"/>
      <c r="J119" s="250"/>
      <c r="K119" s="242"/>
      <c r="L119" s="242"/>
      <c r="M119" s="242"/>
    </row>
    <row r="120" spans="1:13" s="6" customFormat="1" ht="28" customHeight="1" x14ac:dyDescent="0.35">
      <c r="A120" s="10"/>
      <c r="B120" s="166" t="s">
        <v>495</v>
      </c>
      <c r="C120" s="11"/>
      <c r="D120" s="167" t="s">
        <v>763</v>
      </c>
      <c r="E120" s="11"/>
      <c r="F120" s="141"/>
      <c r="G120" s="137"/>
      <c r="H120" s="238"/>
      <c r="I120" s="242"/>
      <c r="J120" s="250"/>
      <c r="K120" s="242"/>
      <c r="L120" s="242"/>
      <c r="M120" s="242"/>
    </row>
    <row r="121" spans="1:13" s="6" customFormat="1" ht="28" customHeight="1" x14ac:dyDescent="0.35">
      <c r="A121" s="10"/>
      <c r="B121" s="166" t="s">
        <v>497</v>
      </c>
      <c r="C121" s="11"/>
      <c r="D121" s="167" t="s">
        <v>498</v>
      </c>
      <c r="E121" s="11"/>
      <c r="F121" s="141"/>
      <c r="G121" s="137"/>
      <c r="H121" s="238"/>
      <c r="I121" s="242"/>
      <c r="J121" s="250"/>
      <c r="K121" s="242"/>
      <c r="L121" s="242"/>
      <c r="M121" s="242"/>
    </row>
    <row r="122" spans="1:13" s="6" customFormat="1" ht="28" customHeight="1" x14ac:dyDescent="0.35">
      <c r="A122" s="10"/>
      <c r="B122" s="166" t="s">
        <v>499</v>
      </c>
      <c r="C122" s="11"/>
      <c r="D122" s="167" t="s">
        <v>500</v>
      </c>
      <c r="E122" s="11"/>
      <c r="F122" s="141"/>
      <c r="G122" s="137"/>
      <c r="H122" s="238"/>
      <c r="I122" s="242"/>
      <c r="J122" s="250"/>
      <c r="K122" s="242"/>
      <c r="L122" s="242"/>
      <c r="M122" s="242"/>
    </row>
    <row r="123" spans="1:13" s="6" customFormat="1" ht="28" customHeight="1" x14ac:dyDescent="0.35">
      <c r="A123" s="10"/>
      <c r="B123" s="166" t="s">
        <v>501</v>
      </c>
      <c r="C123" s="11"/>
      <c r="D123" s="167" t="s">
        <v>764</v>
      </c>
      <c r="E123" s="11"/>
      <c r="F123" s="141"/>
      <c r="G123" s="137"/>
      <c r="H123" s="238"/>
      <c r="I123" s="242"/>
      <c r="J123" s="250"/>
      <c r="K123" s="242"/>
      <c r="L123" s="242"/>
      <c r="M123" s="242"/>
    </row>
    <row r="124" spans="1:13" s="6" customFormat="1" ht="28" customHeight="1" x14ac:dyDescent="0.35">
      <c r="A124" s="10"/>
      <c r="B124" s="166" t="s">
        <v>503</v>
      </c>
      <c r="C124" s="11"/>
      <c r="D124" s="167" t="s">
        <v>504</v>
      </c>
      <c r="E124" s="11"/>
      <c r="F124" s="141"/>
      <c r="G124" s="137"/>
      <c r="H124" s="238"/>
      <c r="I124" s="242"/>
      <c r="J124" s="250"/>
      <c r="K124" s="242"/>
      <c r="L124" s="242"/>
      <c r="M124" s="242"/>
    </row>
    <row r="125" spans="1:13" s="6" customFormat="1" ht="10" customHeight="1" x14ac:dyDescent="0.35">
      <c r="A125" s="10"/>
      <c r="B125" s="219"/>
      <c r="C125" s="11"/>
      <c r="D125" s="159"/>
      <c r="E125" s="11"/>
      <c r="F125" s="17"/>
      <c r="G125" s="137"/>
      <c r="H125" s="238"/>
      <c r="I125" s="242"/>
      <c r="J125" s="250"/>
      <c r="K125" s="242"/>
      <c r="L125" s="242"/>
      <c r="M125" s="242"/>
    </row>
    <row r="126" spans="1:13" s="6" customFormat="1" ht="18" customHeight="1" x14ac:dyDescent="0.35">
      <c r="A126" s="10"/>
      <c r="B126" s="225" t="s">
        <v>505</v>
      </c>
      <c r="C126" s="21"/>
      <c r="D126" s="21" t="s">
        <v>506</v>
      </c>
      <c r="E126" s="11"/>
      <c r="F126" s="17"/>
      <c r="G126" s="137"/>
      <c r="H126" s="238"/>
      <c r="I126" s="242"/>
      <c r="J126" s="250"/>
      <c r="K126" s="242"/>
      <c r="L126" s="242"/>
      <c r="M126" s="242"/>
    </row>
    <row r="127" spans="1:13" s="6" customFormat="1" ht="28" customHeight="1" x14ac:dyDescent="0.35">
      <c r="A127" s="10"/>
      <c r="B127" s="161" t="s">
        <v>507</v>
      </c>
      <c r="C127" s="231"/>
      <c r="D127" s="231" t="s">
        <v>765</v>
      </c>
      <c r="E127" s="11"/>
      <c r="F127" s="141" t="str">
        <f>IFERROR(ROUND(AVERAGE(F129:F130),0),"")</f>
        <v/>
      </c>
      <c r="G127" s="137"/>
      <c r="H127" s="238"/>
      <c r="I127" s="168" t="str">
        <f>F127</f>
        <v/>
      </c>
      <c r="J127" s="250"/>
      <c r="K127" s="242"/>
      <c r="L127" s="242"/>
      <c r="M127" s="242"/>
    </row>
    <row r="128" spans="1:13" s="6" customFormat="1" ht="10" customHeight="1" x14ac:dyDescent="0.35">
      <c r="A128" s="10"/>
      <c r="B128" s="161"/>
      <c r="C128" s="231"/>
      <c r="D128" s="159"/>
      <c r="E128" s="11"/>
      <c r="F128" s="17"/>
      <c r="G128" s="137"/>
      <c r="H128" s="238"/>
      <c r="I128" s="242"/>
      <c r="J128" s="250"/>
      <c r="K128" s="242"/>
      <c r="L128" s="242"/>
      <c r="M128" s="242"/>
    </row>
    <row r="129" spans="1:13" ht="28" customHeight="1" x14ac:dyDescent="0.35">
      <c r="A129" s="10"/>
      <c r="B129" s="166" t="s">
        <v>509</v>
      </c>
      <c r="C129" s="11"/>
      <c r="D129" s="167" t="s">
        <v>510</v>
      </c>
      <c r="E129" s="11"/>
      <c r="F129" s="141"/>
      <c r="G129" s="137"/>
      <c r="H129" s="238"/>
      <c r="I129" s="242"/>
      <c r="J129" s="250"/>
      <c r="K129" s="242"/>
      <c r="L129" s="242"/>
      <c r="M129" s="242"/>
    </row>
    <row r="130" spans="1:13" ht="28" customHeight="1" x14ac:dyDescent="0.35">
      <c r="A130" s="10"/>
      <c r="B130" s="166" t="s">
        <v>511</v>
      </c>
      <c r="C130" s="11"/>
      <c r="D130" s="167" t="s">
        <v>766</v>
      </c>
      <c r="E130" s="11"/>
      <c r="F130" s="141"/>
      <c r="G130" s="137"/>
      <c r="H130" s="238"/>
      <c r="I130" s="242"/>
      <c r="J130" s="250"/>
      <c r="K130" s="242"/>
      <c r="L130" s="242"/>
      <c r="M130" s="242"/>
    </row>
    <row r="131" spans="1:13" s="6" customFormat="1" ht="10" customHeight="1" x14ac:dyDescent="0.35">
      <c r="A131" s="10"/>
      <c r="B131" s="219"/>
      <c r="C131" s="11"/>
      <c r="D131" s="159"/>
      <c r="E131" s="11"/>
      <c r="F131" s="17"/>
      <c r="G131" s="137"/>
      <c r="H131" s="238"/>
      <c r="I131" s="242"/>
      <c r="J131" s="250"/>
      <c r="K131" s="242"/>
      <c r="L131" s="242"/>
      <c r="M131" s="242"/>
    </row>
    <row r="132" spans="1:13" s="6" customFormat="1" ht="28" customHeight="1" x14ac:dyDescent="0.35">
      <c r="A132" s="10"/>
      <c r="B132" s="161" t="s">
        <v>519</v>
      </c>
      <c r="C132" s="231"/>
      <c r="D132" s="231" t="s">
        <v>767</v>
      </c>
      <c r="E132" s="11"/>
      <c r="F132" s="141" t="str">
        <f>IFERROR(ROUND(AVERAGE(F134:F134),0),"")</f>
        <v/>
      </c>
      <c r="G132" s="137"/>
      <c r="H132" s="238"/>
      <c r="I132" s="168" t="str">
        <f>F132</f>
        <v/>
      </c>
      <c r="J132" s="250"/>
      <c r="K132" s="242"/>
      <c r="L132" s="242"/>
      <c r="M132" s="242"/>
    </row>
    <row r="133" spans="1:13" s="6" customFormat="1" ht="10" customHeight="1" x14ac:dyDescent="0.35">
      <c r="A133" s="10"/>
      <c r="B133" s="161"/>
      <c r="C133" s="231"/>
      <c r="D133" s="159"/>
      <c r="E133" s="11"/>
      <c r="F133" s="17"/>
      <c r="G133" s="137"/>
      <c r="H133" s="238"/>
      <c r="I133" s="242"/>
      <c r="J133" s="250"/>
      <c r="K133" s="242"/>
      <c r="L133" s="242"/>
      <c r="M133" s="242"/>
    </row>
    <row r="134" spans="1:13" s="6" customFormat="1" ht="28" customHeight="1" x14ac:dyDescent="0.35">
      <c r="A134" s="10"/>
      <c r="B134" s="166" t="s">
        <v>521</v>
      </c>
      <c r="C134" s="11"/>
      <c r="D134" s="167" t="s">
        <v>768</v>
      </c>
      <c r="E134" s="11"/>
      <c r="F134" s="141"/>
      <c r="G134" s="137"/>
      <c r="H134" s="238"/>
      <c r="I134" s="242"/>
      <c r="J134" s="250"/>
      <c r="K134" s="242"/>
      <c r="L134" s="242"/>
      <c r="M134" s="242"/>
    </row>
    <row r="135" spans="1:13" s="6" customFormat="1" ht="10" customHeight="1" x14ac:dyDescent="0.35">
      <c r="A135" s="10"/>
      <c r="B135" s="219"/>
      <c r="C135" s="11"/>
      <c r="D135" s="159"/>
      <c r="E135" s="11"/>
      <c r="F135" s="17"/>
      <c r="G135" s="137"/>
      <c r="H135" s="238"/>
      <c r="I135" s="242"/>
      <c r="J135" s="250"/>
      <c r="K135" s="242"/>
      <c r="L135" s="242"/>
      <c r="M135" s="242"/>
    </row>
    <row r="136" spans="1:13" s="6" customFormat="1" ht="28" customHeight="1" x14ac:dyDescent="0.35">
      <c r="A136" s="10"/>
      <c r="B136" s="161" t="s">
        <v>527</v>
      </c>
      <c r="C136" s="231"/>
      <c r="D136" s="231" t="s">
        <v>700</v>
      </c>
      <c r="E136" s="11"/>
      <c r="F136" s="141" t="str">
        <f>IFERROR(ROUND(AVERAGE(F138:F139),0),"")</f>
        <v/>
      </c>
      <c r="G136" s="137"/>
      <c r="H136" s="238"/>
      <c r="I136" s="168" t="str">
        <f>F136</f>
        <v/>
      </c>
      <c r="J136" s="250"/>
      <c r="K136" s="242"/>
      <c r="L136" s="242"/>
      <c r="M136" s="242"/>
    </row>
    <row r="137" spans="1:13" s="6" customFormat="1" ht="10" customHeight="1" x14ac:dyDescent="0.35">
      <c r="A137" s="10"/>
      <c r="B137" s="161"/>
      <c r="C137" s="231"/>
      <c r="D137" s="159"/>
      <c r="E137" s="11"/>
      <c r="F137" s="17"/>
      <c r="G137" s="137"/>
      <c r="H137" s="238"/>
      <c r="I137" s="242"/>
      <c r="J137" s="250"/>
      <c r="K137" s="242"/>
      <c r="L137" s="242"/>
      <c r="M137" s="242"/>
    </row>
    <row r="138" spans="1:13" s="6" customFormat="1" ht="28" customHeight="1" x14ac:dyDescent="0.35">
      <c r="A138" s="10"/>
      <c r="B138" s="166" t="s">
        <v>529</v>
      </c>
      <c r="C138" s="11"/>
      <c r="D138" s="167" t="s">
        <v>769</v>
      </c>
      <c r="E138" s="11"/>
      <c r="F138" s="141"/>
      <c r="G138" s="137"/>
      <c r="H138" s="238"/>
      <c r="I138" s="242"/>
      <c r="J138" s="250"/>
      <c r="K138" s="242"/>
      <c r="L138" s="242"/>
      <c r="M138" s="242"/>
    </row>
    <row r="139" spans="1:13" s="6" customFormat="1" ht="28" customHeight="1" x14ac:dyDescent="0.35">
      <c r="A139" s="10"/>
      <c r="B139" s="166" t="s">
        <v>531</v>
      </c>
      <c r="C139" s="11"/>
      <c r="D139" s="167" t="s">
        <v>770</v>
      </c>
      <c r="E139" s="11"/>
      <c r="F139" s="141"/>
      <c r="G139" s="137"/>
      <c r="H139" s="238"/>
      <c r="I139" s="242"/>
      <c r="J139" s="250"/>
      <c r="K139" s="242"/>
      <c r="L139" s="242"/>
      <c r="M139" s="242"/>
    </row>
    <row r="140" spans="1:13" s="6" customFormat="1" ht="10" customHeight="1" x14ac:dyDescent="0.35">
      <c r="A140" s="10"/>
      <c r="B140" s="219"/>
      <c r="C140" s="11"/>
      <c r="D140" s="159"/>
      <c r="E140" s="11"/>
      <c r="F140" s="17"/>
      <c r="G140" s="137"/>
      <c r="H140" s="238"/>
      <c r="I140" s="242"/>
      <c r="J140" s="250"/>
      <c r="K140" s="242"/>
      <c r="L140" s="242"/>
      <c r="M140" s="242"/>
    </row>
    <row r="141" spans="1:13" s="6" customFormat="1" ht="28" customHeight="1" x14ac:dyDescent="0.35">
      <c r="A141" s="10"/>
      <c r="B141" s="161" t="s">
        <v>537</v>
      </c>
      <c r="C141" s="231"/>
      <c r="D141" s="231" t="s">
        <v>771</v>
      </c>
      <c r="E141" s="11"/>
      <c r="F141" s="141" t="str">
        <f>IFERROR(ROUND(AVERAGE(F143:F143),0),"")</f>
        <v/>
      </c>
      <c r="G141" s="137"/>
      <c r="H141" s="238"/>
      <c r="I141" s="168" t="str">
        <f>F141</f>
        <v/>
      </c>
      <c r="J141" s="250"/>
      <c r="K141" s="242"/>
      <c r="L141" s="242"/>
      <c r="M141" s="242"/>
    </row>
    <row r="142" spans="1:13" s="6" customFormat="1" ht="10" customHeight="1" x14ac:dyDescent="0.35">
      <c r="A142" s="10"/>
      <c r="B142" s="161"/>
      <c r="C142" s="231"/>
      <c r="D142" s="159"/>
      <c r="E142" s="11"/>
      <c r="F142" s="17"/>
      <c r="G142" s="137"/>
      <c r="H142" s="238"/>
      <c r="I142" s="242"/>
      <c r="J142" s="250"/>
      <c r="K142" s="242"/>
      <c r="L142" s="242"/>
      <c r="M142" s="242"/>
    </row>
    <row r="143" spans="1:13" s="6" customFormat="1" ht="28" customHeight="1" x14ac:dyDescent="0.35">
      <c r="A143" s="10"/>
      <c r="B143" s="166" t="s">
        <v>539</v>
      </c>
      <c r="C143" s="11"/>
      <c r="D143" s="167" t="s">
        <v>772</v>
      </c>
      <c r="E143" s="11"/>
      <c r="F143" s="141"/>
      <c r="G143" s="137"/>
      <c r="H143" s="238"/>
      <c r="I143" s="242"/>
      <c r="J143" s="250"/>
      <c r="K143" s="242"/>
      <c r="L143" s="242"/>
      <c r="M143" s="242"/>
    </row>
    <row r="144" spans="1:13" s="6" customFormat="1" ht="10" customHeight="1" x14ac:dyDescent="0.35">
      <c r="A144" s="10"/>
      <c r="B144" s="219"/>
      <c r="C144" s="11"/>
      <c r="D144" s="159"/>
      <c r="E144" s="11"/>
      <c r="F144" s="17"/>
      <c r="G144" s="137"/>
      <c r="H144" s="238"/>
      <c r="I144" s="242"/>
      <c r="J144" s="250"/>
      <c r="K144" s="242"/>
      <c r="L144" s="242"/>
      <c r="M144" s="242"/>
    </row>
    <row r="145" spans="1:13" s="6" customFormat="1" ht="28" customHeight="1" x14ac:dyDescent="0.35">
      <c r="A145" s="10"/>
      <c r="B145" s="161" t="s">
        <v>549</v>
      </c>
      <c r="C145" s="231"/>
      <c r="D145" s="231" t="s">
        <v>550</v>
      </c>
      <c r="E145" s="11"/>
      <c r="F145" s="141" t="str">
        <f>IFERROR(ROUND(AVERAGE(F147:F150),0),"")</f>
        <v/>
      </c>
      <c r="G145" s="137"/>
      <c r="H145" s="238"/>
      <c r="I145" s="168" t="str">
        <f>F145</f>
        <v/>
      </c>
      <c r="J145" s="250"/>
      <c r="K145" s="242"/>
      <c r="L145" s="242"/>
      <c r="M145" s="242"/>
    </row>
    <row r="146" spans="1:13" s="6" customFormat="1" ht="10" customHeight="1" x14ac:dyDescent="0.35">
      <c r="A146" s="10"/>
      <c r="B146" s="161"/>
      <c r="C146" s="231"/>
      <c r="D146" s="159"/>
      <c r="E146" s="11"/>
      <c r="F146" s="17"/>
      <c r="G146" s="137"/>
      <c r="H146" s="238"/>
      <c r="I146" s="242"/>
      <c r="J146" s="250"/>
      <c r="K146" s="242"/>
      <c r="L146" s="242"/>
      <c r="M146" s="242"/>
    </row>
    <row r="147" spans="1:13" s="6" customFormat="1" ht="28" customHeight="1" x14ac:dyDescent="0.35">
      <c r="A147" s="10"/>
      <c r="B147" s="166" t="s">
        <v>551</v>
      </c>
      <c r="C147" s="11"/>
      <c r="D147" s="167" t="s">
        <v>552</v>
      </c>
      <c r="E147" s="11"/>
      <c r="F147" s="141"/>
      <c r="G147" s="137"/>
      <c r="H147" s="238"/>
      <c r="I147" s="242"/>
      <c r="J147" s="250"/>
      <c r="K147" s="242"/>
      <c r="L147" s="242"/>
      <c r="M147" s="242"/>
    </row>
    <row r="148" spans="1:13" s="6" customFormat="1" ht="28" customHeight="1" x14ac:dyDescent="0.35">
      <c r="A148" s="10"/>
      <c r="B148" s="166" t="s">
        <v>553</v>
      </c>
      <c r="C148" s="11"/>
      <c r="D148" s="167" t="s">
        <v>773</v>
      </c>
      <c r="E148" s="11"/>
      <c r="F148" s="141"/>
      <c r="G148" s="137"/>
      <c r="H148" s="238"/>
      <c r="I148" s="242"/>
      <c r="J148" s="250"/>
      <c r="K148" s="242"/>
      <c r="L148" s="242"/>
      <c r="M148" s="242"/>
    </row>
    <row r="149" spans="1:13" s="6" customFormat="1" ht="28" customHeight="1" x14ac:dyDescent="0.35">
      <c r="A149" s="10"/>
      <c r="B149" s="166" t="s">
        <v>555</v>
      </c>
      <c r="C149" s="11"/>
      <c r="D149" s="167" t="s">
        <v>556</v>
      </c>
      <c r="E149" s="11"/>
      <c r="F149" s="141"/>
      <c r="G149" s="137"/>
      <c r="H149" s="238"/>
      <c r="I149" s="242"/>
      <c r="J149" s="250"/>
      <c r="K149" s="242"/>
      <c r="L149" s="242"/>
      <c r="M149" s="242"/>
    </row>
    <row r="150" spans="1:13" s="6" customFormat="1" ht="28" customHeight="1" x14ac:dyDescent="0.35">
      <c r="A150" s="10"/>
      <c r="B150" s="166" t="s">
        <v>557</v>
      </c>
      <c r="C150" s="11"/>
      <c r="D150" s="167" t="s">
        <v>774</v>
      </c>
      <c r="E150" s="11"/>
      <c r="F150" s="141"/>
      <c r="G150" s="137"/>
      <c r="H150" s="238"/>
      <c r="I150" s="242"/>
      <c r="J150" s="250"/>
      <c r="K150" s="242"/>
      <c r="L150" s="242"/>
      <c r="M150" s="242"/>
    </row>
    <row r="151" spans="1:13" s="6" customFormat="1" ht="10" customHeight="1" x14ac:dyDescent="0.35">
      <c r="A151" s="10"/>
      <c r="B151" s="219"/>
      <c r="C151" s="11"/>
      <c r="D151" s="159"/>
      <c r="E151" s="11"/>
      <c r="F151" s="17"/>
      <c r="G151" s="137"/>
      <c r="H151" s="238"/>
      <c r="I151" s="242"/>
      <c r="J151" s="250"/>
      <c r="K151" s="242"/>
      <c r="L151" s="242"/>
      <c r="M151" s="242"/>
    </row>
    <row r="152" spans="1:13" s="6" customFormat="1" ht="28" customHeight="1" x14ac:dyDescent="0.35">
      <c r="A152" s="10"/>
      <c r="B152" s="161" t="s">
        <v>559</v>
      </c>
      <c r="C152" s="231"/>
      <c r="D152" s="231" t="s">
        <v>560</v>
      </c>
      <c r="E152" s="11"/>
      <c r="F152" s="141" t="str">
        <f>IFERROR(ROUND(AVERAGE(F154:F154),0),"")</f>
        <v/>
      </c>
      <c r="G152" s="137"/>
      <c r="H152" s="238"/>
      <c r="I152" s="168" t="str">
        <f>F152</f>
        <v/>
      </c>
      <c r="J152" s="250"/>
      <c r="K152" s="242"/>
      <c r="L152" s="242"/>
      <c r="M152" s="242"/>
    </row>
    <row r="153" spans="1:13" s="6" customFormat="1" ht="10" customHeight="1" x14ac:dyDescent="0.35">
      <c r="A153" s="10"/>
      <c r="B153" s="161"/>
      <c r="C153" s="231"/>
      <c r="D153" s="159"/>
      <c r="E153" s="11"/>
      <c r="F153" s="17"/>
      <c r="G153" s="137"/>
      <c r="H153" s="238"/>
      <c r="I153" s="242"/>
      <c r="J153" s="250"/>
      <c r="K153" s="242"/>
      <c r="L153" s="242"/>
      <c r="M153" s="242"/>
    </row>
    <row r="154" spans="1:13" s="6" customFormat="1" ht="28" customHeight="1" x14ac:dyDescent="0.35">
      <c r="A154" s="10"/>
      <c r="B154" s="166" t="s">
        <v>561</v>
      </c>
      <c r="C154" s="11"/>
      <c r="D154" s="167" t="s">
        <v>775</v>
      </c>
      <c r="E154" s="11"/>
      <c r="F154" s="141"/>
      <c r="G154" s="137"/>
      <c r="H154" s="238"/>
      <c r="I154" s="242"/>
      <c r="J154" s="250"/>
      <c r="K154" s="242"/>
      <c r="L154" s="242"/>
      <c r="M154" s="242"/>
    </row>
    <row r="155" spans="1:13" s="6" customFormat="1" ht="10" customHeight="1" x14ac:dyDescent="0.35">
      <c r="A155" s="10"/>
      <c r="B155" s="219"/>
      <c r="C155" s="11"/>
      <c r="D155" s="159"/>
      <c r="E155" s="11"/>
      <c r="F155" s="17"/>
      <c r="G155" s="137"/>
      <c r="H155" s="238"/>
      <c r="I155" s="242"/>
      <c r="J155" s="250"/>
      <c r="K155" s="242"/>
      <c r="L155" s="242"/>
      <c r="M155" s="242"/>
    </row>
    <row r="156" spans="1:13" s="6" customFormat="1" ht="28" customHeight="1" x14ac:dyDescent="0.35">
      <c r="A156" s="10"/>
      <c r="B156" s="161" t="s">
        <v>571</v>
      </c>
      <c r="C156" s="231"/>
      <c r="D156" s="231" t="s">
        <v>572</v>
      </c>
      <c r="E156" s="11"/>
      <c r="F156" s="141" t="str">
        <f>IFERROR(ROUND(AVERAGE(F158:F159),0),"")</f>
        <v/>
      </c>
      <c r="G156" s="137"/>
      <c r="H156" s="238"/>
      <c r="I156" s="168" t="str">
        <f>F156</f>
        <v/>
      </c>
      <c r="J156" s="250"/>
      <c r="K156" s="242"/>
      <c r="L156" s="242"/>
      <c r="M156" s="242"/>
    </row>
    <row r="157" spans="1:13" s="6" customFormat="1" ht="10" customHeight="1" x14ac:dyDescent="0.35">
      <c r="A157" s="10"/>
      <c r="B157" s="161"/>
      <c r="C157" s="231"/>
      <c r="D157" s="159"/>
      <c r="E157" s="11"/>
      <c r="F157" s="17"/>
      <c r="G157" s="137"/>
      <c r="H157" s="238"/>
      <c r="I157" s="242"/>
      <c r="J157" s="250"/>
      <c r="K157" s="242"/>
      <c r="L157" s="242"/>
      <c r="M157" s="242"/>
    </row>
    <row r="158" spans="1:13" s="6" customFormat="1" ht="28" customHeight="1" x14ac:dyDescent="0.35">
      <c r="A158" s="10"/>
      <c r="B158" s="166" t="s">
        <v>573</v>
      </c>
      <c r="C158" s="11"/>
      <c r="D158" s="167" t="s">
        <v>776</v>
      </c>
      <c r="E158" s="11"/>
      <c r="F158" s="141"/>
      <c r="G158" s="137"/>
      <c r="H158" s="238"/>
      <c r="I158" s="242"/>
      <c r="J158" s="250"/>
      <c r="K158" s="242"/>
      <c r="L158" s="242"/>
      <c r="M158" s="242"/>
    </row>
    <row r="159" spans="1:13" s="6" customFormat="1" ht="28" customHeight="1" x14ac:dyDescent="0.35">
      <c r="A159" s="10"/>
      <c r="B159" s="166" t="s">
        <v>575</v>
      </c>
      <c r="C159" s="11"/>
      <c r="D159" s="167" t="s">
        <v>777</v>
      </c>
      <c r="E159" s="11"/>
      <c r="F159" s="141"/>
      <c r="G159" s="137"/>
      <c r="H159" s="238"/>
      <c r="I159" s="242"/>
      <c r="J159" s="250"/>
      <c r="K159" s="242"/>
      <c r="L159" s="242"/>
      <c r="M159" s="242"/>
    </row>
    <row r="160" spans="1:13" s="6" customFormat="1" ht="10" customHeight="1" x14ac:dyDescent="0.35">
      <c r="A160" s="10"/>
      <c r="B160" s="219"/>
      <c r="C160" s="11"/>
      <c r="D160" s="159"/>
      <c r="E160" s="11"/>
      <c r="F160" s="17"/>
      <c r="G160" s="137"/>
      <c r="H160" s="238"/>
      <c r="I160" s="242"/>
      <c r="J160" s="250"/>
      <c r="K160" s="242"/>
      <c r="L160" s="242"/>
      <c r="M160" s="242"/>
    </row>
    <row r="161" spans="1:13" s="6" customFormat="1" ht="28" customHeight="1" x14ac:dyDescent="0.35">
      <c r="A161" s="10"/>
      <c r="B161" s="161" t="s">
        <v>583</v>
      </c>
      <c r="C161" s="231"/>
      <c r="D161" s="231" t="s">
        <v>584</v>
      </c>
      <c r="E161" s="11"/>
      <c r="F161" s="141" t="str">
        <f>IFERROR(ROUND(AVERAGE(F163:F165),0),"")</f>
        <v/>
      </c>
      <c r="G161" s="137"/>
      <c r="H161" s="238"/>
      <c r="I161" s="168" t="str">
        <f>F161</f>
        <v/>
      </c>
      <c r="J161" s="250"/>
      <c r="K161" s="242"/>
      <c r="L161" s="242"/>
      <c r="M161" s="242"/>
    </row>
    <row r="162" spans="1:13" s="6" customFormat="1" ht="10" customHeight="1" x14ac:dyDescent="0.35">
      <c r="A162" s="10"/>
      <c r="B162" s="161"/>
      <c r="C162" s="231"/>
      <c r="D162" s="159"/>
      <c r="E162" s="11"/>
      <c r="F162" s="17"/>
      <c r="G162" s="137"/>
      <c r="H162" s="238"/>
      <c r="I162" s="242"/>
      <c r="J162" s="250"/>
      <c r="K162" s="242"/>
      <c r="L162" s="242"/>
      <c r="M162" s="242"/>
    </row>
    <row r="163" spans="1:13" s="6" customFormat="1" ht="28" customHeight="1" x14ac:dyDescent="0.35">
      <c r="A163" s="10"/>
      <c r="B163" s="166" t="s">
        <v>585</v>
      </c>
      <c r="C163" s="11"/>
      <c r="D163" s="167" t="s">
        <v>778</v>
      </c>
      <c r="E163" s="11"/>
      <c r="F163" s="141"/>
      <c r="G163" s="137"/>
      <c r="H163" s="238"/>
      <c r="I163" s="242"/>
      <c r="J163" s="250"/>
      <c r="K163" s="242"/>
      <c r="L163" s="242"/>
      <c r="M163" s="242"/>
    </row>
    <row r="164" spans="1:13" s="6" customFormat="1" ht="28" customHeight="1" x14ac:dyDescent="0.35">
      <c r="A164" s="10"/>
      <c r="B164" s="166" t="s">
        <v>587</v>
      </c>
      <c r="C164" s="11"/>
      <c r="D164" s="167" t="s">
        <v>588</v>
      </c>
      <c r="E164" s="11"/>
      <c r="F164" s="141"/>
      <c r="G164" s="137"/>
      <c r="H164" s="238"/>
      <c r="I164" s="242"/>
      <c r="J164" s="250"/>
      <c r="K164" s="242"/>
      <c r="L164" s="242"/>
      <c r="M164" s="242"/>
    </row>
    <row r="165" spans="1:13" s="6" customFormat="1" ht="28" customHeight="1" x14ac:dyDescent="0.35">
      <c r="A165" s="10"/>
      <c r="B165" s="166" t="s">
        <v>589</v>
      </c>
      <c r="C165" s="11"/>
      <c r="D165" s="167" t="s">
        <v>779</v>
      </c>
      <c r="E165" s="11"/>
      <c r="F165" s="141"/>
      <c r="G165" s="137"/>
      <c r="H165" s="238"/>
      <c r="I165" s="242"/>
      <c r="J165" s="250"/>
      <c r="K165" s="242"/>
      <c r="L165" s="242"/>
      <c r="M165" s="242"/>
    </row>
    <row r="166" spans="1:13" s="6" customFormat="1" ht="10" customHeight="1" x14ac:dyDescent="0.35">
      <c r="A166" s="10"/>
      <c r="B166" s="219"/>
      <c r="C166" s="11"/>
      <c r="D166" s="159"/>
      <c r="E166" s="11"/>
      <c r="F166" s="17"/>
      <c r="G166" s="137"/>
      <c r="H166" s="238"/>
      <c r="I166" s="242"/>
      <c r="J166" s="250"/>
      <c r="K166" s="242"/>
      <c r="L166" s="242"/>
      <c r="M166" s="242"/>
    </row>
    <row r="167" spans="1:13" s="6" customFormat="1" ht="28" customHeight="1" x14ac:dyDescent="0.35">
      <c r="A167" s="10"/>
      <c r="B167" s="161" t="s">
        <v>595</v>
      </c>
      <c r="C167" s="231"/>
      <c r="D167" s="231" t="s">
        <v>719</v>
      </c>
      <c r="E167" s="11"/>
      <c r="F167" s="141" t="str">
        <f>IFERROR(ROUND(AVERAGE(F169:F169),0),"")</f>
        <v/>
      </c>
      <c r="G167" s="137"/>
      <c r="H167" s="238"/>
      <c r="I167" s="168" t="str">
        <f>F167</f>
        <v/>
      </c>
      <c r="J167" s="250"/>
      <c r="K167" s="242"/>
      <c r="L167" s="242"/>
      <c r="M167" s="242"/>
    </row>
    <row r="168" spans="1:13" s="6" customFormat="1" ht="10" customHeight="1" x14ac:dyDescent="0.35">
      <c r="A168" s="10"/>
      <c r="B168" s="161"/>
      <c r="C168" s="231"/>
      <c r="D168" s="159"/>
      <c r="E168" s="11"/>
      <c r="F168" s="17"/>
      <c r="G168" s="137"/>
      <c r="H168" s="238"/>
      <c r="I168" s="242"/>
      <c r="J168" s="250"/>
      <c r="K168" s="242"/>
      <c r="L168" s="242"/>
      <c r="M168" s="242"/>
    </row>
    <row r="169" spans="1:13" s="6" customFormat="1" ht="28" customHeight="1" x14ac:dyDescent="0.35">
      <c r="A169" s="10"/>
      <c r="B169" s="166" t="s">
        <v>597</v>
      </c>
      <c r="C169" s="11"/>
      <c r="D169" s="167" t="s">
        <v>780</v>
      </c>
      <c r="E169" s="11"/>
      <c r="F169" s="141"/>
      <c r="G169" s="137"/>
      <c r="H169" s="238"/>
      <c r="I169" s="242"/>
      <c r="J169" s="250"/>
      <c r="K169" s="242"/>
      <c r="L169" s="242"/>
      <c r="M169" s="242"/>
    </row>
    <row r="170" spans="1:13" s="6" customFormat="1" ht="10" customHeight="1" x14ac:dyDescent="0.35">
      <c r="A170" s="10"/>
      <c r="B170" s="219"/>
      <c r="C170" s="11"/>
      <c r="D170" s="159"/>
      <c r="E170" s="11"/>
      <c r="F170" s="17"/>
      <c r="G170" s="137"/>
      <c r="H170" s="238"/>
      <c r="I170" s="242"/>
      <c r="J170" s="250"/>
      <c r="K170" s="242"/>
      <c r="L170" s="242"/>
      <c r="M170" s="242"/>
    </row>
    <row r="171" spans="1:13" s="6" customFormat="1" ht="28" customHeight="1" x14ac:dyDescent="0.35">
      <c r="A171" s="10"/>
      <c r="B171" s="161" t="s">
        <v>605</v>
      </c>
      <c r="C171" s="231"/>
      <c r="D171" s="231" t="s">
        <v>606</v>
      </c>
      <c r="E171" s="11"/>
      <c r="F171" s="141" t="str">
        <f>IFERROR(ROUND(AVERAGE(F173:F175),0),"")</f>
        <v/>
      </c>
      <c r="G171" s="137"/>
      <c r="H171" s="238"/>
      <c r="I171" s="168" t="str">
        <f>F171</f>
        <v/>
      </c>
      <c r="J171" s="250"/>
      <c r="K171" s="242"/>
      <c r="L171" s="242"/>
      <c r="M171" s="242"/>
    </row>
    <row r="172" spans="1:13" s="6" customFormat="1" ht="10" customHeight="1" x14ac:dyDescent="0.35">
      <c r="A172" s="10"/>
      <c r="B172" s="161"/>
      <c r="C172" s="231"/>
      <c r="D172" s="159"/>
      <c r="E172" s="11"/>
      <c r="F172" s="17"/>
      <c r="G172" s="137"/>
      <c r="H172" s="238"/>
      <c r="I172" s="242"/>
      <c r="J172" s="250"/>
      <c r="K172" s="242"/>
      <c r="L172" s="242"/>
      <c r="M172" s="242"/>
    </row>
    <row r="173" spans="1:13" s="6" customFormat="1" ht="28" customHeight="1" x14ac:dyDescent="0.35">
      <c r="A173" s="10"/>
      <c r="B173" s="166" t="s">
        <v>607</v>
      </c>
      <c r="C173" s="11"/>
      <c r="D173" s="167" t="s">
        <v>781</v>
      </c>
      <c r="E173" s="11"/>
      <c r="F173" s="141"/>
      <c r="G173" s="137"/>
      <c r="H173" s="238"/>
      <c r="I173" s="242"/>
      <c r="J173" s="250"/>
      <c r="K173" s="242"/>
      <c r="L173" s="242"/>
      <c r="M173" s="242"/>
    </row>
    <row r="174" spans="1:13" s="6" customFormat="1" ht="28" customHeight="1" x14ac:dyDescent="0.35">
      <c r="A174" s="10"/>
      <c r="B174" s="166" t="s">
        <v>609</v>
      </c>
      <c r="C174" s="11"/>
      <c r="D174" s="167" t="s">
        <v>782</v>
      </c>
      <c r="E174" s="11"/>
      <c r="F174" s="141"/>
      <c r="G174" s="137"/>
      <c r="H174" s="238"/>
      <c r="I174" s="242"/>
      <c r="J174" s="250"/>
      <c r="K174" s="242"/>
      <c r="L174" s="242"/>
      <c r="M174" s="242"/>
    </row>
    <row r="175" spans="1:13" s="6" customFormat="1" ht="28" customHeight="1" x14ac:dyDescent="0.35">
      <c r="A175" s="10"/>
      <c r="B175" s="166" t="s">
        <v>611</v>
      </c>
      <c r="C175" s="11"/>
      <c r="D175" s="167" t="s">
        <v>783</v>
      </c>
      <c r="E175" s="11"/>
      <c r="F175" s="141"/>
      <c r="G175" s="137"/>
      <c r="H175" s="238"/>
      <c r="I175" s="242"/>
      <c r="J175" s="250"/>
      <c r="K175" s="242"/>
      <c r="L175" s="242"/>
      <c r="M175" s="242"/>
    </row>
    <row r="176" spans="1:13" s="6" customFormat="1" ht="10" customHeight="1" x14ac:dyDescent="0.35">
      <c r="A176" s="10"/>
      <c r="B176" s="219"/>
      <c r="C176" s="11"/>
      <c r="D176" s="159"/>
      <c r="E176" s="11"/>
      <c r="F176" s="17"/>
      <c r="G176" s="137"/>
      <c r="H176" s="238"/>
      <c r="I176" s="242"/>
      <c r="J176" s="250"/>
      <c r="K176" s="242"/>
      <c r="L176" s="242"/>
      <c r="M176" s="242"/>
    </row>
    <row r="177" spans="1:13" s="6" customFormat="1" ht="28" customHeight="1" x14ac:dyDescent="0.35">
      <c r="A177" s="10"/>
      <c r="B177" s="161" t="s">
        <v>619</v>
      </c>
      <c r="C177" s="231"/>
      <c r="D177" s="231" t="s">
        <v>620</v>
      </c>
      <c r="E177" s="11"/>
      <c r="F177" s="141" t="str">
        <f>IFERROR(ROUND(AVERAGE(F179:F183),0),"")</f>
        <v/>
      </c>
      <c r="G177" s="137"/>
      <c r="H177" s="238"/>
      <c r="I177" s="168" t="str">
        <f>F177</f>
        <v/>
      </c>
      <c r="J177" s="250"/>
      <c r="K177" s="242"/>
      <c r="L177" s="242"/>
      <c r="M177" s="242"/>
    </row>
    <row r="178" spans="1:13" s="6" customFormat="1" ht="10" customHeight="1" x14ac:dyDescent="0.35">
      <c r="A178" s="10"/>
      <c r="B178" s="161"/>
      <c r="C178" s="231"/>
      <c r="D178" s="159"/>
      <c r="E178" s="11"/>
      <c r="F178" s="17"/>
      <c r="G178" s="137"/>
      <c r="H178" s="238"/>
      <c r="I178" s="242"/>
      <c r="J178" s="250"/>
      <c r="K178" s="242"/>
      <c r="L178" s="242"/>
      <c r="M178" s="242"/>
    </row>
    <row r="179" spans="1:13" s="6" customFormat="1" ht="28" customHeight="1" x14ac:dyDescent="0.35">
      <c r="A179" s="10"/>
      <c r="B179" s="166" t="s">
        <v>621</v>
      </c>
      <c r="C179" s="11"/>
      <c r="D179" s="167" t="s">
        <v>622</v>
      </c>
      <c r="E179" s="11"/>
      <c r="F179" s="141"/>
      <c r="G179" s="137"/>
      <c r="H179" s="238"/>
      <c r="I179" s="242"/>
      <c r="J179" s="250"/>
      <c r="K179" s="242"/>
      <c r="L179" s="242"/>
      <c r="M179" s="242"/>
    </row>
    <row r="180" spans="1:13" s="6" customFormat="1" ht="28" customHeight="1" x14ac:dyDescent="0.35">
      <c r="A180" s="10"/>
      <c r="B180" s="166" t="s">
        <v>623</v>
      </c>
      <c r="C180" s="11"/>
      <c r="D180" s="167" t="s">
        <v>624</v>
      </c>
      <c r="E180" s="11"/>
      <c r="F180" s="141"/>
      <c r="G180" s="137"/>
      <c r="H180" s="238"/>
      <c r="I180" s="242"/>
      <c r="J180" s="250"/>
      <c r="K180" s="242"/>
      <c r="L180" s="242"/>
      <c r="M180" s="242"/>
    </row>
    <row r="181" spans="1:13" s="6" customFormat="1" ht="28" customHeight="1" x14ac:dyDescent="0.35">
      <c r="A181" s="10"/>
      <c r="B181" s="166" t="s">
        <v>625</v>
      </c>
      <c r="C181" s="11"/>
      <c r="D181" s="167" t="s">
        <v>626</v>
      </c>
      <c r="E181" s="11"/>
      <c r="F181" s="141"/>
      <c r="G181" s="137"/>
      <c r="H181" s="238"/>
      <c r="I181" s="242"/>
      <c r="J181" s="250"/>
      <c r="K181" s="242"/>
      <c r="L181" s="242"/>
      <c r="M181" s="242"/>
    </row>
    <row r="182" spans="1:13" s="6" customFormat="1" ht="28" customHeight="1" x14ac:dyDescent="0.35">
      <c r="A182" s="10"/>
      <c r="B182" s="166" t="s">
        <v>627</v>
      </c>
      <c r="C182" s="11"/>
      <c r="D182" s="167" t="s">
        <v>628</v>
      </c>
      <c r="E182" s="11"/>
      <c r="F182" s="141"/>
      <c r="G182" s="137"/>
      <c r="H182" s="238"/>
      <c r="I182" s="242"/>
      <c r="J182" s="250"/>
      <c r="K182" s="242"/>
      <c r="L182" s="242"/>
      <c r="M182" s="242"/>
    </row>
    <row r="183" spans="1:13" s="6" customFormat="1" ht="28" customHeight="1" x14ac:dyDescent="0.35">
      <c r="A183" s="10"/>
      <c r="B183" s="166" t="s">
        <v>629</v>
      </c>
      <c r="C183" s="11"/>
      <c r="D183" s="167" t="s">
        <v>630</v>
      </c>
      <c r="E183" s="11"/>
      <c r="F183" s="141"/>
      <c r="G183" s="137"/>
      <c r="H183" s="238"/>
      <c r="I183" s="242"/>
      <c r="J183" s="250"/>
      <c r="K183" s="242"/>
      <c r="L183" s="242"/>
      <c r="M183" s="242"/>
    </row>
    <row r="184" spans="1:13" s="6" customFormat="1" ht="10" customHeight="1" x14ac:dyDescent="0.35">
      <c r="A184" s="10"/>
      <c r="B184" s="219"/>
      <c r="C184" s="11"/>
      <c r="D184" s="159"/>
      <c r="E184" s="11"/>
      <c r="F184" s="17"/>
      <c r="G184" s="137"/>
      <c r="H184" s="238"/>
      <c r="I184" s="242"/>
      <c r="J184" s="250"/>
      <c r="K184" s="242"/>
      <c r="L184" s="242"/>
      <c r="M184" s="242"/>
    </row>
    <row r="185" spans="1:13" s="6" customFormat="1" ht="28" customHeight="1" x14ac:dyDescent="0.35">
      <c r="A185" s="10"/>
      <c r="B185" s="161" t="s">
        <v>631</v>
      </c>
      <c r="C185" s="231"/>
      <c r="D185" s="231" t="s">
        <v>632</v>
      </c>
      <c r="E185" s="11"/>
      <c r="F185" s="141" t="str">
        <f>IFERROR(ROUND(AVERAGE(F187:F191),0),"")</f>
        <v/>
      </c>
      <c r="G185" s="137"/>
      <c r="H185" s="238"/>
      <c r="I185" s="168" t="str">
        <f>F185</f>
        <v/>
      </c>
      <c r="J185" s="250"/>
      <c r="K185" s="242"/>
      <c r="L185" s="242"/>
      <c r="M185" s="242"/>
    </row>
    <row r="186" spans="1:13" s="6" customFormat="1" ht="10" customHeight="1" x14ac:dyDescent="0.35">
      <c r="A186" s="10"/>
      <c r="B186" s="161"/>
      <c r="C186" s="231"/>
      <c r="D186" s="159"/>
      <c r="E186" s="11"/>
      <c r="F186" s="17"/>
      <c r="G186" s="137"/>
      <c r="H186" s="238"/>
      <c r="I186" s="242"/>
      <c r="J186" s="250"/>
      <c r="K186" s="242"/>
      <c r="L186" s="242"/>
      <c r="M186" s="242"/>
    </row>
    <row r="187" spans="1:13" s="6" customFormat="1" ht="28" customHeight="1" x14ac:dyDescent="0.35">
      <c r="A187" s="10"/>
      <c r="B187" s="166" t="s">
        <v>633</v>
      </c>
      <c r="C187" s="11"/>
      <c r="D187" s="167" t="s">
        <v>728</v>
      </c>
      <c r="E187" s="11"/>
      <c r="F187" s="141"/>
      <c r="G187" s="137"/>
      <c r="H187" s="238"/>
      <c r="I187" s="242"/>
      <c r="J187" s="250"/>
      <c r="K187" s="242"/>
      <c r="L187" s="242"/>
      <c r="M187" s="242"/>
    </row>
    <row r="188" spans="1:13" s="6" customFormat="1" ht="28" customHeight="1" x14ac:dyDescent="0.35">
      <c r="A188" s="10"/>
      <c r="B188" s="166" t="s">
        <v>635</v>
      </c>
      <c r="C188" s="11"/>
      <c r="D188" s="167" t="s">
        <v>636</v>
      </c>
      <c r="E188" s="11"/>
      <c r="F188" s="141"/>
      <c r="G188" s="137"/>
      <c r="H188" s="238"/>
      <c r="I188" s="242"/>
      <c r="J188" s="250"/>
      <c r="K188" s="242"/>
      <c r="L188" s="242"/>
      <c r="M188" s="242"/>
    </row>
    <row r="189" spans="1:13" s="6" customFormat="1" ht="28" customHeight="1" x14ac:dyDescent="0.35">
      <c r="A189" s="10"/>
      <c r="B189" s="166" t="s">
        <v>637</v>
      </c>
      <c r="C189" s="11"/>
      <c r="D189" s="167" t="s">
        <v>638</v>
      </c>
      <c r="E189" s="11"/>
      <c r="F189" s="141"/>
      <c r="G189" s="137"/>
      <c r="H189" s="238"/>
      <c r="I189" s="242"/>
      <c r="J189" s="250"/>
      <c r="K189" s="242"/>
      <c r="L189" s="242"/>
      <c r="M189" s="242"/>
    </row>
    <row r="190" spans="1:13" s="6" customFormat="1" ht="28" customHeight="1" x14ac:dyDescent="0.35">
      <c r="A190" s="10"/>
      <c r="B190" s="166" t="s">
        <v>639</v>
      </c>
      <c r="C190" s="11"/>
      <c r="D190" s="167" t="s">
        <v>784</v>
      </c>
      <c r="E190" s="11"/>
      <c r="F190" s="141"/>
      <c r="G190" s="137"/>
      <c r="H190" s="238"/>
      <c r="I190" s="242"/>
      <c r="J190" s="250"/>
      <c r="K190" s="242"/>
      <c r="L190" s="242"/>
      <c r="M190" s="242"/>
    </row>
    <row r="191" spans="1:13" s="6" customFormat="1" ht="28" customHeight="1" x14ac:dyDescent="0.35">
      <c r="A191" s="10"/>
      <c r="B191" s="166" t="s">
        <v>641</v>
      </c>
      <c r="C191" s="11"/>
      <c r="D191" s="167" t="s">
        <v>642</v>
      </c>
      <c r="E191" s="11"/>
      <c r="F191" s="141"/>
      <c r="G191" s="137"/>
      <c r="H191" s="238"/>
      <c r="I191" s="242"/>
      <c r="J191" s="250"/>
      <c r="K191" s="242"/>
      <c r="L191" s="242"/>
      <c r="M191" s="242"/>
    </row>
    <row r="192" spans="1:13" s="6" customFormat="1" ht="10" customHeight="1" x14ac:dyDescent="0.35">
      <c r="A192" s="10"/>
      <c r="B192" s="219"/>
      <c r="C192" s="11"/>
      <c r="D192" s="159"/>
      <c r="E192" s="11"/>
      <c r="F192" s="17"/>
      <c r="G192" s="137"/>
      <c r="H192" s="238"/>
      <c r="I192" s="242"/>
      <c r="J192" s="250"/>
      <c r="K192" s="242"/>
      <c r="L192" s="242"/>
      <c r="M192" s="242"/>
    </row>
    <row r="193" spans="1:13" s="6" customFormat="1" ht="28" customHeight="1" x14ac:dyDescent="0.35">
      <c r="A193" s="10"/>
      <c r="B193" s="161" t="s">
        <v>643</v>
      </c>
      <c r="C193" s="231"/>
      <c r="D193" s="231" t="s">
        <v>644</v>
      </c>
      <c r="E193" s="11"/>
      <c r="F193" s="141" t="str">
        <f>IFERROR(ROUND(AVERAGE(F195:F197),0),"")</f>
        <v/>
      </c>
      <c r="G193" s="137"/>
      <c r="H193" s="238"/>
      <c r="I193" s="168" t="str">
        <f>F193</f>
        <v/>
      </c>
      <c r="J193" s="250"/>
      <c r="K193" s="242"/>
      <c r="L193" s="242"/>
      <c r="M193" s="242"/>
    </row>
    <row r="194" spans="1:13" s="6" customFormat="1" ht="10" customHeight="1" x14ac:dyDescent="0.35">
      <c r="A194" s="10"/>
      <c r="B194" s="161"/>
      <c r="C194" s="231"/>
      <c r="D194" s="159"/>
      <c r="E194" s="11"/>
      <c r="F194" s="17"/>
      <c r="G194" s="137"/>
      <c r="H194" s="238"/>
      <c r="I194" s="242"/>
      <c r="J194" s="250"/>
      <c r="K194" s="242"/>
      <c r="L194" s="242"/>
      <c r="M194" s="242"/>
    </row>
    <row r="195" spans="1:13" s="6" customFormat="1" ht="28" customHeight="1" x14ac:dyDescent="0.35">
      <c r="A195" s="10"/>
      <c r="B195" s="166" t="s">
        <v>645</v>
      </c>
      <c r="C195" s="11"/>
      <c r="D195" s="167" t="s">
        <v>785</v>
      </c>
      <c r="E195" s="11"/>
      <c r="F195" s="141"/>
      <c r="G195" s="137"/>
      <c r="H195" s="238"/>
      <c r="I195" s="242"/>
      <c r="J195" s="250"/>
      <c r="K195" s="242"/>
      <c r="L195" s="242"/>
      <c r="M195" s="242"/>
    </row>
    <row r="196" spans="1:13" s="6" customFormat="1" ht="28" customHeight="1" x14ac:dyDescent="0.35">
      <c r="A196" s="10"/>
      <c r="B196" s="166" t="s">
        <v>647</v>
      </c>
      <c r="C196" s="11"/>
      <c r="D196" s="167" t="s">
        <v>786</v>
      </c>
      <c r="E196" s="11"/>
      <c r="F196" s="141"/>
      <c r="G196" s="137"/>
      <c r="H196" s="238"/>
      <c r="I196" s="242"/>
      <c r="J196" s="250"/>
      <c r="K196" s="242"/>
      <c r="L196" s="242"/>
      <c r="M196" s="242"/>
    </row>
    <row r="197" spans="1:13" s="6" customFormat="1" ht="28" customHeight="1" x14ac:dyDescent="0.35">
      <c r="A197" s="10"/>
      <c r="B197" s="166" t="s">
        <v>649</v>
      </c>
      <c r="C197" s="11"/>
      <c r="D197" s="167" t="s">
        <v>787</v>
      </c>
      <c r="E197" s="11"/>
      <c r="F197" s="141"/>
      <c r="G197" s="137"/>
      <c r="H197" s="238"/>
      <c r="I197" s="242"/>
      <c r="J197" s="250"/>
      <c r="K197" s="242"/>
      <c r="L197" s="242"/>
      <c r="M197" s="242"/>
    </row>
    <row r="198" spans="1:13" s="6" customFormat="1" ht="10" customHeight="1" x14ac:dyDescent="0.35">
      <c r="A198" s="10"/>
      <c r="B198" s="219"/>
      <c r="C198" s="11"/>
      <c r="D198" s="159"/>
      <c r="E198" s="11"/>
      <c r="F198" s="17"/>
      <c r="G198" s="137"/>
      <c r="H198" s="238"/>
      <c r="I198" s="242"/>
      <c r="J198" s="250"/>
      <c r="K198" s="242"/>
      <c r="L198" s="242"/>
      <c r="M198" s="242"/>
    </row>
    <row r="199" spans="1:13" s="6" customFormat="1" ht="28" customHeight="1" x14ac:dyDescent="0.35">
      <c r="A199" s="10"/>
      <c r="B199" s="161" t="s">
        <v>733</v>
      </c>
      <c r="C199" s="231"/>
      <c r="D199" s="231" t="s">
        <v>734</v>
      </c>
      <c r="E199" s="11"/>
      <c r="F199" s="141" t="str">
        <f>IFERROR(ROUND(AVERAGE(F201:F206),0),"")</f>
        <v/>
      </c>
      <c r="G199" s="137"/>
      <c r="H199" s="238"/>
      <c r="I199" s="168" t="str">
        <f>F199</f>
        <v/>
      </c>
      <c r="J199" s="250"/>
      <c r="K199" s="242"/>
      <c r="L199" s="242"/>
      <c r="M199" s="242"/>
    </row>
    <row r="200" spans="1:13" s="6" customFormat="1" ht="10" customHeight="1" x14ac:dyDescent="0.35">
      <c r="A200" s="10"/>
      <c r="B200" s="219"/>
      <c r="C200" s="11"/>
      <c r="D200" s="159"/>
      <c r="E200" s="11"/>
      <c r="F200" s="17"/>
      <c r="G200" s="137"/>
      <c r="H200" s="238"/>
      <c r="I200" s="242"/>
      <c r="J200" s="250"/>
      <c r="K200" s="242"/>
      <c r="L200" s="242"/>
      <c r="M200" s="242"/>
    </row>
    <row r="201" spans="1:13" s="6" customFormat="1" ht="28" customHeight="1" x14ac:dyDescent="0.35">
      <c r="A201" s="10"/>
      <c r="B201" s="166" t="s">
        <v>735</v>
      </c>
      <c r="C201" s="11"/>
      <c r="D201" s="167" t="s">
        <v>788</v>
      </c>
      <c r="E201" s="11"/>
      <c r="F201" s="141"/>
      <c r="G201" s="137"/>
      <c r="H201" s="238"/>
      <c r="I201" s="242"/>
      <c r="J201" s="250"/>
      <c r="K201" s="242"/>
      <c r="L201" s="242"/>
      <c r="M201" s="242"/>
    </row>
    <row r="202" spans="1:13" s="6" customFormat="1" ht="28" customHeight="1" x14ac:dyDescent="0.35">
      <c r="A202" s="10"/>
      <c r="B202" s="166" t="s">
        <v>737</v>
      </c>
      <c r="C202" s="11"/>
      <c r="D202" s="167" t="s">
        <v>736</v>
      </c>
      <c r="E202" s="11"/>
      <c r="F202" s="141"/>
      <c r="G202" s="137"/>
      <c r="H202" s="238"/>
      <c r="I202" s="242"/>
      <c r="J202" s="250"/>
      <c r="K202" s="242"/>
      <c r="L202" s="242"/>
      <c r="M202" s="242"/>
    </row>
    <row r="203" spans="1:13" s="6" customFormat="1" ht="28" customHeight="1" x14ac:dyDescent="0.35">
      <c r="A203" s="10"/>
      <c r="B203" s="166" t="s">
        <v>739</v>
      </c>
      <c r="C203" s="11"/>
      <c r="D203" s="167" t="s">
        <v>789</v>
      </c>
      <c r="E203" s="11"/>
      <c r="F203" s="141"/>
      <c r="G203" s="137"/>
      <c r="H203" s="238"/>
      <c r="I203" s="242"/>
      <c r="J203" s="250"/>
      <c r="K203" s="242"/>
      <c r="L203" s="242"/>
      <c r="M203" s="242"/>
    </row>
    <row r="204" spans="1:13" s="6" customFormat="1" ht="28" customHeight="1" x14ac:dyDescent="0.35">
      <c r="A204" s="10"/>
      <c r="B204" s="166" t="s">
        <v>741</v>
      </c>
      <c r="C204" s="11"/>
      <c r="D204" s="167" t="s">
        <v>790</v>
      </c>
      <c r="E204" s="11"/>
      <c r="F204" s="141"/>
      <c r="G204" s="137"/>
      <c r="H204" s="238"/>
      <c r="I204" s="242"/>
      <c r="J204" s="250"/>
      <c r="K204" s="242"/>
      <c r="L204" s="242"/>
      <c r="M204" s="242"/>
    </row>
    <row r="205" spans="1:13" s="6" customFormat="1" ht="28" customHeight="1" x14ac:dyDescent="0.35">
      <c r="A205" s="10"/>
      <c r="B205" s="166" t="s">
        <v>791</v>
      </c>
      <c r="C205" s="11"/>
      <c r="D205" s="167" t="s">
        <v>792</v>
      </c>
      <c r="E205" s="11"/>
      <c r="F205" s="141"/>
      <c r="G205" s="137"/>
      <c r="H205" s="238"/>
      <c r="I205" s="242"/>
      <c r="J205" s="250"/>
      <c r="K205" s="242"/>
      <c r="L205" s="242"/>
      <c r="M205" s="242"/>
    </row>
    <row r="206" spans="1:13" s="6" customFormat="1" ht="28" customHeight="1" x14ac:dyDescent="0.35">
      <c r="A206" s="10"/>
      <c r="B206" s="166" t="s">
        <v>793</v>
      </c>
      <c r="C206" s="11"/>
      <c r="D206" s="167" t="s">
        <v>794</v>
      </c>
      <c r="E206" s="11"/>
      <c r="F206" s="141"/>
      <c r="G206" s="137"/>
      <c r="H206" s="238"/>
      <c r="I206" s="242"/>
      <c r="J206" s="250"/>
      <c r="K206" s="242"/>
      <c r="L206" s="242"/>
      <c r="M206" s="242"/>
    </row>
    <row r="207" spans="1:13" s="6" customFormat="1" ht="10" customHeight="1" x14ac:dyDescent="0.35">
      <c r="A207" s="10"/>
      <c r="B207" s="219"/>
      <c r="C207" s="11"/>
      <c r="D207" s="159"/>
      <c r="E207" s="11"/>
      <c r="F207" s="17"/>
      <c r="G207" s="137"/>
      <c r="H207" s="238"/>
      <c r="I207" s="242"/>
      <c r="J207" s="250"/>
      <c r="K207" s="242"/>
      <c r="L207" s="242"/>
      <c r="M207" s="242"/>
    </row>
    <row r="208" spans="1:13" s="6" customFormat="1" ht="28" customHeight="1" x14ac:dyDescent="0.35">
      <c r="A208" s="10"/>
      <c r="B208" s="219"/>
      <c r="C208" s="11"/>
      <c r="D208" s="163" t="s">
        <v>653</v>
      </c>
      <c r="E208" s="11"/>
      <c r="F208" s="182">
        <f>I208</f>
        <v>0</v>
      </c>
      <c r="G208" s="137"/>
      <c r="H208" s="238"/>
      <c r="I208" s="168">
        <f>COUNTIF(I$9:I$199,3)</f>
        <v>0</v>
      </c>
      <c r="J208" s="250"/>
      <c r="K208" s="242"/>
      <c r="L208" s="242"/>
      <c r="M208" s="242"/>
    </row>
    <row r="209" spans="1:13" s="6" customFormat="1" ht="28" customHeight="1" x14ac:dyDescent="0.35">
      <c r="A209" s="10"/>
      <c r="B209" s="219"/>
      <c r="C209" s="11"/>
      <c r="D209" s="163" t="s">
        <v>654</v>
      </c>
      <c r="E209" s="11"/>
      <c r="F209" s="155">
        <f>I209</f>
        <v>0</v>
      </c>
      <c r="G209" s="137"/>
      <c r="H209" s="238"/>
      <c r="I209" s="168">
        <f>COUNTIF(I$9:I$199,2)</f>
        <v>0</v>
      </c>
      <c r="J209" s="250"/>
      <c r="K209" s="242"/>
      <c r="L209" s="242"/>
      <c r="M209" s="242"/>
    </row>
    <row r="210" spans="1:13" s="6" customFormat="1" ht="28" customHeight="1" x14ac:dyDescent="0.35">
      <c r="A210" s="10"/>
      <c r="B210" s="219"/>
      <c r="C210" s="11"/>
      <c r="D210" s="163" t="s">
        <v>655</v>
      </c>
      <c r="E210" s="11"/>
      <c r="F210" s="234">
        <f>I210</f>
        <v>0</v>
      </c>
      <c r="G210" s="137"/>
      <c r="H210" s="238"/>
      <c r="I210" s="168">
        <f>COUNTIF(I$9:I$199,1)</f>
        <v>0</v>
      </c>
      <c r="J210" s="250"/>
      <c r="K210" s="242"/>
      <c r="L210" s="242"/>
      <c r="M210" s="242"/>
    </row>
    <row r="211" spans="1:13" s="6" customFormat="1" ht="28" customHeight="1" x14ac:dyDescent="0.35">
      <c r="A211" s="10"/>
      <c r="B211" s="219"/>
      <c r="C211" s="11"/>
      <c r="D211" s="163" t="s">
        <v>656</v>
      </c>
      <c r="E211" s="11"/>
      <c r="F211" s="154">
        <f>I211</f>
        <v>0</v>
      </c>
      <c r="G211" s="137"/>
      <c r="H211" s="238"/>
      <c r="I211" s="168">
        <f>COUNTIF(I$9:I$199,0)</f>
        <v>0</v>
      </c>
      <c r="J211" s="250"/>
      <c r="K211" s="242"/>
      <c r="L211" s="242"/>
      <c r="M211" s="242"/>
    </row>
    <row r="212" spans="1:13" s="6" customFormat="1" ht="10" customHeight="1" x14ac:dyDescent="0.35">
      <c r="A212" s="14"/>
      <c r="B212" s="40"/>
      <c r="C212" s="15"/>
      <c r="D212" s="164"/>
      <c r="E212" s="15"/>
      <c r="F212" s="165"/>
      <c r="G212" s="146"/>
      <c r="H212" s="238"/>
      <c r="I212" s="242"/>
      <c r="J212" s="250"/>
      <c r="K212" s="242"/>
      <c r="L212" s="242"/>
      <c r="M212" s="242"/>
    </row>
  </sheetData>
  <sheetProtection algorithmName="SHA-512" hashValue="teirtbzUtvNnKTjUJvNhEsyLppyHgoMWySTHsDpq2sKXtMB+Iaw/uCC2EESVOYMrUB3xitjlQlscZZFPdZEW1A==" saltValue="mytW+CWR0OBZH/mALz76Fw==" spinCount="100000" sheet="1" objects="1" scenarios="1"/>
  <mergeCells count="2">
    <mergeCell ref="B4:F4"/>
    <mergeCell ref="D6:F6"/>
  </mergeCells>
  <conditionalFormatting sqref="F198 F200">
    <cfRule type="cellIs" dxfId="193" priority="794" operator="equal">
      <formula>3</formula>
    </cfRule>
    <cfRule type="cellIs" dxfId="192" priority="795" operator="equal">
      <formula>2</formula>
    </cfRule>
    <cfRule type="cellIs" dxfId="191" priority="796" operator="equal">
      <formula>1</formula>
    </cfRule>
  </conditionalFormatting>
  <conditionalFormatting sqref="F11:F15">
    <cfRule type="cellIs" dxfId="190" priority="22" operator="equal">
      <formula>1</formula>
    </cfRule>
    <cfRule type="cellIs" dxfId="189" priority="23" operator="equal">
      <formula>3</formula>
    </cfRule>
    <cfRule type="cellIs" dxfId="188" priority="24" operator="equal">
      <formula>2</formula>
    </cfRule>
    <cfRule type="cellIs" dxfId="187" priority="25" operator="equal">
      <formula>0</formula>
    </cfRule>
  </conditionalFormatting>
  <conditionalFormatting sqref="F201:F206 F195:F197 F187:F191 F179:F183 F173:F175 F169 F163:F165 F158:F159 F154 F147:F150 F143 F138:F139 F134 F129:F130 F120:F124 F112:F116 F104:F108 F97:F100 F89:F93 F81:F85 F73:F77 F65:F69 F57:F61 F49:F53 F42:F44 F36:F38 F27:F32 F19:F23">
    <cfRule type="cellIs" dxfId="186" priority="17" operator="equal">
      <formula>1</formula>
    </cfRule>
    <cfRule type="cellIs" dxfId="185" priority="18" operator="equal">
      <formula>3</formula>
    </cfRule>
    <cfRule type="cellIs" dxfId="184" priority="19" operator="equal">
      <formula>2</formula>
    </cfRule>
    <cfRule type="cellIs" dxfId="183" priority="20" operator="equal">
      <formula>0</formula>
    </cfRule>
  </conditionalFormatting>
  <conditionalFormatting sqref="F9">
    <cfRule type="cellIs" dxfId="182" priority="7" operator="equal">
      <formula>1</formula>
    </cfRule>
    <cfRule type="cellIs" dxfId="181" priority="8" operator="equal">
      <formula>3</formula>
    </cfRule>
    <cfRule type="cellIs" dxfId="180" priority="9" operator="equal">
      <formula>2</formula>
    </cfRule>
    <cfRule type="cellIs" dxfId="179" priority="10" operator="equal">
      <formula>0</formula>
    </cfRule>
  </conditionalFormatting>
  <conditionalFormatting sqref="F199 F193 F185 F177 F171 F167 F161 F156 F152 F145 F141 F136 F132 F127 F118 F110 F102 F95 F87 F79 F71 F63 F55 F47 F40 F34 F25 F17">
    <cfRule type="cellIs" dxfId="178" priority="2" operator="equal">
      <formula>1</formula>
    </cfRule>
    <cfRule type="cellIs" dxfId="177" priority="3" operator="equal">
      <formula>3</formula>
    </cfRule>
    <cfRule type="cellIs" dxfId="176" priority="4" operator="equal">
      <formula>2</formula>
    </cfRule>
    <cfRule type="cellIs" dxfId="175" priority="5" operator="equal">
      <formula>0</formula>
    </cfRule>
  </conditionalFormatting>
  <dataValidations count="2">
    <dataValidation type="whole" allowBlank="1" showInputMessage="1" showErrorMessage="1" error="Geben Sie 1, 2 oder 3 ein!" sqref="F198 F200" xr:uid="{00000000-0002-0000-0B00-000000000000}">
      <formula1>1</formula1>
      <formula2>3</formula2>
    </dataValidation>
    <dataValidation type="whole" allowBlank="1" showInputMessage="1" showErrorMessage="1" error="Geben Sie einen Wert von 0 bis 3 ein!" sqref="F11:F15 F19:F23 F27:F32 F36:F38 F42:F44 F49:F53 F57:F61 F65:F69 F73:F77 F81:F85 F89:F93 F97:F100 F104:F108 F112:F116 F120:F124 F129:F130 F134 F138:F139 F143 F147:F150 F154 F158:F159 F163:F165 F169 F173:F175 F179:F183 F187:F191 F195:F197 F201:F206" xr:uid="{F283833C-DEBA-4375-9B45-EC56C6465A0A}">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und C
Antrag auf Rezertifizierung
Selbstbeurteilung Portfoliomanagement&amp;R&amp;G</oddHeader>
    <oddFooter>&amp;L&amp;"Verdana,Standard"&amp;9© VZPM&amp;C&amp;"Verdana,Standard"&amp;9&amp;F&amp;R&amp;"Verdana,Standard"&amp;9&amp;A Seite &amp;P/&amp;N</oddFooter>
  </headerFooter>
  <ignoredErrors>
    <ignoredError sqref="B8 B46 B126" numberStoredAsText="1"/>
    <ignoredError sqref="B9 B17 B25 B34 B40 B47 B55 B63 B71 B79 B87 B95 B102 B110 B118 B127 B132 B136 B141 B145 B152 B156 B161 B167 B171 B177 B185 B193 B199" twoDigitTextYear="1"/>
    <ignoredError sqref="F9 F17 F25 F34 F40 F47 F55 F63 F71 F79 F87 F95 F102 F110 F118 F127 F132 F136 F141 F145 F152 F156 F161 F167 F171 F177 F185 F193 F19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21" operator="notContains" id="{43018BAC-36A8-4E8F-8C78-65672BA50713}">
            <xm:f>ISERROR(SEARCH("",F11))</xm:f>
            <xm:f>""</xm:f>
            <x14:dxf>
              <fill>
                <patternFill>
                  <bgColor theme="0"/>
                </patternFill>
              </fill>
            </x14:dxf>
          </x14:cfRule>
          <xm:sqref>F11:F15</xm:sqref>
        </x14:conditionalFormatting>
        <x14:conditionalFormatting xmlns:xm="http://schemas.microsoft.com/office/excel/2006/main">
          <x14:cfRule type="notContainsText" priority="16" operator="notContains" id="{DE4E226F-A780-44C3-9875-B0CF089E51FF}">
            <xm:f>ISERROR(SEARCH("",F19))</xm:f>
            <xm:f>""</xm:f>
            <x14:dxf>
              <fill>
                <patternFill>
                  <bgColor theme="0"/>
                </patternFill>
              </fill>
            </x14:dxf>
          </x14:cfRule>
          <xm:sqref>F201:F206 F195:F197 F187:F191 F179:F183 F173:F175 F169 F163:F165 F158:F159 F154 F147:F150 F143 F138:F139 F134 F129:F130 F120:F124 F112:F116 F104:F108 F97:F100 F89:F93 F81:F85 F73:F77 F65:F69 F57:F61 F49:F53 F42:F44 F36:F38 F27:F32 F19:F23</xm:sqref>
        </x14:conditionalFormatting>
        <x14:conditionalFormatting xmlns:xm="http://schemas.microsoft.com/office/excel/2006/main">
          <x14:cfRule type="notContainsText" priority="6" operator="notContains" id="{272CE2C6-CBA3-42B8-9925-5D8A208A1A8D}">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 operator="notContains" id="{B3CAE422-2D09-4E03-94C0-1997D10E9611}">
            <xm:f>ISERROR(SEARCH("",F17))</xm:f>
            <xm:f>""</xm:f>
            <x14:dxf>
              <fill>
                <patternFill>
                  <bgColor theme="0" tint="-0.14996795556505021"/>
                </patternFill>
              </fill>
            </x14:dxf>
          </x14:cfRule>
          <xm:sqref>F199 F193 F185 F177 F171 F167 F161 F156 F152 F145 F141 F136 F132 F127 F118 F110 F102 F95 F87 F79 F71 F63 F55 F47 F40 F34 F25 F17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3"/>
  <sheetViews>
    <sheetView showGridLines="0" tabSelected="1" zoomScaleNormal="100" workbookViewId="0"/>
  </sheetViews>
  <sheetFormatPr baseColWidth="10" defaultColWidth="11.453125" defaultRowHeight="11.5" x14ac:dyDescent="0.35"/>
  <cols>
    <col min="1" max="1" width="1.7265625" style="4" customWidth="1"/>
    <col min="2" max="2" width="29.7265625" style="4" customWidth="1"/>
    <col min="3" max="4" width="1.7265625" style="4" customWidth="1"/>
    <col min="5" max="5" width="22.7265625" style="4" customWidth="1"/>
    <col min="6" max="6" width="1.7265625" style="4" customWidth="1"/>
    <col min="7" max="7" width="12.7265625" style="4" customWidth="1"/>
    <col min="8" max="8" width="1.7265625" style="4" customWidth="1"/>
    <col min="9" max="9" width="12.7265625" style="4" customWidth="1"/>
    <col min="10" max="10" width="1.7265625" style="4" customWidth="1"/>
    <col min="11" max="11" width="10.7265625" style="4" customWidth="1"/>
    <col min="12" max="12" width="1.7265625" style="5" customWidth="1"/>
    <col min="13" max="13" width="1.7265625" style="6" customWidth="1"/>
    <col min="14" max="14" width="91.453125" style="5" hidden="1" customWidth="1"/>
    <col min="15" max="16" width="11.453125" style="5"/>
    <col min="17" max="16384" width="11.453125" style="4"/>
  </cols>
  <sheetData>
    <row r="1" spans="1:23" s="5" customFormat="1" ht="10" customHeight="1" x14ac:dyDescent="0.35">
      <c r="A1" s="7"/>
      <c r="B1" s="8"/>
      <c r="C1" s="8"/>
      <c r="D1" s="8"/>
      <c r="E1" s="8"/>
      <c r="F1" s="8"/>
      <c r="G1" s="8"/>
      <c r="H1" s="8"/>
      <c r="I1" s="8"/>
      <c r="J1" s="8"/>
      <c r="K1" s="8"/>
      <c r="L1" s="9"/>
      <c r="M1" s="250"/>
      <c r="N1" s="242"/>
      <c r="O1" s="242"/>
      <c r="P1" s="242"/>
      <c r="Q1" s="238"/>
      <c r="R1" s="238"/>
      <c r="S1" s="238"/>
      <c r="T1" s="238"/>
      <c r="U1" s="238"/>
      <c r="V1" s="238"/>
      <c r="W1" s="238"/>
    </row>
    <row r="2" spans="1:23" s="5" customFormat="1" ht="18" customHeight="1" x14ac:dyDescent="0.35">
      <c r="A2" s="10"/>
      <c r="B2" s="231" t="s">
        <v>15</v>
      </c>
      <c r="C2" s="11"/>
      <c r="D2" s="11"/>
      <c r="E2" s="11"/>
      <c r="F2" s="11"/>
      <c r="G2" s="11"/>
      <c r="H2" s="11"/>
      <c r="I2" s="11"/>
      <c r="J2" s="11"/>
      <c r="K2" s="11"/>
      <c r="L2" s="12"/>
      <c r="M2" s="250"/>
      <c r="N2" s="242"/>
      <c r="O2" s="242"/>
      <c r="P2" s="242"/>
      <c r="Q2" s="238"/>
      <c r="R2" s="238"/>
      <c r="S2" s="238"/>
      <c r="T2" s="238"/>
      <c r="U2" s="238"/>
      <c r="V2" s="238"/>
      <c r="W2" s="238"/>
    </row>
    <row r="3" spans="1:23" s="5" customFormat="1" ht="10" customHeight="1" x14ac:dyDescent="0.35">
      <c r="A3" s="10"/>
      <c r="B3" s="11"/>
      <c r="C3" s="11"/>
      <c r="D3" s="11"/>
      <c r="E3" s="11"/>
      <c r="F3" s="11"/>
      <c r="G3" s="11"/>
      <c r="H3" s="11"/>
      <c r="I3" s="11"/>
      <c r="J3" s="11"/>
      <c r="K3" s="11"/>
      <c r="L3" s="12"/>
      <c r="M3" s="250"/>
      <c r="N3" s="242"/>
      <c r="O3" s="242"/>
      <c r="P3" s="242"/>
      <c r="Q3" s="238"/>
      <c r="R3" s="238"/>
      <c r="S3" s="238"/>
      <c r="T3" s="238"/>
      <c r="U3" s="238"/>
      <c r="V3" s="238"/>
      <c r="W3" s="238"/>
    </row>
    <row r="4" spans="1:23" s="5" customFormat="1" ht="40" customHeight="1" x14ac:dyDescent="0.35">
      <c r="A4" s="10"/>
      <c r="B4" s="266" t="s">
        <v>16</v>
      </c>
      <c r="C4" s="266"/>
      <c r="D4" s="266"/>
      <c r="E4" s="266"/>
      <c r="F4" s="266"/>
      <c r="G4" s="266"/>
      <c r="H4" s="266"/>
      <c r="I4" s="266"/>
      <c r="J4" s="266"/>
      <c r="K4" s="266"/>
      <c r="L4" s="12"/>
      <c r="M4" s="250"/>
      <c r="N4" s="242"/>
      <c r="O4" s="242"/>
      <c r="P4" s="242"/>
      <c r="Q4" s="238"/>
      <c r="R4" s="238"/>
      <c r="S4" s="238"/>
      <c r="T4" s="238"/>
      <c r="U4" s="238"/>
      <c r="V4" s="238"/>
      <c r="W4" s="238"/>
    </row>
    <row r="5" spans="1:23" s="5" customFormat="1" ht="10" customHeight="1" x14ac:dyDescent="0.35">
      <c r="A5" s="10"/>
      <c r="B5" s="11"/>
      <c r="C5" s="11"/>
      <c r="D5" s="11"/>
      <c r="E5" s="11"/>
      <c r="F5" s="11"/>
      <c r="G5" s="11"/>
      <c r="H5" s="11"/>
      <c r="I5" s="11"/>
      <c r="J5" s="11"/>
      <c r="K5" s="11"/>
      <c r="L5" s="12"/>
      <c r="M5" s="250"/>
      <c r="N5" s="242"/>
      <c r="O5" s="242"/>
      <c r="P5" s="242"/>
      <c r="Q5" s="238"/>
      <c r="R5" s="238"/>
      <c r="S5" s="238"/>
      <c r="T5" s="238"/>
      <c r="U5" s="238"/>
      <c r="V5" s="238"/>
      <c r="W5" s="238"/>
    </row>
    <row r="6" spans="1:23" s="5" customFormat="1" ht="18" customHeight="1" x14ac:dyDescent="0.35">
      <c r="A6" s="10"/>
      <c r="B6" s="270" t="s">
        <v>17</v>
      </c>
      <c r="C6" s="270"/>
      <c r="D6" s="270"/>
      <c r="E6" s="270"/>
      <c r="F6" s="270"/>
      <c r="G6" s="270"/>
      <c r="H6" s="270"/>
      <c r="I6" s="270"/>
      <c r="J6" s="270"/>
      <c r="K6" s="270"/>
      <c r="L6" s="12"/>
      <c r="M6" s="250"/>
      <c r="N6" s="242"/>
      <c r="O6" s="242"/>
      <c r="P6" s="242"/>
      <c r="Q6" s="238"/>
      <c r="R6" s="238"/>
      <c r="S6" s="238"/>
      <c r="T6" s="238"/>
      <c r="U6" s="238"/>
      <c r="V6" s="238"/>
      <c r="W6" s="238"/>
    </row>
    <row r="7" spans="1:23" s="5" customFormat="1" ht="18" customHeight="1" x14ac:dyDescent="0.35">
      <c r="A7" s="10"/>
      <c r="B7" s="217" t="s">
        <v>18</v>
      </c>
      <c r="C7" s="217"/>
      <c r="D7" s="260"/>
      <c r="E7" s="260"/>
      <c r="F7" s="260"/>
      <c r="G7" s="260"/>
      <c r="H7" s="260"/>
      <c r="I7" s="260"/>
      <c r="J7" s="260"/>
      <c r="K7" s="260"/>
      <c r="L7" s="12"/>
      <c r="M7" s="250"/>
      <c r="N7" s="242"/>
      <c r="O7" s="242"/>
      <c r="P7" s="242"/>
      <c r="Q7" s="238"/>
      <c r="R7" s="238"/>
      <c r="S7" s="238"/>
      <c r="T7" s="238"/>
      <c r="U7" s="238"/>
      <c r="V7" s="238"/>
      <c r="W7" s="238"/>
    </row>
    <row r="8" spans="1:23" s="5" customFormat="1" ht="18" customHeight="1" x14ac:dyDescent="0.35">
      <c r="A8" s="10"/>
      <c r="B8" s="217" t="s">
        <v>19</v>
      </c>
      <c r="C8" s="217"/>
      <c r="D8" s="260"/>
      <c r="E8" s="260"/>
      <c r="F8" s="260"/>
      <c r="G8" s="260"/>
      <c r="H8" s="260"/>
      <c r="I8" s="260"/>
      <c r="J8" s="260"/>
      <c r="K8" s="260"/>
      <c r="L8" s="12"/>
      <c r="M8" s="250"/>
      <c r="N8" s="242"/>
      <c r="O8" s="242"/>
      <c r="P8" s="242"/>
      <c r="Q8" s="238"/>
      <c r="R8" s="238"/>
      <c r="S8" s="238"/>
      <c r="T8" s="238"/>
      <c r="U8" s="238"/>
      <c r="V8" s="238"/>
      <c r="W8" s="238"/>
    </row>
    <row r="9" spans="1:23" s="5" customFormat="1" ht="18" customHeight="1" x14ac:dyDescent="0.35">
      <c r="A9" s="10"/>
      <c r="B9" s="217" t="s">
        <v>20</v>
      </c>
      <c r="C9" s="217"/>
      <c r="D9" s="272"/>
      <c r="E9" s="272"/>
      <c r="F9" s="272"/>
      <c r="G9" s="272"/>
      <c r="H9" s="272"/>
      <c r="I9" s="272"/>
      <c r="J9" s="272"/>
      <c r="K9" s="272"/>
      <c r="L9" s="12"/>
      <c r="M9" s="87"/>
      <c r="N9" s="202" t="str">
        <f>IF(OR(D9="",D16=""),"",D16-D9)</f>
        <v/>
      </c>
      <c r="O9" s="242"/>
      <c r="P9" s="242"/>
      <c r="Q9" s="238"/>
      <c r="R9" s="238"/>
      <c r="S9" s="238"/>
      <c r="T9" s="238"/>
      <c r="U9" s="238"/>
      <c r="V9" s="238"/>
      <c r="W9" s="238"/>
    </row>
    <row r="10" spans="1:23" s="5" customFormat="1" ht="10" customHeight="1" x14ac:dyDescent="0.35">
      <c r="A10" s="10"/>
      <c r="B10" s="217"/>
      <c r="C10" s="217"/>
      <c r="D10" s="219"/>
      <c r="E10" s="219"/>
      <c r="F10" s="219"/>
      <c r="G10" s="219"/>
      <c r="H10" s="219"/>
      <c r="I10" s="219"/>
      <c r="J10" s="219"/>
      <c r="K10" s="219"/>
      <c r="L10" s="12"/>
      <c r="M10" s="250"/>
      <c r="N10" s="242"/>
      <c r="O10" s="242"/>
      <c r="P10" s="242"/>
      <c r="Q10" s="238"/>
      <c r="R10" s="238"/>
      <c r="S10" s="238"/>
      <c r="T10" s="238"/>
      <c r="U10" s="238"/>
      <c r="V10" s="238"/>
      <c r="W10" s="238"/>
    </row>
    <row r="11" spans="1:23" s="5" customFormat="1" ht="18" customHeight="1" x14ac:dyDescent="0.35">
      <c r="A11" s="10"/>
      <c r="B11" s="218" t="s">
        <v>21</v>
      </c>
      <c r="C11" s="218"/>
      <c r="D11" s="219"/>
      <c r="E11" s="219"/>
      <c r="F11" s="219"/>
      <c r="G11" s="219"/>
      <c r="H11" s="219"/>
      <c r="I11" s="219"/>
      <c r="J11" s="219"/>
      <c r="K11" s="219"/>
      <c r="L11" s="12"/>
      <c r="M11" s="250"/>
      <c r="N11" s="242"/>
      <c r="O11" s="242"/>
      <c r="P11" s="242"/>
      <c r="Q11" s="238"/>
      <c r="R11" s="238"/>
      <c r="S11" s="238"/>
      <c r="T11" s="238"/>
      <c r="U11" s="238"/>
      <c r="V11" s="238"/>
      <c r="W11" s="238"/>
    </row>
    <row r="12" spans="1:23" s="5" customFormat="1" ht="18" customHeight="1" x14ac:dyDescent="0.35">
      <c r="A12" s="10"/>
      <c r="B12" s="217" t="s">
        <v>22</v>
      </c>
      <c r="C12" s="217"/>
      <c r="D12" s="273" t="str">
        <f>MID(D13,7,1)</f>
        <v/>
      </c>
      <c r="E12" s="273"/>
      <c r="F12" s="273"/>
      <c r="G12" s="273"/>
      <c r="H12" s="273"/>
      <c r="I12" s="273"/>
      <c r="J12" s="273"/>
      <c r="K12" s="273"/>
      <c r="L12" s="12"/>
      <c r="M12" s="250"/>
      <c r="N12" s="242"/>
      <c r="O12" s="242"/>
      <c r="P12" s="242"/>
      <c r="Q12" s="238"/>
      <c r="R12" s="238"/>
      <c r="S12" s="238"/>
      <c r="T12" s="238"/>
      <c r="U12" s="238"/>
      <c r="V12" s="238"/>
      <c r="W12" s="238"/>
    </row>
    <row r="13" spans="1:23" s="5" customFormat="1" ht="18" customHeight="1" x14ac:dyDescent="0.35">
      <c r="A13" s="10"/>
      <c r="B13" s="217" t="s">
        <v>19</v>
      </c>
      <c r="C13" s="217"/>
      <c r="D13" s="274"/>
      <c r="E13" s="274"/>
      <c r="F13" s="274"/>
      <c r="G13" s="274"/>
      <c r="H13" s="274"/>
      <c r="I13" s="274"/>
      <c r="J13" s="274"/>
      <c r="K13" s="274"/>
      <c r="L13" s="12"/>
      <c r="M13" s="250"/>
      <c r="N13" s="242"/>
      <c r="O13" s="242"/>
      <c r="P13" s="242"/>
      <c r="Q13" s="238"/>
      <c r="R13" s="238"/>
      <c r="S13" s="238"/>
      <c r="T13" s="238"/>
      <c r="U13" s="238"/>
      <c r="V13" s="238"/>
      <c r="W13" s="238"/>
    </row>
    <row r="14" spans="1:23" s="5" customFormat="1" ht="18" customHeight="1" x14ac:dyDescent="0.35">
      <c r="A14" s="10"/>
      <c r="B14" s="217" t="s">
        <v>23</v>
      </c>
      <c r="C14" s="217"/>
      <c r="D14" s="262"/>
      <c r="E14" s="263"/>
      <c r="F14" s="263"/>
      <c r="G14" s="263"/>
      <c r="H14" s="263"/>
      <c r="I14" s="263"/>
      <c r="J14" s="263"/>
      <c r="K14" s="264"/>
      <c r="L14" s="12"/>
      <c r="M14" s="250"/>
      <c r="N14" s="242"/>
      <c r="O14" s="242"/>
      <c r="P14" s="242"/>
      <c r="Q14" s="238"/>
      <c r="R14" s="238"/>
      <c r="S14" s="238"/>
      <c r="T14" s="238"/>
      <c r="U14" s="238"/>
      <c r="V14" s="238"/>
      <c r="W14" s="238"/>
    </row>
    <row r="15" spans="1:23" s="5" customFormat="1" ht="10" customHeight="1" x14ac:dyDescent="0.35">
      <c r="A15" s="10"/>
      <c r="B15" s="217"/>
      <c r="C15" s="217"/>
      <c r="D15" s="219"/>
      <c r="E15" s="219"/>
      <c r="F15" s="219"/>
      <c r="G15" s="219"/>
      <c r="H15" s="219"/>
      <c r="I15" s="219"/>
      <c r="J15" s="219"/>
      <c r="K15" s="219"/>
      <c r="L15" s="12"/>
      <c r="M15" s="250"/>
      <c r="N15" s="242"/>
      <c r="O15" s="242"/>
      <c r="P15" s="242"/>
      <c r="Q15" s="238"/>
      <c r="R15" s="238"/>
      <c r="S15" s="238"/>
      <c r="T15" s="238"/>
      <c r="U15" s="238"/>
      <c r="V15" s="238"/>
      <c r="W15" s="238"/>
    </row>
    <row r="16" spans="1:23" s="5" customFormat="1" ht="18" customHeight="1" x14ac:dyDescent="0.35">
      <c r="A16" s="10"/>
      <c r="B16" s="217" t="s">
        <v>24</v>
      </c>
      <c r="C16" s="217"/>
      <c r="D16" s="276"/>
      <c r="E16" s="276"/>
      <c r="F16" s="219"/>
      <c r="G16" s="275"/>
      <c r="H16" s="275"/>
      <c r="I16" s="275"/>
      <c r="J16" s="275"/>
      <c r="K16" s="275"/>
      <c r="L16" s="12"/>
      <c r="M16" s="250"/>
      <c r="N16" s="202" t="s">
        <v>25</v>
      </c>
      <c r="O16" s="242"/>
      <c r="P16" s="242"/>
      <c r="Q16" s="238"/>
      <c r="R16" s="238"/>
      <c r="S16" s="238"/>
      <c r="T16" s="238"/>
      <c r="U16" s="238"/>
      <c r="V16" s="238"/>
      <c r="W16" s="238"/>
    </row>
    <row r="17" spans="1:23" s="5" customFormat="1" ht="18" customHeight="1" x14ac:dyDescent="0.35">
      <c r="A17" s="10"/>
      <c r="B17" s="217" t="s">
        <v>26</v>
      </c>
      <c r="C17" s="217"/>
      <c r="D17" s="277" t="str">
        <f>IF(D9="","",(DATE(YEAR(D9)-5,MONTH(D9),DAY(D9)+1)))</f>
        <v/>
      </c>
      <c r="E17" s="277"/>
      <c r="F17" s="219"/>
      <c r="G17" s="275"/>
      <c r="H17" s="275"/>
      <c r="I17" s="275"/>
      <c r="J17" s="275"/>
      <c r="K17" s="275"/>
      <c r="L17" s="12"/>
      <c r="M17" s="250"/>
      <c r="N17" s="202" t="s">
        <v>27</v>
      </c>
      <c r="O17" s="109"/>
      <c r="P17" s="242"/>
      <c r="Q17" s="238"/>
      <c r="R17" s="238"/>
      <c r="S17" s="238"/>
      <c r="T17" s="238"/>
      <c r="U17" s="238"/>
      <c r="V17" s="238"/>
      <c r="W17" s="238"/>
    </row>
    <row r="18" spans="1:23" s="5" customFormat="1" ht="18" customHeight="1" x14ac:dyDescent="0.35">
      <c r="A18" s="10"/>
      <c r="B18" s="217" t="s">
        <v>28</v>
      </c>
      <c r="C18" s="217"/>
      <c r="D18" s="261" t="str">
        <f>IF(D9="","",D9)</f>
        <v/>
      </c>
      <c r="E18" s="261"/>
      <c r="F18" s="219"/>
      <c r="G18" s="219"/>
      <c r="H18" s="219"/>
      <c r="I18" s="219"/>
      <c r="J18" s="219"/>
      <c r="K18" s="219"/>
      <c r="L18" s="12"/>
      <c r="M18" s="250"/>
      <c r="N18" s="202" t="s">
        <v>29</v>
      </c>
      <c r="O18" s="242"/>
      <c r="P18" s="242"/>
      <c r="Q18" s="238"/>
      <c r="R18" s="238"/>
      <c r="S18" s="238"/>
      <c r="T18" s="238"/>
      <c r="U18" s="238"/>
      <c r="V18" s="238"/>
      <c r="W18" s="238"/>
    </row>
    <row r="19" spans="1:23" s="5" customFormat="1" ht="10" customHeight="1" x14ac:dyDescent="0.35">
      <c r="A19" s="10"/>
      <c r="B19" s="11"/>
      <c r="C19" s="11"/>
      <c r="D19" s="11"/>
      <c r="E19" s="11"/>
      <c r="F19" s="11"/>
      <c r="G19" s="11"/>
      <c r="H19" s="11"/>
      <c r="I19" s="11"/>
      <c r="J19" s="11"/>
      <c r="K19" s="11"/>
      <c r="L19" s="12"/>
      <c r="M19" s="250"/>
      <c r="N19" s="242"/>
      <c r="O19" s="242"/>
      <c r="P19" s="242"/>
      <c r="Q19" s="238"/>
      <c r="R19" s="238"/>
      <c r="S19" s="238"/>
      <c r="T19" s="238"/>
      <c r="U19" s="238"/>
      <c r="V19" s="238"/>
      <c r="W19" s="238"/>
    </row>
    <row r="20" spans="1:23" s="5" customFormat="1" ht="28" customHeight="1" x14ac:dyDescent="0.35">
      <c r="A20" s="10"/>
      <c r="B20" s="11"/>
      <c r="C20" s="11"/>
      <c r="D20" s="271" t="str">
        <f>IF(N9="","",IF(N9&lt;-182,N16,IF(N9&gt;366,N18,IF(AND(N9&gt;184,N9&lt;=366),N17,""))))</f>
        <v/>
      </c>
      <c r="E20" s="271"/>
      <c r="F20" s="271"/>
      <c r="G20" s="271"/>
      <c r="H20" s="271"/>
      <c r="I20" s="271"/>
      <c r="J20" s="271"/>
      <c r="K20" s="271"/>
      <c r="L20" s="12"/>
      <c r="M20" s="250"/>
      <c r="N20" s="242"/>
      <c r="O20" s="242"/>
      <c r="P20" s="242"/>
      <c r="Q20" s="238"/>
      <c r="R20" s="238"/>
      <c r="S20" s="238"/>
      <c r="T20" s="238"/>
      <c r="U20" s="238"/>
      <c r="V20" s="238"/>
      <c r="W20" s="238"/>
    </row>
    <row r="21" spans="1:23" s="5" customFormat="1" ht="10" customHeight="1" x14ac:dyDescent="0.35">
      <c r="A21" s="10"/>
      <c r="B21" s="11"/>
      <c r="C21" s="11"/>
      <c r="D21" s="11"/>
      <c r="E21" s="11"/>
      <c r="F21" s="11"/>
      <c r="G21" s="11"/>
      <c r="H21" s="11"/>
      <c r="I21" s="11"/>
      <c r="J21" s="11"/>
      <c r="K21" s="11"/>
      <c r="L21" s="12"/>
      <c r="M21" s="250"/>
      <c r="N21" s="242"/>
      <c r="O21" s="242"/>
      <c r="P21" s="242"/>
      <c r="Q21" s="238"/>
      <c r="R21" s="238"/>
      <c r="S21" s="238"/>
      <c r="T21" s="238"/>
      <c r="U21" s="238"/>
      <c r="V21" s="238"/>
      <c r="W21" s="238"/>
    </row>
    <row r="22" spans="1:23" s="5" customFormat="1" ht="18" customHeight="1" x14ac:dyDescent="0.35">
      <c r="A22" s="10"/>
      <c r="B22" s="218" t="s">
        <v>30</v>
      </c>
      <c r="C22" s="218"/>
      <c r="D22" s="11"/>
      <c r="E22" s="11"/>
      <c r="F22" s="11"/>
      <c r="G22" s="11"/>
      <c r="H22" s="11"/>
      <c r="I22" s="11"/>
      <c r="J22" s="11"/>
      <c r="K22" s="11"/>
      <c r="L22" s="12"/>
      <c r="M22" s="250"/>
      <c r="N22" s="242"/>
      <c r="O22" s="242"/>
      <c r="P22" s="242"/>
      <c r="Q22" s="238"/>
      <c r="R22" s="238"/>
      <c r="S22" s="238"/>
      <c r="T22" s="238"/>
      <c r="U22" s="238"/>
      <c r="V22" s="238"/>
      <c r="W22" s="238"/>
    </row>
    <row r="23" spans="1:23" s="5" customFormat="1" ht="18" customHeight="1" x14ac:dyDescent="0.35">
      <c r="A23" s="10"/>
      <c r="B23" s="217" t="s">
        <v>31</v>
      </c>
      <c r="C23" s="217"/>
      <c r="D23" s="260"/>
      <c r="E23" s="260"/>
      <c r="F23" s="260"/>
      <c r="G23" s="260"/>
      <c r="H23" s="260"/>
      <c r="I23" s="260"/>
      <c r="J23" s="260"/>
      <c r="K23" s="260"/>
      <c r="L23" s="12"/>
      <c r="M23" s="250"/>
      <c r="N23" s="242"/>
      <c r="O23" s="242"/>
      <c r="P23" s="242"/>
      <c r="Q23" s="238"/>
      <c r="R23" s="238"/>
      <c r="S23" s="238"/>
      <c r="T23" s="238"/>
      <c r="U23" s="238"/>
      <c r="V23" s="238"/>
      <c r="W23" s="238"/>
    </row>
    <row r="24" spans="1:23" s="5" customFormat="1" ht="18" customHeight="1" x14ac:dyDescent="0.35">
      <c r="A24" s="10"/>
      <c r="B24" s="217" t="s">
        <v>32</v>
      </c>
      <c r="C24" s="217"/>
      <c r="D24" s="260"/>
      <c r="E24" s="260"/>
      <c r="F24" s="260"/>
      <c r="G24" s="260"/>
      <c r="H24" s="260"/>
      <c r="I24" s="260"/>
      <c r="J24" s="260"/>
      <c r="K24" s="260"/>
      <c r="L24" s="12"/>
      <c r="M24" s="250"/>
      <c r="N24" s="242"/>
      <c r="O24" s="242"/>
      <c r="P24" s="242"/>
      <c r="Q24" s="238"/>
      <c r="R24" s="238"/>
      <c r="S24" s="238"/>
      <c r="T24" s="238"/>
      <c r="U24" s="238"/>
      <c r="V24" s="238"/>
      <c r="W24" s="238"/>
    </row>
    <row r="25" spans="1:23" s="5" customFormat="1" ht="18" customHeight="1" x14ac:dyDescent="0.35">
      <c r="A25" s="10"/>
      <c r="B25" s="217" t="s">
        <v>33</v>
      </c>
      <c r="C25" s="217"/>
      <c r="D25" s="260"/>
      <c r="E25" s="260"/>
      <c r="F25" s="260"/>
      <c r="G25" s="260"/>
      <c r="H25" s="260"/>
      <c r="I25" s="260"/>
      <c r="J25" s="260"/>
      <c r="K25" s="260"/>
      <c r="L25" s="12"/>
      <c r="M25" s="250"/>
      <c r="N25" s="242"/>
      <c r="O25" s="242"/>
      <c r="P25" s="242"/>
      <c r="Q25" s="238"/>
      <c r="R25" s="238"/>
      <c r="S25" s="238"/>
      <c r="T25" s="238"/>
      <c r="U25" s="238"/>
      <c r="V25" s="238"/>
      <c r="W25" s="238"/>
    </row>
    <row r="26" spans="1:23" s="5" customFormat="1" ht="18" customHeight="1" x14ac:dyDescent="0.35">
      <c r="A26" s="10"/>
      <c r="B26" s="217" t="s">
        <v>34</v>
      </c>
      <c r="C26" s="217"/>
      <c r="D26" s="260"/>
      <c r="E26" s="260"/>
      <c r="F26" s="260"/>
      <c r="G26" s="260"/>
      <c r="H26" s="260"/>
      <c r="I26" s="260"/>
      <c r="J26" s="260"/>
      <c r="K26" s="260"/>
      <c r="L26" s="12"/>
      <c r="M26" s="250"/>
      <c r="N26" s="242"/>
      <c r="O26" s="242"/>
      <c r="P26" s="242"/>
      <c r="Q26" s="238"/>
      <c r="R26" s="238"/>
      <c r="S26" s="238"/>
      <c r="T26" s="238"/>
      <c r="U26" s="238"/>
      <c r="V26" s="238"/>
      <c r="W26" s="238"/>
    </row>
    <row r="27" spans="1:23" s="5" customFormat="1" ht="18" customHeight="1" x14ac:dyDescent="0.35">
      <c r="A27" s="10"/>
      <c r="B27" s="217" t="s">
        <v>35</v>
      </c>
      <c r="C27" s="217"/>
      <c r="D27" s="272"/>
      <c r="E27" s="272"/>
      <c r="F27" s="272"/>
      <c r="G27" s="272"/>
      <c r="H27" s="272"/>
      <c r="I27" s="272"/>
      <c r="J27" s="272"/>
      <c r="K27" s="272"/>
      <c r="L27" s="12"/>
      <c r="M27" s="250"/>
      <c r="N27" s="242"/>
      <c r="O27" s="242"/>
      <c r="P27" s="242"/>
      <c r="Q27" s="238"/>
      <c r="R27" s="238"/>
      <c r="S27" s="238"/>
      <c r="T27" s="238"/>
      <c r="U27" s="238"/>
      <c r="V27" s="238"/>
      <c r="W27" s="238"/>
    </row>
    <row r="28" spans="1:23" s="5" customFormat="1" ht="18" customHeight="1" x14ac:dyDescent="0.35">
      <c r="A28" s="10"/>
      <c r="B28" s="217" t="s">
        <v>36</v>
      </c>
      <c r="C28" s="217"/>
      <c r="D28" s="260"/>
      <c r="E28" s="260"/>
      <c r="F28" s="260"/>
      <c r="G28" s="260"/>
      <c r="H28" s="260"/>
      <c r="I28" s="260"/>
      <c r="J28" s="260"/>
      <c r="K28" s="260"/>
      <c r="L28" s="12"/>
      <c r="M28" s="250"/>
      <c r="N28" s="242"/>
      <c r="O28" s="242"/>
      <c r="P28" s="242"/>
      <c r="Q28" s="238"/>
      <c r="R28" s="238"/>
      <c r="S28" s="238"/>
      <c r="T28" s="238"/>
      <c r="U28" s="238"/>
      <c r="V28" s="238"/>
      <c r="W28" s="238"/>
    </row>
    <row r="29" spans="1:23" s="5" customFormat="1" ht="18" customHeight="1" x14ac:dyDescent="0.35">
      <c r="A29" s="10"/>
      <c r="B29" s="217" t="s">
        <v>37</v>
      </c>
      <c r="C29" s="217"/>
      <c r="D29" s="260"/>
      <c r="E29" s="260"/>
      <c r="F29" s="260"/>
      <c r="G29" s="260"/>
      <c r="H29" s="260"/>
      <c r="I29" s="260"/>
      <c r="J29" s="260"/>
      <c r="K29" s="260"/>
      <c r="L29" s="12"/>
      <c r="M29" s="250"/>
      <c r="N29" s="242"/>
      <c r="O29" s="242"/>
      <c r="P29" s="242"/>
      <c r="Q29" s="238"/>
      <c r="R29" s="238"/>
      <c r="S29" s="238"/>
      <c r="T29" s="238"/>
      <c r="U29" s="238"/>
      <c r="V29" s="238"/>
      <c r="W29" s="238"/>
    </row>
    <row r="30" spans="1:23" s="5" customFormat="1" ht="10" customHeight="1" x14ac:dyDescent="0.35">
      <c r="A30" s="10"/>
      <c r="B30" s="217"/>
      <c r="C30" s="217"/>
      <c r="D30" s="219"/>
      <c r="E30" s="219"/>
      <c r="F30" s="219"/>
      <c r="G30" s="219"/>
      <c r="H30" s="219"/>
      <c r="I30" s="219"/>
      <c r="J30" s="219"/>
      <c r="K30" s="219"/>
      <c r="L30" s="12"/>
      <c r="M30" s="250"/>
      <c r="N30" s="242"/>
      <c r="O30" s="242"/>
      <c r="P30" s="242"/>
      <c r="Q30" s="238"/>
      <c r="R30" s="238"/>
      <c r="S30" s="238"/>
      <c r="T30" s="238"/>
      <c r="U30" s="238"/>
      <c r="V30" s="238"/>
      <c r="W30" s="238"/>
    </row>
    <row r="31" spans="1:23" s="5" customFormat="1" ht="28" customHeight="1" x14ac:dyDescent="0.35">
      <c r="A31" s="10"/>
      <c r="B31" s="218" t="s">
        <v>38</v>
      </c>
      <c r="C31" s="218"/>
      <c r="D31" s="265" t="s">
        <v>39</v>
      </c>
      <c r="E31" s="265"/>
      <c r="F31" s="265"/>
      <c r="G31" s="265"/>
      <c r="H31" s="265"/>
      <c r="I31" s="265"/>
      <c r="J31" s="265"/>
      <c r="K31" s="265"/>
      <c r="L31" s="12"/>
      <c r="M31" s="250"/>
      <c r="N31" s="242"/>
      <c r="O31" s="242"/>
      <c r="P31" s="242"/>
      <c r="Q31" s="238"/>
      <c r="R31" s="238"/>
      <c r="S31" s="238"/>
      <c r="T31" s="238"/>
      <c r="U31" s="238"/>
      <c r="V31" s="238"/>
      <c r="W31" s="238"/>
    </row>
    <row r="32" spans="1:23" s="5" customFormat="1" ht="18" customHeight="1" x14ac:dyDescent="0.35">
      <c r="A32" s="10"/>
      <c r="B32" s="217" t="s">
        <v>40</v>
      </c>
      <c r="C32" s="217"/>
      <c r="D32" s="260"/>
      <c r="E32" s="260"/>
      <c r="F32" s="260"/>
      <c r="G32" s="260"/>
      <c r="H32" s="260"/>
      <c r="I32" s="260"/>
      <c r="J32" s="260"/>
      <c r="K32" s="260"/>
      <c r="L32" s="12"/>
      <c r="M32" s="250"/>
      <c r="N32" s="242"/>
      <c r="O32" s="242"/>
      <c r="P32" s="242"/>
      <c r="Q32" s="238"/>
      <c r="R32" s="238"/>
      <c r="S32" s="238"/>
      <c r="T32" s="238"/>
      <c r="U32" s="238"/>
      <c r="V32" s="238"/>
      <c r="W32" s="238"/>
    </row>
    <row r="33" spans="1:23" s="5" customFormat="1" ht="18" customHeight="1" x14ac:dyDescent="0.35">
      <c r="A33" s="10"/>
      <c r="B33" s="217" t="s">
        <v>41</v>
      </c>
      <c r="C33" s="217"/>
      <c r="D33" s="260"/>
      <c r="E33" s="260"/>
      <c r="F33" s="260"/>
      <c r="G33" s="260"/>
      <c r="H33" s="260"/>
      <c r="I33" s="260"/>
      <c r="J33" s="260"/>
      <c r="K33" s="260"/>
      <c r="L33" s="12"/>
      <c r="M33" s="250"/>
      <c r="N33" s="242"/>
      <c r="O33" s="242"/>
      <c r="P33" s="242"/>
      <c r="Q33" s="238"/>
      <c r="R33" s="238"/>
      <c r="S33" s="238"/>
      <c r="T33" s="238"/>
      <c r="U33" s="238"/>
      <c r="V33" s="238"/>
      <c r="W33" s="238"/>
    </row>
    <row r="34" spans="1:23" s="5" customFormat="1" ht="18" customHeight="1" x14ac:dyDescent="0.35">
      <c r="A34" s="10"/>
      <c r="B34" s="217" t="s">
        <v>42</v>
      </c>
      <c r="C34" s="217"/>
      <c r="D34" s="260"/>
      <c r="E34" s="260"/>
      <c r="F34" s="260"/>
      <c r="G34" s="260"/>
      <c r="H34" s="260"/>
      <c r="I34" s="260"/>
      <c r="J34" s="260"/>
      <c r="K34" s="260"/>
      <c r="L34" s="12"/>
      <c r="M34" s="250"/>
      <c r="N34" s="242"/>
      <c r="O34" s="242"/>
      <c r="P34" s="242"/>
      <c r="Q34" s="238"/>
      <c r="R34" s="238"/>
      <c r="S34" s="238"/>
      <c r="T34" s="238"/>
      <c r="U34" s="238"/>
      <c r="V34" s="238"/>
      <c r="W34" s="238"/>
    </row>
    <row r="35" spans="1:23" s="5" customFormat="1" ht="18" customHeight="1" x14ac:dyDescent="0.35">
      <c r="A35" s="10"/>
      <c r="B35" s="217" t="s">
        <v>43</v>
      </c>
      <c r="C35" s="217"/>
      <c r="D35" s="260"/>
      <c r="E35" s="260"/>
      <c r="F35" s="260"/>
      <c r="G35" s="260"/>
      <c r="H35" s="260"/>
      <c r="I35" s="260"/>
      <c r="J35" s="260"/>
      <c r="K35" s="260"/>
      <c r="L35" s="12"/>
      <c r="M35" s="250"/>
      <c r="N35" s="242"/>
      <c r="O35" s="242"/>
      <c r="P35" s="242"/>
      <c r="Q35" s="238"/>
      <c r="R35" s="238"/>
      <c r="S35" s="238"/>
      <c r="T35" s="238"/>
      <c r="U35" s="238"/>
      <c r="V35" s="238"/>
      <c r="W35" s="238"/>
    </row>
    <row r="36" spans="1:23" s="5" customFormat="1" ht="18" customHeight="1" x14ac:dyDescent="0.35">
      <c r="A36" s="10"/>
      <c r="B36" s="217" t="s">
        <v>44</v>
      </c>
      <c r="C36" s="217"/>
      <c r="D36" s="262"/>
      <c r="E36" s="263"/>
      <c r="F36" s="263"/>
      <c r="G36" s="263"/>
      <c r="H36" s="263"/>
      <c r="I36" s="263"/>
      <c r="J36" s="263"/>
      <c r="K36" s="264"/>
      <c r="L36" s="12"/>
      <c r="M36" s="250"/>
      <c r="N36" s="242"/>
      <c r="O36" s="242"/>
      <c r="P36" s="242"/>
      <c r="Q36" s="238"/>
      <c r="R36" s="238"/>
      <c r="S36" s="238"/>
      <c r="T36" s="238"/>
      <c r="U36" s="238"/>
      <c r="V36" s="238"/>
      <c r="W36" s="238"/>
    </row>
    <row r="37" spans="1:23" s="5" customFormat="1" ht="18" customHeight="1" x14ac:dyDescent="0.35">
      <c r="A37" s="10"/>
      <c r="B37" s="217" t="s">
        <v>45</v>
      </c>
      <c r="C37" s="217"/>
      <c r="D37" s="260"/>
      <c r="E37" s="260"/>
      <c r="F37" s="260"/>
      <c r="G37" s="260"/>
      <c r="H37" s="260"/>
      <c r="I37" s="260"/>
      <c r="J37" s="260"/>
      <c r="K37" s="260"/>
      <c r="L37" s="12"/>
      <c r="M37" s="250"/>
      <c r="N37" s="242"/>
      <c r="O37" s="242"/>
      <c r="P37" s="242"/>
      <c r="Q37" s="238"/>
      <c r="R37" s="238"/>
      <c r="S37" s="238"/>
      <c r="T37" s="238"/>
      <c r="U37" s="238"/>
      <c r="V37" s="238"/>
      <c r="W37" s="238"/>
    </row>
    <row r="38" spans="1:23" s="5" customFormat="1" ht="18" customHeight="1" x14ac:dyDescent="0.35">
      <c r="A38" s="10"/>
      <c r="B38" s="217" t="s">
        <v>46</v>
      </c>
      <c r="C38" s="217"/>
      <c r="D38" s="260"/>
      <c r="E38" s="260"/>
      <c r="F38" s="260"/>
      <c r="G38" s="260"/>
      <c r="H38" s="260"/>
      <c r="I38" s="260"/>
      <c r="J38" s="260"/>
      <c r="K38" s="260"/>
      <c r="L38" s="12"/>
      <c r="M38" s="250"/>
      <c r="N38" s="242"/>
      <c r="O38" s="242"/>
      <c r="P38" s="242"/>
      <c r="Q38" s="238"/>
      <c r="R38" s="238"/>
      <c r="S38" s="238"/>
      <c r="T38" s="238"/>
      <c r="U38" s="238"/>
      <c r="V38" s="238"/>
      <c r="W38" s="238"/>
    </row>
    <row r="39" spans="1:23" s="5" customFormat="1" ht="18" customHeight="1" x14ac:dyDescent="0.35">
      <c r="A39" s="10"/>
      <c r="B39" s="217" t="s">
        <v>47</v>
      </c>
      <c r="C39" s="217"/>
      <c r="D39" s="260"/>
      <c r="E39" s="260"/>
      <c r="F39" s="260"/>
      <c r="G39" s="260"/>
      <c r="H39" s="260"/>
      <c r="I39" s="260"/>
      <c r="J39" s="260"/>
      <c r="K39" s="260"/>
      <c r="L39" s="12"/>
      <c r="M39" s="250"/>
      <c r="N39" s="242"/>
      <c r="O39" s="242"/>
      <c r="P39" s="242"/>
      <c r="Q39" s="238"/>
      <c r="R39" s="238"/>
      <c r="S39" s="238"/>
      <c r="T39" s="238"/>
      <c r="U39" s="238"/>
      <c r="V39" s="238"/>
      <c r="W39" s="238"/>
    </row>
    <row r="40" spans="1:23" s="5" customFormat="1" ht="18" customHeight="1" x14ac:dyDescent="0.35">
      <c r="A40" s="10"/>
      <c r="B40" s="217" t="s">
        <v>48</v>
      </c>
      <c r="C40" s="217"/>
      <c r="D40" s="267"/>
      <c r="E40" s="267"/>
      <c r="F40" s="267"/>
      <c r="G40" s="267"/>
      <c r="H40" s="267"/>
      <c r="I40" s="267"/>
      <c r="J40" s="267"/>
      <c r="K40" s="267"/>
      <c r="L40" s="12"/>
      <c r="M40" s="250"/>
      <c r="N40" s="242"/>
      <c r="O40" s="242"/>
      <c r="P40" s="242"/>
      <c r="Q40" s="238"/>
      <c r="R40" s="238"/>
      <c r="S40" s="238"/>
      <c r="T40" s="238"/>
      <c r="U40" s="238"/>
      <c r="V40" s="238"/>
      <c r="W40" s="238"/>
    </row>
    <row r="41" spans="1:23" s="5" customFormat="1" ht="10" customHeight="1" x14ac:dyDescent="0.35">
      <c r="A41" s="10"/>
      <c r="B41" s="217"/>
      <c r="C41" s="217"/>
      <c r="D41" s="219"/>
      <c r="E41" s="219"/>
      <c r="F41" s="219"/>
      <c r="G41" s="219"/>
      <c r="H41" s="219"/>
      <c r="I41" s="219"/>
      <c r="J41" s="219"/>
      <c r="K41" s="219"/>
      <c r="L41" s="12"/>
      <c r="M41" s="250"/>
      <c r="N41" s="242"/>
      <c r="O41" s="242"/>
      <c r="P41" s="242"/>
      <c r="Q41" s="238"/>
      <c r="R41" s="238"/>
      <c r="S41" s="238"/>
      <c r="T41" s="238"/>
      <c r="U41" s="238"/>
      <c r="V41" s="238"/>
      <c r="W41" s="238"/>
    </row>
    <row r="42" spans="1:23" s="5" customFormat="1" ht="18" customHeight="1" x14ac:dyDescent="0.35">
      <c r="A42" s="10"/>
      <c r="B42" s="218" t="s">
        <v>49</v>
      </c>
      <c r="C42" s="218"/>
      <c r="D42" s="219"/>
      <c r="E42" s="219"/>
      <c r="F42" s="219"/>
      <c r="G42" s="219"/>
      <c r="H42" s="219"/>
      <c r="I42" s="219"/>
      <c r="J42" s="219"/>
      <c r="K42" s="219"/>
      <c r="L42" s="12"/>
      <c r="M42" s="250"/>
      <c r="N42" s="242"/>
      <c r="O42" s="242"/>
      <c r="P42" s="242"/>
      <c r="Q42" s="238"/>
      <c r="R42" s="238"/>
      <c r="S42" s="238"/>
      <c r="T42" s="238"/>
      <c r="U42" s="238"/>
      <c r="V42" s="238"/>
      <c r="W42" s="238"/>
    </row>
    <row r="43" spans="1:23" s="5" customFormat="1" ht="18" customHeight="1" x14ac:dyDescent="0.35">
      <c r="A43" s="10"/>
      <c r="B43" s="217" t="s">
        <v>50</v>
      </c>
      <c r="C43" s="217"/>
      <c r="D43" s="260"/>
      <c r="E43" s="260"/>
      <c r="F43" s="260"/>
      <c r="G43" s="260"/>
      <c r="H43" s="260"/>
      <c r="I43" s="260"/>
      <c r="J43" s="260"/>
      <c r="K43" s="260"/>
      <c r="L43" s="12"/>
      <c r="M43" s="250"/>
      <c r="N43" s="242"/>
      <c r="O43" s="242"/>
      <c r="P43" s="242"/>
      <c r="Q43" s="238"/>
      <c r="R43" s="238"/>
      <c r="S43" s="238"/>
      <c r="T43" s="238"/>
      <c r="U43" s="238"/>
      <c r="V43" s="238"/>
      <c r="W43" s="238"/>
    </row>
    <row r="44" spans="1:23" s="5" customFormat="1" ht="18" customHeight="1" x14ac:dyDescent="0.35">
      <c r="A44" s="10"/>
      <c r="B44" s="217" t="s">
        <v>51</v>
      </c>
      <c r="C44" s="217"/>
      <c r="D44" s="260"/>
      <c r="E44" s="260"/>
      <c r="F44" s="260"/>
      <c r="G44" s="260"/>
      <c r="H44" s="260"/>
      <c r="I44" s="260"/>
      <c r="J44" s="260"/>
      <c r="K44" s="260"/>
      <c r="L44" s="12"/>
      <c r="M44" s="250"/>
      <c r="N44" s="242"/>
      <c r="O44" s="242"/>
      <c r="P44" s="242"/>
      <c r="Q44" s="238"/>
      <c r="R44" s="238"/>
      <c r="S44" s="238"/>
      <c r="T44" s="238"/>
      <c r="U44" s="238"/>
      <c r="V44" s="238"/>
      <c r="W44" s="238"/>
    </row>
    <row r="45" spans="1:23" s="5" customFormat="1" ht="18" customHeight="1" x14ac:dyDescent="0.35">
      <c r="A45" s="10"/>
      <c r="B45" s="217" t="s">
        <v>52</v>
      </c>
      <c r="C45" s="217"/>
      <c r="D45" s="260"/>
      <c r="E45" s="260"/>
      <c r="F45" s="260"/>
      <c r="G45" s="260"/>
      <c r="H45" s="260"/>
      <c r="I45" s="260"/>
      <c r="J45" s="260"/>
      <c r="K45" s="260"/>
      <c r="L45" s="12"/>
      <c r="M45" s="250"/>
      <c r="N45" s="242"/>
      <c r="O45" s="242"/>
      <c r="P45" s="242"/>
      <c r="Q45" s="238"/>
      <c r="R45" s="238"/>
      <c r="S45" s="238"/>
      <c r="T45" s="238"/>
      <c r="U45" s="238"/>
      <c r="V45" s="238"/>
      <c r="W45" s="238"/>
    </row>
    <row r="46" spans="1:23" s="5" customFormat="1" ht="18" customHeight="1" x14ac:dyDescent="0.35">
      <c r="A46" s="10"/>
      <c r="B46" s="217" t="s">
        <v>40</v>
      </c>
      <c r="C46" s="217"/>
      <c r="D46" s="260"/>
      <c r="E46" s="260"/>
      <c r="F46" s="260"/>
      <c r="G46" s="260"/>
      <c r="H46" s="260"/>
      <c r="I46" s="260"/>
      <c r="J46" s="260"/>
      <c r="K46" s="260"/>
      <c r="L46" s="12"/>
      <c r="M46" s="250"/>
      <c r="N46" s="242"/>
      <c r="O46" s="242"/>
      <c r="P46" s="242"/>
      <c r="Q46" s="238"/>
      <c r="R46" s="238"/>
      <c r="S46" s="238"/>
      <c r="T46" s="238"/>
      <c r="U46" s="238"/>
      <c r="V46" s="238"/>
      <c r="W46" s="238"/>
    </row>
    <row r="47" spans="1:23" s="5" customFormat="1" ht="18" customHeight="1" x14ac:dyDescent="0.35">
      <c r="A47" s="10"/>
      <c r="B47" s="217" t="s">
        <v>41</v>
      </c>
      <c r="C47" s="217"/>
      <c r="D47" s="260"/>
      <c r="E47" s="260"/>
      <c r="F47" s="260"/>
      <c r="G47" s="260"/>
      <c r="H47" s="260"/>
      <c r="I47" s="260"/>
      <c r="J47" s="260"/>
      <c r="K47" s="260"/>
      <c r="L47" s="12"/>
      <c r="M47" s="250"/>
      <c r="N47" s="242"/>
      <c r="O47" s="242"/>
      <c r="P47" s="242"/>
      <c r="Q47" s="238"/>
      <c r="R47" s="238"/>
      <c r="S47" s="238"/>
      <c r="T47" s="238"/>
      <c r="U47" s="238"/>
      <c r="V47" s="238"/>
      <c r="W47" s="238"/>
    </row>
    <row r="48" spans="1:23" s="5" customFormat="1" ht="18" customHeight="1" x14ac:dyDescent="0.35">
      <c r="A48" s="10"/>
      <c r="B48" s="217" t="s">
        <v>42</v>
      </c>
      <c r="C48" s="217"/>
      <c r="D48" s="260"/>
      <c r="E48" s="260"/>
      <c r="F48" s="260"/>
      <c r="G48" s="260"/>
      <c r="H48" s="260"/>
      <c r="I48" s="260"/>
      <c r="J48" s="260"/>
      <c r="K48" s="260"/>
      <c r="L48" s="12"/>
      <c r="M48" s="250"/>
      <c r="N48" s="242"/>
      <c r="O48" s="242"/>
      <c r="P48" s="242"/>
      <c r="Q48" s="238"/>
      <c r="R48" s="238"/>
      <c r="S48" s="238"/>
      <c r="T48" s="238"/>
      <c r="U48" s="238"/>
      <c r="V48" s="238"/>
      <c r="W48" s="238"/>
    </row>
    <row r="49" spans="1:23" s="5" customFormat="1" ht="18" customHeight="1" x14ac:dyDescent="0.35">
      <c r="A49" s="10"/>
      <c r="B49" s="217" t="s">
        <v>43</v>
      </c>
      <c r="C49" s="217"/>
      <c r="D49" s="260"/>
      <c r="E49" s="260"/>
      <c r="F49" s="260"/>
      <c r="G49" s="260"/>
      <c r="H49" s="260"/>
      <c r="I49" s="260"/>
      <c r="J49" s="260"/>
      <c r="K49" s="260"/>
      <c r="L49" s="12"/>
      <c r="M49" s="250"/>
      <c r="N49" s="242"/>
      <c r="O49" s="242"/>
      <c r="P49" s="242"/>
      <c r="Q49" s="238"/>
      <c r="R49" s="238"/>
      <c r="S49" s="238"/>
      <c r="T49" s="238"/>
      <c r="U49" s="238"/>
      <c r="V49" s="238"/>
      <c r="W49" s="238"/>
    </row>
    <row r="50" spans="1:23" s="5" customFormat="1" ht="18" customHeight="1" x14ac:dyDescent="0.35">
      <c r="A50" s="10"/>
      <c r="B50" s="217" t="s">
        <v>44</v>
      </c>
      <c r="C50" s="217"/>
      <c r="D50" s="262"/>
      <c r="E50" s="263"/>
      <c r="F50" s="263"/>
      <c r="G50" s="263"/>
      <c r="H50" s="263"/>
      <c r="I50" s="263"/>
      <c r="J50" s="263"/>
      <c r="K50" s="264"/>
      <c r="L50" s="12"/>
      <c r="M50" s="250"/>
      <c r="N50" s="242"/>
      <c r="O50" s="242"/>
      <c r="P50" s="242"/>
      <c r="Q50" s="238"/>
      <c r="R50" s="238"/>
      <c r="S50" s="238"/>
      <c r="T50" s="238"/>
      <c r="U50" s="238"/>
      <c r="V50" s="238"/>
      <c r="W50" s="238"/>
    </row>
    <row r="51" spans="1:23" s="5" customFormat="1" ht="18" customHeight="1" x14ac:dyDescent="0.35">
      <c r="A51" s="10"/>
      <c r="B51" s="217" t="s">
        <v>45</v>
      </c>
      <c r="C51" s="217"/>
      <c r="D51" s="260"/>
      <c r="E51" s="260"/>
      <c r="F51" s="260"/>
      <c r="G51" s="260"/>
      <c r="H51" s="260"/>
      <c r="I51" s="260"/>
      <c r="J51" s="260"/>
      <c r="K51" s="260"/>
      <c r="L51" s="12"/>
      <c r="M51" s="250"/>
      <c r="N51" s="242"/>
      <c r="O51" s="242"/>
      <c r="P51" s="242"/>
      <c r="Q51" s="238"/>
      <c r="R51" s="238"/>
      <c r="S51" s="238"/>
      <c r="T51" s="238"/>
      <c r="U51" s="238"/>
      <c r="V51" s="238"/>
      <c r="W51" s="238"/>
    </row>
    <row r="52" spans="1:23" s="5" customFormat="1" ht="18" customHeight="1" x14ac:dyDescent="0.35">
      <c r="A52" s="10"/>
      <c r="B52" s="217" t="s">
        <v>46</v>
      </c>
      <c r="C52" s="217"/>
      <c r="D52" s="260"/>
      <c r="E52" s="260"/>
      <c r="F52" s="260"/>
      <c r="G52" s="260"/>
      <c r="H52" s="260"/>
      <c r="I52" s="260"/>
      <c r="J52" s="260"/>
      <c r="K52" s="260"/>
      <c r="L52" s="12"/>
      <c r="M52" s="250"/>
      <c r="N52" s="242"/>
      <c r="O52" s="242"/>
      <c r="P52" s="242"/>
      <c r="Q52" s="238"/>
      <c r="R52" s="238"/>
      <c r="S52" s="238"/>
      <c r="T52" s="238"/>
      <c r="U52" s="238"/>
      <c r="V52" s="238"/>
      <c r="W52" s="238"/>
    </row>
    <row r="53" spans="1:23" s="5" customFormat="1" ht="18" customHeight="1" x14ac:dyDescent="0.35">
      <c r="A53" s="10"/>
      <c r="B53" s="217" t="s">
        <v>47</v>
      </c>
      <c r="C53" s="217"/>
      <c r="D53" s="260"/>
      <c r="E53" s="260"/>
      <c r="F53" s="260"/>
      <c r="G53" s="260"/>
      <c r="H53" s="260"/>
      <c r="I53" s="260"/>
      <c r="J53" s="260"/>
      <c r="K53" s="260"/>
      <c r="L53" s="12"/>
      <c r="M53" s="250"/>
      <c r="N53" s="242"/>
      <c r="O53" s="242"/>
      <c r="P53" s="242"/>
      <c r="Q53" s="238"/>
      <c r="R53" s="238"/>
      <c r="S53" s="238"/>
      <c r="T53" s="238"/>
      <c r="U53" s="238"/>
      <c r="V53" s="238"/>
      <c r="W53" s="238"/>
    </row>
    <row r="54" spans="1:23" s="5" customFormat="1" ht="18" customHeight="1" x14ac:dyDescent="0.35">
      <c r="A54" s="10"/>
      <c r="B54" s="217" t="s">
        <v>53</v>
      </c>
      <c r="C54" s="217"/>
      <c r="D54" s="267"/>
      <c r="E54" s="267"/>
      <c r="F54" s="267"/>
      <c r="G54" s="267"/>
      <c r="H54" s="267"/>
      <c r="I54" s="267"/>
      <c r="J54" s="267"/>
      <c r="K54" s="267"/>
      <c r="L54" s="12"/>
      <c r="M54" s="250"/>
      <c r="N54" s="242"/>
      <c r="O54" s="242"/>
      <c r="P54" s="242"/>
      <c r="Q54" s="238"/>
      <c r="R54" s="238"/>
      <c r="S54" s="238"/>
      <c r="T54" s="238"/>
      <c r="U54" s="238"/>
      <c r="V54" s="238"/>
      <c r="W54" s="238"/>
    </row>
    <row r="55" spans="1:23" s="5" customFormat="1" ht="10" customHeight="1" x14ac:dyDescent="0.35">
      <c r="A55" s="10"/>
      <c r="B55" s="217"/>
      <c r="C55" s="217"/>
      <c r="D55" s="219"/>
      <c r="E55" s="219"/>
      <c r="F55" s="219"/>
      <c r="G55" s="219"/>
      <c r="H55" s="219"/>
      <c r="I55" s="219"/>
      <c r="J55" s="219"/>
      <c r="K55" s="219"/>
      <c r="L55" s="12"/>
      <c r="M55" s="250"/>
      <c r="N55" s="242"/>
      <c r="O55" s="242"/>
      <c r="P55" s="242"/>
      <c r="Q55" s="238"/>
      <c r="R55" s="238"/>
      <c r="S55" s="238"/>
      <c r="T55" s="238"/>
      <c r="U55" s="238"/>
      <c r="V55" s="238"/>
      <c r="W55" s="238"/>
    </row>
    <row r="56" spans="1:23" s="5" customFormat="1" ht="18" customHeight="1" x14ac:dyDescent="0.35">
      <c r="A56" s="10"/>
      <c r="B56" s="218" t="s">
        <v>54</v>
      </c>
      <c r="C56" s="218"/>
      <c r="D56" s="219"/>
      <c r="E56" s="219"/>
      <c r="F56" s="219"/>
      <c r="G56" s="219"/>
      <c r="H56" s="219"/>
      <c r="I56" s="219"/>
      <c r="J56" s="219"/>
      <c r="K56" s="219"/>
      <c r="L56" s="12"/>
      <c r="M56" s="250"/>
      <c r="N56" s="242"/>
      <c r="O56" s="242"/>
      <c r="P56" s="242"/>
      <c r="Q56" s="238"/>
      <c r="R56" s="238"/>
      <c r="S56" s="238"/>
      <c r="T56" s="238"/>
      <c r="U56" s="238"/>
      <c r="V56" s="238"/>
      <c r="W56" s="238"/>
    </row>
    <row r="57" spans="1:23" s="5" customFormat="1" ht="18" customHeight="1" x14ac:dyDescent="0.35">
      <c r="A57" s="10"/>
      <c r="B57" s="217" t="s">
        <v>55</v>
      </c>
      <c r="C57" s="217"/>
      <c r="D57" s="260"/>
      <c r="E57" s="260"/>
      <c r="F57" s="260"/>
      <c r="G57" s="260"/>
      <c r="H57" s="260"/>
      <c r="I57" s="260"/>
      <c r="J57" s="260"/>
      <c r="K57" s="260"/>
      <c r="L57" s="12"/>
      <c r="M57" s="250"/>
      <c r="N57" s="242"/>
      <c r="O57" s="242"/>
      <c r="P57" s="242"/>
      <c r="Q57" s="238"/>
      <c r="R57" s="238"/>
      <c r="S57" s="238"/>
      <c r="T57" s="238"/>
      <c r="U57" s="238"/>
      <c r="V57" s="238"/>
      <c r="W57" s="238"/>
    </row>
    <row r="58" spans="1:23" s="5" customFormat="1" ht="18" customHeight="1" x14ac:dyDescent="0.35">
      <c r="A58" s="10"/>
      <c r="B58" s="217" t="s">
        <v>56</v>
      </c>
      <c r="C58" s="217"/>
      <c r="D58" s="260"/>
      <c r="E58" s="260"/>
      <c r="F58" s="260"/>
      <c r="G58" s="260"/>
      <c r="H58" s="260"/>
      <c r="I58" s="260"/>
      <c r="J58" s="260"/>
      <c r="K58" s="260"/>
      <c r="L58" s="12"/>
      <c r="M58" s="250"/>
      <c r="N58" s="242"/>
      <c r="O58" s="242"/>
      <c r="P58" s="242"/>
      <c r="Q58" s="238"/>
      <c r="R58" s="238"/>
      <c r="S58" s="238"/>
      <c r="T58" s="238"/>
      <c r="U58" s="238"/>
      <c r="V58" s="238"/>
      <c r="W58" s="238"/>
    </row>
    <row r="59" spans="1:23" s="5" customFormat="1" ht="10" customHeight="1" x14ac:dyDescent="0.35">
      <c r="A59" s="10"/>
      <c r="B59" s="217"/>
      <c r="C59" s="217"/>
      <c r="D59" s="219"/>
      <c r="E59" s="219"/>
      <c r="F59" s="219"/>
      <c r="G59" s="219"/>
      <c r="H59" s="219"/>
      <c r="I59" s="219"/>
      <c r="J59" s="219"/>
      <c r="K59" s="219"/>
      <c r="L59" s="12"/>
      <c r="M59" s="250"/>
      <c r="N59" s="242"/>
      <c r="O59" s="242"/>
      <c r="P59" s="242"/>
      <c r="Q59" s="238"/>
      <c r="R59" s="238"/>
      <c r="S59" s="238"/>
      <c r="T59" s="238"/>
      <c r="U59" s="238"/>
      <c r="V59" s="238"/>
      <c r="W59" s="238"/>
    </row>
    <row r="60" spans="1:23" s="5" customFormat="1" ht="18" customHeight="1" x14ac:dyDescent="0.35">
      <c r="A60" s="10"/>
      <c r="B60" s="268" t="s">
        <v>57</v>
      </c>
      <c r="C60" s="268"/>
      <c r="D60" s="268"/>
      <c r="E60" s="268"/>
      <c r="F60" s="268"/>
      <c r="G60" s="268"/>
      <c r="H60" s="268"/>
      <c r="I60" s="268"/>
      <c r="J60" s="268"/>
      <c r="K60" s="268"/>
      <c r="L60" s="12"/>
      <c r="M60" s="250"/>
      <c r="N60" s="242"/>
      <c r="O60" s="242"/>
      <c r="P60" s="242"/>
      <c r="Q60" s="238"/>
      <c r="R60" s="238"/>
      <c r="S60" s="238"/>
      <c r="T60" s="238"/>
      <c r="U60" s="238"/>
      <c r="V60" s="238"/>
      <c r="W60" s="238"/>
    </row>
    <row r="61" spans="1:23" s="5" customFormat="1" ht="10" customHeight="1" x14ac:dyDescent="0.35">
      <c r="A61" s="10"/>
      <c r="B61" s="217"/>
      <c r="C61" s="217"/>
      <c r="D61" s="219"/>
      <c r="E61" s="219"/>
      <c r="F61" s="219"/>
      <c r="G61" s="219"/>
      <c r="H61" s="219"/>
      <c r="I61" s="219"/>
      <c r="J61" s="219"/>
      <c r="K61" s="219"/>
      <c r="L61" s="12"/>
      <c r="M61" s="250"/>
      <c r="N61" s="242"/>
      <c r="O61" s="242"/>
      <c r="P61" s="242"/>
      <c r="Q61" s="238"/>
      <c r="R61" s="238"/>
      <c r="S61" s="238"/>
      <c r="T61" s="238"/>
      <c r="U61" s="238"/>
      <c r="V61" s="238"/>
      <c r="W61" s="238"/>
    </row>
    <row r="62" spans="1:23" s="5" customFormat="1" ht="18" customHeight="1" x14ac:dyDescent="0.35">
      <c r="A62" s="10"/>
      <c r="B62" s="217" t="s">
        <v>58</v>
      </c>
      <c r="C62" s="217"/>
      <c r="D62" s="260"/>
      <c r="E62" s="260"/>
      <c r="F62" s="260"/>
      <c r="G62" s="260"/>
      <c r="H62" s="260"/>
      <c r="I62" s="260"/>
      <c r="J62" s="260"/>
      <c r="K62" s="260"/>
      <c r="L62" s="12"/>
      <c r="M62" s="250"/>
      <c r="N62" s="242"/>
      <c r="O62" s="242"/>
      <c r="P62" s="242"/>
      <c r="Q62" s="238"/>
      <c r="R62" s="238"/>
      <c r="S62" s="238"/>
      <c r="T62" s="238"/>
      <c r="U62" s="238"/>
      <c r="V62" s="238"/>
      <c r="W62" s="238"/>
    </row>
    <row r="63" spans="1:23" s="5" customFormat="1" ht="18" customHeight="1" x14ac:dyDescent="0.35">
      <c r="A63" s="10"/>
      <c r="B63" s="217" t="s">
        <v>59</v>
      </c>
      <c r="C63" s="217"/>
      <c r="D63" s="260"/>
      <c r="E63" s="260"/>
      <c r="F63" s="260"/>
      <c r="G63" s="260"/>
      <c r="H63" s="260"/>
      <c r="I63" s="260"/>
      <c r="J63" s="260"/>
      <c r="K63" s="260"/>
      <c r="L63" s="12"/>
      <c r="M63" s="250"/>
      <c r="N63" s="242"/>
      <c r="O63" s="242"/>
      <c r="P63" s="242"/>
      <c r="Q63" s="238"/>
      <c r="R63" s="238"/>
      <c r="S63" s="238"/>
      <c r="T63" s="238"/>
      <c r="U63" s="238"/>
      <c r="V63" s="238"/>
      <c r="W63" s="238"/>
    </row>
    <row r="64" spans="1:23" s="5" customFormat="1" ht="18" customHeight="1" x14ac:dyDescent="0.35">
      <c r="A64" s="10"/>
      <c r="B64" s="217" t="s">
        <v>41</v>
      </c>
      <c r="C64" s="217"/>
      <c r="D64" s="260"/>
      <c r="E64" s="260"/>
      <c r="F64" s="260"/>
      <c r="G64" s="260"/>
      <c r="H64" s="260"/>
      <c r="I64" s="260"/>
      <c r="J64" s="260"/>
      <c r="K64" s="260"/>
      <c r="L64" s="12"/>
      <c r="M64" s="250"/>
      <c r="N64" s="242"/>
      <c r="O64" s="242"/>
      <c r="P64" s="242"/>
      <c r="Q64" s="238"/>
      <c r="R64" s="238"/>
      <c r="S64" s="238"/>
      <c r="T64" s="238"/>
      <c r="U64" s="238"/>
      <c r="V64" s="238"/>
      <c r="W64" s="238"/>
    </row>
    <row r="65" spans="1:23" s="5" customFormat="1" ht="18" customHeight="1" x14ac:dyDescent="0.35">
      <c r="A65" s="10"/>
      <c r="B65" s="217" t="s">
        <v>42</v>
      </c>
      <c r="C65" s="217"/>
      <c r="D65" s="260"/>
      <c r="E65" s="260"/>
      <c r="F65" s="260"/>
      <c r="G65" s="260"/>
      <c r="H65" s="260"/>
      <c r="I65" s="260"/>
      <c r="J65" s="260"/>
      <c r="K65" s="260"/>
      <c r="L65" s="12"/>
      <c r="M65" s="250"/>
      <c r="N65" s="242"/>
      <c r="O65" s="242"/>
      <c r="P65" s="242"/>
      <c r="Q65" s="238"/>
      <c r="R65" s="238"/>
      <c r="S65" s="238"/>
      <c r="T65" s="238"/>
      <c r="U65" s="238"/>
      <c r="V65" s="238"/>
      <c r="W65" s="238"/>
    </row>
    <row r="66" spans="1:23" s="5" customFormat="1" ht="18" customHeight="1" x14ac:dyDescent="0.35">
      <c r="A66" s="10"/>
      <c r="B66" s="217" t="s">
        <v>43</v>
      </c>
      <c r="C66" s="217"/>
      <c r="D66" s="260"/>
      <c r="E66" s="260"/>
      <c r="F66" s="260"/>
      <c r="G66" s="260"/>
      <c r="H66" s="260"/>
      <c r="I66" s="260"/>
      <c r="J66" s="260"/>
      <c r="K66" s="260"/>
      <c r="L66" s="12"/>
      <c r="M66" s="250"/>
      <c r="N66" s="242"/>
      <c r="O66" s="242"/>
      <c r="P66" s="242"/>
      <c r="Q66" s="238"/>
      <c r="R66" s="238"/>
      <c r="S66" s="238"/>
      <c r="T66" s="238"/>
      <c r="U66" s="238"/>
      <c r="V66" s="238"/>
      <c r="W66" s="238"/>
    </row>
    <row r="67" spans="1:23" s="5" customFormat="1" ht="18" customHeight="1" x14ac:dyDescent="0.35">
      <c r="A67" s="10"/>
      <c r="B67" s="217" t="s">
        <v>44</v>
      </c>
      <c r="C67" s="217"/>
      <c r="D67" s="262"/>
      <c r="E67" s="263"/>
      <c r="F67" s="263"/>
      <c r="G67" s="263"/>
      <c r="H67" s="263"/>
      <c r="I67" s="263"/>
      <c r="J67" s="263"/>
      <c r="K67" s="264"/>
      <c r="L67" s="12"/>
      <c r="M67" s="250"/>
      <c r="N67" s="242"/>
      <c r="O67" s="242"/>
      <c r="P67" s="242"/>
      <c r="Q67" s="238"/>
      <c r="R67" s="238"/>
      <c r="S67" s="238"/>
      <c r="T67" s="238"/>
      <c r="U67" s="238"/>
      <c r="V67" s="238"/>
      <c r="W67" s="238"/>
    </row>
    <row r="68" spans="1:23" s="5" customFormat="1" ht="18" customHeight="1" x14ac:dyDescent="0.35">
      <c r="A68" s="10"/>
      <c r="B68" s="217" t="s">
        <v>45</v>
      </c>
      <c r="C68" s="217"/>
      <c r="D68" s="260"/>
      <c r="E68" s="260"/>
      <c r="F68" s="260"/>
      <c r="G68" s="260"/>
      <c r="H68" s="260"/>
      <c r="I68" s="260"/>
      <c r="J68" s="260"/>
      <c r="K68" s="260"/>
      <c r="L68" s="12"/>
      <c r="M68" s="250"/>
      <c r="N68" s="242"/>
      <c r="O68" s="242"/>
      <c r="P68" s="242"/>
      <c r="Q68" s="238"/>
      <c r="R68" s="238"/>
      <c r="S68" s="238"/>
      <c r="T68" s="238"/>
      <c r="U68" s="238"/>
      <c r="V68" s="238"/>
      <c r="W68" s="238"/>
    </row>
    <row r="69" spans="1:23" s="5" customFormat="1" ht="18" customHeight="1" x14ac:dyDescent="0.35">
      <c r="A69" s="10"/>
      <c r="B69" s="217" t="s">
        <v>60</v>
      </c>
      <c r="C69" s="217"/>
      <c r="D69" s="260"/>
      <c r="E69" s="260"/>
      <c r="F69" s="260"/>
      <c r="G69" s="260"/>
      <c r="H69" s="260"/>
      <c r="I69" s="260"/>
      <c r="J69" s="260"/>
      <c r="K69" s="260"/>
      <c r="L69" s="12"/>
      <c r="M69" s="250"/>
      <c r="N69" s="242"/>
      <c r="O69" s="242"/>
      <c r="P69" s="242"/>
      <c r="Q69" s="238"/>
      <c r="R69" s="238"/>
      <c r="S69" s="238"/>
      <c r="T69" s="238"/>
      <c r="U69" s="238"/>
      <c r="V69" s="238"/>
      <c r="W69" s="238"/>
    </row>
    <row r="70" spans="1:23" s="5" customFormat="1" ht="10" customHeight="1" x14ac:dyDescent="0.35">
      <c r="A70" s="10"/>
      <c r="B70" s="217"/>
      <c r="C70" s="217"/>
      <c r="D70" s="219"/>
      <c r="E70" s="219"/>
      <c r="F70" s="219"/>
      <c r="G70" s="219"/>
      <c r="H70" s="219"/>
      <c r="I70" s="219"/>
      <c r="J70" s="219"/>
      <c r="K70" s="219"/>
      <c r="L70" s="12"/>
      <c r="M70" s="250"/>
      <c r="N70" s="242"/>
      <c r="O70" s="242"/>
      <c r="P70" s="242"/>
      <c r="Q70" s="238"/>
      <c r="R70" s="238"/>
      <c r="S70" s="238"/>
      <c r="T70" s="238"/>
      <c r="U70" s="238"/>
      <c r="V70" s="238"/>
      <c r="W70" s="238"/>
    </row>
    <row r="71" spans="1:23" s="5" customFormat="1" ht="54" customHeight="1" x14ac:dyDescent="0.35">
      <c r="A71" s="10"/>
      <c r="B71" s="13" t="s">
        <v>61</v>
      </c>
      <c r="C71" s="13"/>
      <c r="D71" s="269"/>
      <c r="E71" s="269"/>
      <c r="F71" s="269"/>
      <c r="G71" s="269"/>
      <c r="H71" s="269"/>
      <c r="I71" s="269"/>
      <c r="J71" s="269"/>
      <c r="K71" s="269"/>
      <c r="L71" s="12"/>
      <c r="M71" s="250"/>
      <c r="N71" s="242"/>
      <c r="O71" s="242"/>
      <c r="P71" s="242"/>
      <c r="Q71" s="238"/>
      <c r="R71" s="238"/>
      <c r="S71" s="238"/>
      <c r="T71" s="238"/>
      <c r="U71" s="238"/>
      <c r="V71" s="238"/>
      <c r="W71" s="238"/>
    </row>
    <row r="72" spans="1:23" s="5" customFormat="1" ht="10" customHeight="1" x14ac:dyDescent="0.35">
      <c r="A72" s="14"/>
      <c r="B72" s="15"/>
      <c r="C72" s="15"/>
      <c r="D72" s="15"/>
      <c r="E72" s="15"/>
      <c r="F72" s="15"/>
      <c r="G72" s="15"/>
      <c r="H72" s="15"/>
      <c r="I72" s="15"/>
      <c r="J72" s="15"/>
      <c r="K72" s="15"/>
      <c r="L72" s="16"/>
      <c r="M72" s="250"/>
      <c r="N72" s="242"/>
      <c r="O72" s="242"/>
      <c r="P72" s="242"/>
      <c r="Q72" s="238"/>
      <c r="R72" s="238"/>
      <c r="S72" s="238"/>
      <c r="T72" s="238"/>
      <c r="U72" s="238"/>
      <c r="V72" s="238"/>
      <c r="W72" s="238"/>
    </row>
    <row r="73" spans="1:23" s="5" customFormat="1" ht="10" customHeight="1" x14ac:dyDescent="0.35">
      <c r="A73" s="238"/>
      <c r="B73" s="238"/>
      <c r="C73" s="238"/>
      <c r="D73" s="238"/>
      <c r="E73" s="238"/>
      <c r="F73" s="238"/>
      <c r="G73" s="238"/>
      <c r="H73" s="238"/>
      <c r="I73" s="238"/>
      <c r="J73" s="238"/>
      <c r="K73" s="238"/>
      <c r="L73" s="242"/>
      <c r="M73" s="250"/>
      <c r="N73" s="242"/>
      <c r="O73" s="242"/>
      <c r="P73" s="242"/>
      <c r="Q73" s="238"/>
      <c r="R73" s="238"/>
      <c r="S73" s="238"/>
      <c r="T73" s="238"/>
      <c r="U73" s="238"/>
      <c r="V73" s="238"/>
      <c r="W73" s="238"/>
    </row>
  </sheetData>
  <sheetProtection algorithmName="SHA-512" hashValue="82T2DaSmWAyaiqQgHrQSsVHnnApfTg6BDzPVIoM6ZfCCDgAf4uKBWLnKPhkBNA/MkCGXbw90hsqsPpFW9Tf1KA==" saltValue="1FN2qkCWjtkTJB8IGegVFQ==" spinCount="100000" sheet="1" objects="1" scenarios="1"/>
  <mergeCells count="55">
    <mergeCell ref="B6:K6"/>
    <mergeCell ref="D20:K20"/>
    <mergeCell ref="D14:K14"/>
    <mergeCell ref="D27:K27"/>
    <mergeCell ref="D28:K28"/>
    <mergeCell ref="D8:K8"/>
    <mergeCell ref="D7:K7"/>
    <mergeCell ref="D9:K9"/>
    <mergeCell ref="D12:K12"/>
    <mergeCell ref="D13:K13"/>
    <mergeCell ref="G17:K17"/>
    <mergeCell ref="D16:E16"/>
    <mergeCell ref="D17:E17"/>
    <mergeCell ref="G16:K16"/>
    <mergeCell ref="D23:K23"/>
    <mergeCell ref="D24:K24"/>
    <mergeCell ref="D69:K69"/>
    <mergeCell ref="D71:K71"/>
    <mergeCell ref="D62:K62"/>
    <mergeCell ref="D63:K63"/>
    <mergeCell ref="D64:K64"/>
    <mergeCell ref="D65:K65"/>
    <mergeCell ref="D66:K66"/>
    <mergeCell ref="D67:K67"/>
    <mergeCell ref="B4:K4"/>
    <mergeCell ref="D68:K68"/>
    <mergeCell ref="D53:K53"/>
    <mergeCell ref="D54:K54"/>
    <mergeCell ref="D57:K57"/>
    <mergeCell ref="D58:K58"/>
    <mergeCell ref="B60:K60"/>
    <mergeCell ref="D47:K47"/>
    <mergeCell ref="D48:K48"/>
    <mergeCell ref="D52:K52"/>
    <mergeCell ref="D40:K40"/>
    <mergeCell ref="D43:K43"/>
    <mergeCell ref="D44:K44"/>
    <mergeCell ref="D25:K25"/>
    <mergeCell ref="D26:K26"/>
    <mergeCell ref="D45:K45"/>
    <mergeCell ref="D49:K49"/>
    <mergeCell ref="D51:K51"/>
    <mergeCell ref="D18:E18"/>
    <mergeCell ref="D50:K50"/>
    <mergeCell ref="D33:K33"/>
    <mergeCell ref="D46:K46"/>
    <mergeCell ref="D37:K37"/>
    <mergeCell ref="D38:K38"/>
    <mergeCell ref="D39:K39"/>
    <mergeCell ref="D29:K29"/>
    <mergeCell ref="D32:K32"/>
    <mergeCell ref="D34:K34"/>
    <mergeCell ref="D35:K35"/>
    <mergeCell ref="D31:K31"/>
    <mergeCell ref="D36:K36"/>
  </mergeCells>
  <dataValidations xWindow="344" yWindow="759" count="7">
    <dataValidation type="list" allowBlank="1" showInputMessage="1" showErrorMessage="1" sqref="D57" xr:uid="{00000000-0002-0000-0100-000000000000}">
      <formula1>Rechnung_an</formula1>
    </dataValidation>
    <dataValidation type="list" allowBlank="1" showInputMessage="1" showErrorMessage="1" sqref="D14:K14" xr:uid="{00000000-0002-0000-0100-000001000000}">
      <formula1>Sprachen</formula1>
    </dataValidation>
    <dataValidation type="list" allowBlank="1" showInputMessage="1" showErrorMessage="1" sqref="D43" xr:uid="{00000000-0002-0000-0100-000002000000}">
      <formula1>Branchen</formula1>
    </dataValidation>
    <dataValidation type="list" allowBlank="1" showInputMessage="1" showErrorMessage="1" sqref="D23" xr:uid="{00000000-0002-0000-0100-000003000000}">
      <formula1>Anrede</formula1>
    </dataValidation>
    <dataValidation type="list" allowBlank="1" showInputMessage="1" showErrorMessage="1" sqref="D8" xr:uid="{00000000-0002-0000-0100-000004000000}">
      <formula1>Zertifikat</formula1>
    </dataValidation>
    <dataValidation type="list" allowBlank="1" showInputMessage="1" showErrorMessage="1" prompt="Wählen Sie das von Ihnen angestrebte Zertifikat aus!" sqref="D13:K13" xr:uid="{00000000-0002-0000-0100-000007000000}">
      <formula1>Zertifikate</formula1>
    </dataValidation>
    <dataValidation type="list" allowBlank="1" showInputMessage="1" showErrorMessage="1" sqref="D28:K28 D37:K37 D51:K51 D68:K68" xr:uid="{2FA3986E-42BA-46C8-AC22-94CC5DAD70C4}">
      <formula1>Länder</formula1>
    </dataValidation>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A, B und C
Antrag auf Rezertifizierung
Personalien&amp;R&amp;G</oddHeader>
    <oddFooter>&amp;L&amp;"Verdana,Standard"&amp;9© VZPM&amp;C&amp;"Verdana,Standard"&amp;9&amp;F&amp;R&amp;"Verdana,Standard"&amp;9&amp;A Seite &amp;P/&amp;N</oddFooter>
  </headerFooter>
  <rowBreaks count="1" manualBreakCount="1">
    <brk id="43" max="11"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C72C0-C794-44AE-BC3A-0EEC58095A65}">
  <sheetPr>
    <tabColor theme="6" tint="0.39997558519241921"/>
    <pageSetUpPr fitToPage="1"/>
  </sheetPr>
  <dimension ref="A1:M241"/>
  <sheetViews>
    <sheetView showGridLines="0" zoomScaleNormal="100" workbookViewId="0">
      <pane ySplit="7" topLeftCell="A8" activePane="bottomLeft" state="frozen"/>
      <selection pane="bottomLeft" activeCell="A8" sqref="A8"/>
    </sheetView>
  </sheetViews>
  <sheetFormatPr baseColWidth="10" defaultColWidth="11.453125" defaultRowHeight="18" customHeight="1" x14ac:dyDescent="0.35"/>
  <cols>
    <col min="1" max="1" width="1.7265625" style="4" customWidth="1"/>
    <col min="2" max="2" width="10.7265625" style="84" customWidth="1"/>
    <col min="3" max="3" width="1.7265625" style="4" customWidth="1"/>
    <col min="4" max="4" width="110.7265625" style="153" customWidth="1"/>
    <col min="5" max="5" width="1.7265625" style="4" customWidth="1"/>
    <col min="6" max="6" width="8.7265625" style="5" customWidth="1"/>
    <col min="7" max="8" width="1.7265625" style="4" customWidth="1"/>
    <col min="9" max="9" width="8.7265625" style="5" hidden="1" customWidth="1"/>
    <col min="10" max="10" width="11.453125" style="6" customWidth="1"/>
    <col min="11" max="13" width="11.453125" style="5"/>
    <col min="14" max="16384" width="11.453125" style="4"/>
  </cols>
  <sheetData>
    <row r="1" spans="1:9" ht="10" customHeight="1" x14ac:dyDescent="0.35">
      <c r="A1" s="7"/>
      <c r="B1" s="132"/>
      <c r="C1" s="8"/>
      <c r="D1" s="157"/>
      <c r="E1" s="8"/>
      <c r="F1" s="158"/>
      <c r="G1" s="145"/>
      <c r="H1" s="238"/>
      <c r="I1" s="242"/>
    </row>
    <row r="2" spans="1:9" ht="18" customHeight="1" x14ac:dyDescent="0.35">
      <c r="A2" s="10"/>
      <c r="B2" s="231" t="s">
        <v>795</v>
      </c>
      <c r="C2" s="11"/>
      <c r="D2" s="159"/>
      <c r="E2" s="11"/>
      <c r="F2" s="17"/>
      <c r="G2" s="137"/>
      <c r="H2" s="238"/>
      <c r="I2" s="242"/>
    </row>
    <row r="3" spans="1:9" ht="10" customHeight="1" x14ac:dyDescent="0.35">
      <c r="A3" s="10"/>
      <c r="B3" s="231"/>
      <c r="C3" s="11"/>
      <c r="D3" s="159"/>
      <c r="E3" s="11"/>
      <c r="F3" s="17"/>
      <c r="G3" s="137"/>
      <c r="H3" s="238"/>
      <c r="I3" s="242"/>
    </row>
    <row r="4" spans="1:9" ht="24" customHeight="1" x14ac:dyDescent="0.35">
      <c r="A4" s="10"/>
      <c r="B4" s="379" t="s">
        <v>796</v>
      </c>
      <c r="C4" s="379"/>
      <c r="D4" s="379"/>
      <c r="E4" s="379"/>
      <c r="F4" s="379"/>
      <c r="G4" s="137"/>
      <c r="H4" s="238"/>
      <c r="I4" s="242"/>
    </row>
    <row r="5" spans="1:9" ht="10" customHeight="1" x14ac:dyDescent="0.35">
      <c r="A5" s="10"/>
      <c r="B5" s="11"/>
      <c r="C5" s="11"/>
      <c r="D5" s="159"/>
      <c r="E5" s="11"/>
      <c r="F5" s="17"/>
      <c r="G5" s="137"/>
      <c r="H5" s="238"/>
      <c r="I5" s="242"/>
    </row>
    <row r="6" spans="1:9" ht="30" customHeight="1" x14ac:dyDescent="0.35">
      <c r="A6" s="10"/>
      <c r="B6" s="248" t="s">
        <v>324</v>
      </c>
      <c r="C6" s="11"/>
      <c r="D6" s="380" t="s">
        <v>325</v>
      </c>
      <c r="E6" s="380"/>
      <c r="F6" s="380"/>
      <c r="G6" s="137"/>
      <c r="H6" s="238"/>
      <c r="I6" s="242"/>
    </row>
    <row r="7" spans="1:9" ht="10" customHeight="1" x14ac:dyDescent="0.35">
      <c r="A7" s="10"/>
      <c r="B7" s="219"/>
      <c r="C7" s="11"/>
      <c r="D7" s="159"/>
      <c r="E7" s="11"/>
      <c r="F7" s="17"/>
      <c r="G7" s="137"/>
      <c r="H7" s="238"/>
      <c r="I7" s="242"/>
    </row>
    <row r="8" spans="1:9" ht="28" customHeight="1" x14ac:dyDescent="0.35">
      <c r="A8" s="10"/>
      <c r="B8" s="225" t="s">
        <v>797</v>
      </c>
      <c r="C8" s="21"/>
      <c r="D8" s="21" t="s">
        <v>327</v>
      </c>
      <c r="E8" s="11"/>
      <c r="F8" s="160"/>
      <c r="G8" s="137"/>
      <c r="H8" s="238"/>
      <c r="I8" s="242"/>
    </row>
    <row r="9" spans="1:9" ht="28" customHeight="1" x14ac:dyDescent="0.35">
      <c r="A9" s="10"/>
      <c r="B9" s="161" t="s">
        <v>798</v>
      </c>
      <c r="C9" s="231"/>
      <c r="D9" s="231" t="s">
        <v>329</v>
      </c>
      <c r="E9" s="11"/>
      <c r="F9" s="141" t="str">
        <f>IFERROR(ROUND(AVERAGE(F11:F15),0),"")</f>
        <v/>
      </c>
      <c r="G9" s="137"/>
      <c r="H9" s="238"/>
      <c r="I9" s="168" t="str">
        <f>F9</f>
        <v/>
      </c>
    </row>
    <row r="10" spans="1:9" ht="10" customHeight="1" x14ac:dyDescent="0.35">
      <c r="A10" s="10"/>
      <c r="B10" s="161"/>
      <c r="C10" s="231"/>
      <c r="D10" s="159"/>
      <c r="E10" s="11"/>
      <c r="F10" s="162"/>
      <c r="G10" s="137"/>
      <c r="H10" s="238"/>
      <c r="I10" s="242"/>
    </row>
    <row r="11" spans="1:9" ht="28" customHeight="1" x14ac:dyDescent="0.35">
      <c r="A11" s="10"/>
      <c r="B11" s="166" t="s">
        <v>799</v>
      </c>
      <c r="C11" s="11"/>
      <c r="D11" s="167" t="s">
        <v>800</v>
      </c>
      <c r="E11" s="11"/>
      <c r="F11" s="141"/>
      <c r="G11" s="137"/>
      <c r="H11" s="238"/>
      <c r="I11" s="242"/>
    </row>
    <row r="12" spans="1:9" ht="28" customHeight="1" x14ac:dyDescent="0.35">
      <c r="A12" s="10"/>
      <c r="B12" s="166" t="s">
        <v>801</v>
      </c>
      <c r="C12" s="11"/>
      <c r="D12" s="167" t="s">
        <v>333</v>
      </c>
      <c r="E12" s="11"/>
      <c r="F12" s="141"/>
      <c r="G12" s="137"/>
      <c r="H12" s="238"/>
      <c r="I12" s="242"/>
    </row>
    <row r="13" spans="1:9" ht="28" customHeight="1" x14ac:dyDescent="0.35">
      <c r="A13" s="10"/>
      <c r="B13" s="166" t="s">
        <v>802</v>
      </c>
      <c r="C13" s="11"/>
      <c r="D13" s="167" t="s">
        <v>803</v>
      </c>
      <c r="E13" s="11"/>
      <c r="F13" s="141"/>
      <c r="G13" s="137"/>
      <c r="H13" s="238"/>
      <c r="I13" s="242"/>
    </row>
    <row r="14" spans="1:9" ht="28" customHeight="1" x14ac:dyDescent="0.35">
      <c r="A14" s="10"/>
      <c r="B14" s="166" t="s">
        <v>804</v>
      </c>
      <c r="C14" s="11"/>
      <c r="D14" s="167" t="s">
        <v>337</v>
      </c>
      <c r="E14" s="11"/>
      <c r="F14" s="141"/>
      <c r="G14" s="137"/>
      <c r="H14" s="238"/>
      <c r="I14" s="242"/>
    </row>
    <row r="15" spans="1:9" ht="28" customHeight="1" x14ac:dyDescent="0.35">
      <c r="A15" s="10"/>
      <c r="B15" s="166" t="s">
        <v>805</v>
      </c>
      <c r="C15" s="11"/>
      <c r="D15" s="167" t="s">
        <v>339</v>
      </c>
      <c r="E15" s="11"/>
      <c r="F15" s="141"/>
      <c r="G15" s="137"/>
      <c r="H15" s="238"/>
      <c r="I15" s="242"/>
    </row>
    <row r="16" spans="1:9" ht="10" customHeight="1" x14ac:dyDescent="0.35">
      <c r="A16" s="10"/>
      <c r="B16" s="219"/>
      <c r="C16" s="11"/>
      <c r="D16" s="159"/>
      <c r="E16" s="11"/>
      <c r="F16" s="162"/>
      <c r="G16" s="137"/>
      <c r="H16" s="238"/>
      <c r="I16" s="242"/>
    </row>
    <row r="17" spans="1:13" ht="28" customHeight="1" x14ac:dyDescent="0.35">
      <c r="A17" s="10"/>
      <c r="B17" s="161" t="s">
        <v>806</v>
      </c>
      <c r="C17" s="231"/>
      <c r="D17" s="231" t="s">
        <v>341</v>
      </c>
      <c r="E17" s="11"/>
      <c r="F17" s="141" t="str">
        <f>IFERROR(ROUND(AVERAGE(F19:F26),0),"")</f>
        <v/>
      </c>
      <c r="G17" s="137"/>
      <c r="H17" s="238"/>
      <c r="I17" s="168" t="str">
        <f>F17</f>
        <v/>
      </c>
      <c r="J17" s="250"/>
      <c r="K17" s="242"/>
      <c r="L17" s="242"/>
      <c r="M17" s="242"/>
    </row>
    <row r="18" spans="1:13" ht="10" customHeight="1" x14ac:dyDescent="0.35">
      <c r="A18" s="10"/>
      <c r="B18" s="161"/>
      <c r="C18" s="231"/>
      <c r="D18" s="159"/>
      <c r="E18" s="11"/>
      <c r="F18" s="162"/>
      <c r="G18" s="137"/>
      <c r="H18" s="238"/>
      <c r="I18" s="242"/>
      <c r="J18" s="250"/>
      <c r="K18" s="242"/>
      <c r="L18" s="242"/>
      <c r="M18" s="242"/>
    </row>
    <row r="19" spans="1:13" ht="28" customHeight="1" x14ac:dyDescent="0.35">
      <c r="A19" s="10"/>
      <c r="B19" s="166" t="s">
        <v>807</v>
      </c>
      <c r="C19" s="11"/>
      <c r="D19" s="167" t="s">
        <v>808</v>
      </c>
      <c r="E19" s="11"/>
      <c r="F19" s="141"/>
      <c r="G19" s="137"/>
      <c r="H19" s="238"/>
      <c r="I19" s="242"/>
      <c r="J19" s="250"/>
      <c r="K19" s="242"/>
      <c r="L19" s="242"/>
      <c r="M19" s="242"/>
    </row>
    <row r="20" spans="1:13" ht="28" customHeight="1" x14ac:dyDescent="0.35">
      <c r="A20" s="10"/>
      <c r="B20" s="166" t="s">
        <v>809</v>
      </c>
      <c r="C20" s="11"/>
      <c r="D20" s="167" t="s">
        <v>810</v>
      </c>
      <c r="E20" s="11"/>
      <c r="F20" s="141"/>
      <c r="G20" s="137"/>
      <c r="H20" s="238"/>
      <c r="I20" s="242"/>
      <c r="J20" s="250"/>
      <c r="K20" s="242"/>
      <c r="L20" s="242"/>
      <c r="M20" s="242"/>
    </row>
    <row r="21" spans="1:13" ht="28" customHeight="1" x14ac:dyDescent="0.35">
      <c r="A21" s="10"/>
      <c r="B21" s="166" t="s">
        <v>811</v>
      </c>
      <c r="C21" s="11"/>
      <c r="D21" s="167" t="s">
        <v>812</v>
      </c>
      <c r="E21" s="11"/>
      <c r="F21" s="141"/>
      <c r="G21" s="137"/>
      <c r="H21" s="238"/>
      <c r="I21" s="242"/>
      <c r="J21" s="250"/>
      <c r="K21" s="242"/>
      <c r="L21" s="242"/>
      <c r="M21" s="242"/>
    </row>
    <row r="22" spans="1:13" ht="28" customHeight="1" x14ac:dyDescent="0.35">
      <c r="A22" s="10"/>
      <c r="B22" s="166" t="s">
        <v>813</v>
      </c>
      <c r="C22" s="11"/>
      <c r="D22" s="167" t="s">
        <v>814</v>
      </c>
      <c r="E22" s="11"/>
      <c r="F22" s="141"/>
      <c r="G22" s="137"/>
      <c r="H22" s="238"/>
      <c r="I22" s="242"/>
      <c r="J22" s="250"/>
      <c r="K22" s="242"/>
      <c r="L22" s="242"/>
      <c r="M22" s="242"/>
    </row>
    <row r="23" spans="1:13" ht="28" customHeight="1" x14ac:dyDescent="0.35">
      <c r="A23" s="10"/>
      <c r="B23" s="166" t="s">
        <v>815</v>
      </c>
      <c r="C23" s="11"/>
      <c r="D23" s="167" t="s">
        <v>816</v>
      </c>
      <c r="E23" s="11"/>
      <c r="F23" s="141"/>
      <c r="G23" s="137"/>
      <c r="H23" s="238"/>
      <c r="I23" s="242"/>
      <c r="J23" s="250"/>
      <c r="K23" s="242"/>
      <c r="L23" s="242"/>
      <c r="M23" s="242"/>
    </row>
    <row r="24" spans="1:13" s="6" customFormat="1" ht="28" customHeight="1" x14ac:dyDescent="0.35">
      <c r="A24" s="10"/>
      <c r="B24" s="166" t="s">
        <v>817</v>
      </c>
      <c r="C24" s="11"/>
      <c r="D24" s="167" t="s">
        <v>818</v>
      </c>
      <c r="E24" s="11"/>
      <c r="F24" s="141"/>
      <c r="G24" s="137"/>
      <c r="H24" s="238"/>
      <c r="I24" s="242"/>
      <c r="J24" s="250"/>
      <c r="K24" s="242"/>
      <c r="L24" s="242"/>
      <c r="M24" s="242"/>
    </row>
    <row r="25" spans="1:13" s="6" customFormat="1" ht="28" customHeight="1" x14ac:dyDescent="0.35">
      <c r="A25" s="10"/>
      <c r="B25" s="166" t="s">
        <v>819</v>
      </c>
      <c r="C25" s="11"/>
      <c r="D25" s="167" t="s">
        <v>820</v>
      </c>
      <c r="E25" s="11"/>
      <c r="F25" s="141"/>
      <c r="G25" s="137"/>
      <c r="H25" s="238"/>
      <c r="I25" s="242"/>
      <c r="J25" s="250"/>
      <c r="K25" s="242"/>
      <c r="L25" s="242"/>
      <c r="M25" s="242"/>
    </row>
    <row r="26" spans="1:13" s="6" customFormat="1" ht="28" customHeight="1" x14ac:dyDescent="0.35">
      <c r="A26" s="10"/>
      <c r="B26" s="166" t="s">
        <v>821</v>
      </c>
      <c r="C26" s="11"/>
      <c r="D26" s="167" t="s">
        <v>822</v>
      </c>
      <c r="E26" s="11"/>
      <c r="F26" s="141"/>
      <c r="G26" s="137"/>
      <c r="H26" s="238"/>
      <c r="I26" s="242"/>
      <c r="J26" s="250"/>
      <c r="K26" s="242"/>
      <c r="L26" s="242"/>
      <c r="M26" s="242"/>
    </row>
    <row r="27" spans="1:13" s="6" customFormat="1" ht="10" customHeight="1" x14ac:dyDescent="0.35">
      <c r="A27" s="10"/>
      <c r="B27" s="219"/>
      <c r="C27" s="11"/>
      <c r="D27" s="159"/>
      <c r="E27" s="11"/>
      <c r="F27" s="162"/>
      <c r="G27" s="137"/>
      <c r="H27" s="238"/>
      <c r="I27" s="242"/>
      <c r="J27" s="250"/>
      <c r="K27" s="242"/>
      <c r="L27" s="242"/>
      <c r="M27" s="242"/>
    </row>
    <row r="28" spans="1:13" s="6" customFormat="1" ht="28" customHeight="1" x14ac:dyDescent="0.35">
      <c r="A28" s="10"/>
      <c r="B28" s="161" t="s">
        <v>823</v>
      </c>
      <c r="C28" s="231"/>
      <c r="D28" s="231" t="s">
        <v>357</v>
      </c>
      <c r="E28" s="11"/>
      <c r="F28" s="141" t="str">
        <f>IFERROR(ROUND(AVERAGE(F30:F35),0),"")</f>
        <v/>
      </c>
      <c r="G28" s="137"/>
      <c r="H28" s="238"/>
      <c r="I28" s="168" t="str">
        <f>F28</f>
        <v/>
      </c>
      <c r="J28" s="250"/>
      <c r="K28" s="242"/>
      <c r="L28" s="242"/>
      <c r="M28" s="242"/>
    </row>
    <row r="29" spans="1:13" s="6" customFormat="1" ht="10" customHeight="1" x14ac:dyDescent="0.35">
      <c r="A29" s="10"/>
      <c r="B29" s="161"/>
      <c r="C29" s="231"/>
      <c r="D29" s="159"/>
      <c r="E29" s="11"/>
      <c r="F29" s="162"/>
      <c r="G29" s="137"/>
      <c r="H29" s="238"/>
      <c r="I29" s="242"/>
      <c r="J29" s="250"/>
      <c r="K29" s="242"/>
      <c r="L29" s="242"/>
      <c r="M29" s="242"/>
    </row>
    <row r="30" spans="1:13" s="6" customFormat="1" ht="28" customHeight="1" x14ac:dyDescent="0.35">
      <c r="A30" s="10"/>
      <c r="B30" s="166" t="s">
        <v>824</v>
      </c>
      <c r="C30" s="11"/>
      <c r="D30" s="167" t="s">
        <v>825</v>
      </c>
      <c r="E30" s="11"/>
      <c r="F30" s="141"/>
      <c r="G30" s="137"/>
      <c r="H30" s="238"/>
      <c r="I30" s="242"/>
      <c r="J30" s="250"/>
      <c r="K30" s="242"/>
      <c r="L30" s="242"/>
      <c r="M30" s="242"/>
    </row>
    <row r="31" spans="1:13" s="6" customFormat="1" ht="28" customHeight="1" x14ac:dyDescent="0.35">
      <c r="A31" s="10"/>
      <c r="B31" s="166" t="s">
        <v>826</v>
      </c>
      <c r="C31" s="11"/>
      <c r="D31" s="167" t="s">
        <v>827</v>
      </c>
      <c r="E31" s="11"/>
      <c r="F31" s="141"/>
      <c r="G31" s="137"/>
      <c r="H31" s="238"/>
      <c r="I31" s="242"/>
      <c r="J31" s="250"/>
      <c r="K31" s="242"/>
      <c r="L31" s="242"/>
      <c r="M31" s="242"/>
    </row>
    <row r="32" spans="1:13" s="6" customFormat="1" ht="28" customHeight="1" x14ac:dyDescent="0.35">
      <c r="A32" s="10"/>
      <c r="B32" s="166" t="s">
        <v>828</v>
      </c>
      <c r="C32" s="11"/>
      <c r="D32" s="167" t="s">
        <v>829</v>
      </c>
      <c r="E32" s="11"/>
      <c r="F32" s="141"/>
      <c r="G32" s="137"/>
      <c r="H32" s="238"/>
      <c r="I32" s="242"/>
      <c r="J32" s="250"/>
      <c r="K32" s="242"/>
      <c r="L32" s="242"/>
      <c r="M32" s="242"/>
    </row>
    <row r="33" spans="1:13" s="6" customFormat="1" ht="28" customHeight="1" x14ac:dyDescent="0.35">
      <c r="A33" s="10"/>
      <c r="B33" s="166" t="s">
        <v>830</v>
      </c>
      <c r="C33" s="11"/>
      <c r="D33" s="167" t="s">
        <v>831</v>
      </c>
      <c r="E33" s="11"/>
      <c r="F33" s="141"/>
      <c r="G33" s="137"/>
      <c r="H33" s="238"/>
      <c r="I33" s="242"/>
      <c r="J33" s="250"/>
      <c r="K33" s="242"/>
      <c r="L33" s="242"/>
      <c r="M33" s="242"/>
    </row>
    <row r="34" spans="1:13" s="6" customFormat="1" ht="28" customHeight="1" x14ac:dyDescent="0.35">
      <c r="A34" s="10"/>
      <c r="B34" s="166" t="s">
        <v>832</v>
      </c>
      <c r="C34" s="11"/>
      <c r="D34" s="247" t="s">
        <v>833</v>
      </c>
      <c r="E34" s="11"/>
      <c r="F34" s="141"/>
      <c r="G34" s="137"/>
      <c r="H34" s="238"/>
      <c r="I34" s="242"/>
      <c r="J34" s="250"/>
      <c r="K34" s="242"/>
      <c r="L34" s="242"/>
      <c r="M34" s="242"/>
    </row>
    <row r="35" spans="1:13" s="6" customFormat="1" ht="28" customHeight="1" x14ac:dyDescent="0.35">
      <c r="A35" s="10"/>
      <c r="B35" s="166" t="s">
        <v>834</v>
      </c>
      <c r="C35" s="11"/>
      <c r="D35" s="167" t="s">
        <v>835</v>
      </c>
      <c r="E35" s="11"/>
      <c r="F35" s="141"/>
      <c r="G35" s="137"/>
      <c r="H35" s="238"/>
      <c r="I35" s="242"/>
      <c r="J35" s="250"/>
      <c r="K35" s="242"/>
      <c r="L35" s="242"/>
      <c r="M35" s="242"/>
    </row>
    <row r="36" spans="1:13" s="6" customFormat="1" ht="10" customHeight="1" x14ac:dyDescent="0.35">
      <c r="A36" s="10"/>
      <c r="B36" s="219"/>
      <c r="C36" s="11"/>
      <c r="D36" s="159"/>
      <c r="E36" s="11"/>
      <c r="F36" s="162"/>
      <c r="G36" s="137"/>
      <c r="H36" s="238"/>
      <c r="I36" s="242"/>
      <c r="J36" s="250"/>
      <c r="K36" s="242"/>
      <c r="L36" s="242"/>
      <c r="M36" s="242"/>
    </row>
    <row r="37" spans="1:13" s="6" customFormat="1" ht="28" customHeight="1" x14ac:dyDescent="0.35">
      <c r="A37" s="10"/>
      <c r="B37" s="161" t="s">
        <v>836</v>
      </c>
      <c r="C37" s="231"/>
      <c r="D37" s="231" t="s">
        <v>371</v>
      </c>
      <c r="E37" s="11"/>
      <c r="F37" s="141" t="str">
        <f>IFERROR(ROUND(AVERAGE(F39:F41),0),"")</f>
        <v/>
      </c>
      <c r="G37" s="137"/>
      <c r="H37" s="238"/>
      <c r="I37" s="168" t="str">
        <f>F37</f>
        <v/>
      </c>
      <c r="J37" s="250"/>
      <c r="K37" s="242"/>
      <c r="L37" s="242"/>
      <c r="M37" s="242"/>
    </row>
    <row r="38" spans="1:13" s="6" customFormat="1" ht="10" customHeight="1" x14ac:dyDescent="0.35">
      <c r="A38" s="10"/>
      <c r="B38" s="161"/>
      <c r="C38" s="231"/>
      <c r="D38" s="159"/>
      <c r="E38" s="11"/>
      <c r="F38" s="162"/>
      <c r="G38" s="137"/>
      <c r="H38" s="238"/>
      <c r="I38" s="242"/>
      <c r="J38" s="250"/>
      <c r="K38" s="242"/>
      <c r="L38" s="242"/>
      <c r="M38" s="242"/>
    </row>
    <row r="39" spans="1:13" s="6" customFormat="1" ht="28" customHeight="1" x14ac:dyDescent="0.35">
      <c r="A39" s="10"/>
      <c r="B39" s="166" t="s">
        <v>837</v>
      </c>
      <c r="C39" s="11"/>
      <c r="D39" s="167" t="s">
        <v>838</v>
      </c>
      <c r="E39" s="11"/>
      <c r="F39" s="141"/>
      <c r="G39" s="137"/>
      <c r="H39" s="238"/>
      <c r="I39" s="242"/>
      <c r="J39" s="250"/>
      <c r="K39" s="242"/>
      <c r="L39" s="242"/>
      <c r="M39" s="242"/>
    </row>
    <row r="40" spans="1:13" s="6" customFormat="1" ht="28" customHeight="1" x14ac:dyDescent="0.35">
      <c r="A40" s="10"/>
      <c r="B40" s="166" t="s">
        <v>839</v>
      </c>
      <c r="C40" s="11"/>
      <c r="D40" s="167" t="s">
        <v>840</v>
      </c>
      <c r="E40" s="11"/>
      <c r="F40" s="141"/>
      <c r="G40" s="137"/>
      <c r="H40" s="238"/>
      <c r="I40" s="242"/>
      <c r="J40" s="250"/>
      <c r="K40" s="242"/>
      <c r="L40" s="242"/>
      <c r="M40" s="242"/>
    </row>
    <row r="41" spans="1:13" s="6" customFormat="1" ht="28" customHeight="1" x14ac:dyDescent="0.35">
      <c r="A41" s="10"/>
      <c r="B41" s="166" t="s">
        <v>841</v>
      </c>
      <c r="C41" s="11"/>
      <c r="D41" s="167" t="s">
        <v>842</v>
      </c>
      <c r="E41" s="11"/>
      <c r="F41" s="141"/>
      <c r="G41" s="137"/>
      <c r="H41" s="238"/>
      <c r="I41" s="242"/>
      <c r="J41" s="250"/>
      <c r="K41" s="242"/>
      <c r="L41" s="242"/>
      <c r="M41" s="242"/>
    </row>
    <row r="42" spans="1:13" s="6" customFormat="1" ht="10" customHeight="1" x14ac:dyDescent="0.35">
      <c r="A42" s="10"/>
      <c r="B42" s="219"/>
      <c r="C42" s="11"/>
      <c r="D42" s="159"/>
      <c r="E42" s="11"/>
      <c r="F42" s="162"/>
      <c r="G42" s="137"/>
      <c r="H42" s="238"/>
      <c r="I42" s="242"/>
      <c r="J42" s="250"/>
      <c r="K42" s="242"/>
      <c r="L42" s="242"/>
      <c r="M42" s="242"/>
    </row>
    <row r="43" spans="1:13" s="6" customFormat="1" ht="28" customHeight="1" x14ac:dyDescent="0.35">
      <c r="A43" s="10"/>
      <c r="B43" s="161" t="s">
        <v>843</v>
      </c>
      <c r="C43" s="231"/>
      <c r="D43" s="231" t="s">
        <v>379</v>
      </c>
      <c r="E43" s="11"/>
      <c r="F43" s="141" t="str">
        <f>IFERROR(ROUND(AVERAGE(F45:F47),0),"")</f>
        <v/>
      </c>
      <c r="G43" s="137"/>
      <c r="H43" s="238"/>
      <c r="I43" s="168" t="str">
        <f>F43</f>
        <v/>
      </c>
      <c r="J43" s="250"/>
      <c r="K43" s="242"/>
      <c r="L43" s="242"/>
      <c r="M43" s="242"/>
    </row>
    <row r="44" spans="1:13" s="6" customFormat="1" ht="10" customHeight="1" x14ac:dyDescent="0.35">
      <c r="A44" s="10"/>
      <c r="B44" s="161"/>
      <c r="C44" s="231"/>
      <c r="D44" s="159"/>
      <c r="E44" s="11"/>
      <c r="F44" s="162"/>
      <c r="G44" s="137"/>
      <c r="H44" s="238"/>
      <c r="I44" s="242"/>
      <c r="J44" s="250"/>
      <c r="K44" s="242"/>
      <c r="L44" s="242"/>
      <c r="M44" s="242"/>
    </row>
    <row r="45" spans="1:13" s="6" customFormat="1" ht="28" customHeight="1" x14ac:dyDescent="0.35">
      <c r="A45" s="10"/>
      <c r="B45" s="166" t="s">
        <v>844</v>
      </c>
      <c r="C45" s="11"/>
      <c r="D45" s="167" t="s">
        <v>845</v>
      </c>
      <c r="E45" s="11"/>
      <c r="F45" s="141"/>
      <c r="G45" s="137"/>
      <c r="H45" s="238"/>
      <c r="I45" s="242"/>
      <c r="J45" s="250"/>
      <c r="K45" s="242"/>
      <c r="L45" s="242"/>
      <c r="M45" s="242"/>
    </row>
    <row r="46" spans="1:13" s="6" customFormat="1" ht="28" customHeight="1" x14ac:dyDescent="0.35">
      <c r="A46" s="10"/>
      <c r="B46" s="166" t="s">
        <v>846</v>
      </c>
      <c r="C46" s="11"/>
      <c r="D46" s="167" t="s">
        <v>847</v>
      </c>
      <c r="E46" s="11"/>
      <c r="F46" s="141"/>
      <c r="G46" s="137"/>
      <c r="H46" s="238"/>
      <c r="I46" s="242"/>
      <c r="J46" s="250"/>
      <c r="K46" s="242"/>
      <c r="L46" s="242"/>
      <c r="M46" s="242"/>
    </row>
    <row r="47" spans="1:13" s="6" customFormat="1" ht="28" customHeight="1" x14ac:dyDescent="0.35">
      <c r="A47" s="10"/>
      <c r="B47" s="166" t="s">
        <v>848</v>
      </c>
      <c r="C47" s="11"/>
      <c r="D47" s="167" t="s">
        <v>849</v>
      </c>
      <c r="E47" s="11"/>
      <c r="F47" s="141"/>
      <c r="G47" s="137"/>
      <c r="H47" s="238"/>
      <c r="I47" s="242"/>
      <c r="J47" s="250"/>
      <c r="K47" s="242"/>
      <c r="L47" s="242"/>
      <c r="M47" s="242"/>
    </row>
    <row r="48" spans="1:13" s="6" customFormat="1" ht="10" customHeight="1" x14ac:dyDescent="0.35">
      <c r="A48" s="10"/>
      <c r="B48" s="219"/>
      <c r="C48" s="11"/>
      <c r="D48" s="159"/>
      <c r="E48" s="11"/>
      <c r="F48" s="17"/>
      <c r="G48" s="137"/>
      <c r="H48" s="238"/>
      <c r="I48" s="242"/>
      <c r="J48" s="250"/>
      <c r="K48" s="242"/>
      <c r="L48" s="242"/>
      <c r="M48" s="242"/>
    </row>
    <row r="49" spans="1:13" s="6" customFormat="1" ht="18" customHeight="1" x14ac:dyDescent="0.35">
      <c r="A49" s="10"/>
      <c r="B49" s="225" t="s">
        <v>850</v>
      </c>
      <c r="C49" s="21"/>
      <c r="D49" s="21" t="s">
        <v>387</v>
      </c>
      <c r="E49" s="11"/>
      <c r="F49" s="17"/>
      <c r="G49" s="137"/>
      <c r="H49" s="238"/>
      <c r="I49" s="242"/>
      <c r="J49" s="250"/>
      <c r="K49" s="242"/>
      <c r="L49" s="242"/>
      <c r="M49" s="242"/>
    </row>
    <row r="50" spans="1:13" s="6" customFormat="1" ht="28" customHeight="1" x14ac:dyDescent="0.35">
      <c r="A50" s="10"/>
      <c r="B50" s="161" t="s">
        <v>851</v>
      </c>
      <c r="C50" s="231"/>
      <c r="D50" s="231" t="s">
        <v>389</v>
      </c>
      <c r="E50" s="11"/>
      <c r="F50" s="141" t="str">
        <f>IFERROR(ROUND(AVERAGE(F52:F56),0),"")</f>
        <v/>
      </c>
      <c r="G50" s="137"/>
      <c r="H50" s="238"/>
      <c r="I50" s="168" t="str">
        <f>F50</f>
        <v/>
      </c>
      <c r="J50" s="250"/>
      <c r="K50" s="242"/>
      <c r="L50" s="242"/>
      <c r="M50" s="242"/>
    </row>
    <row r="51" spans="1:13" s="6" customFormat="1" ht="10" customHeight="1" x14ac:dyDescent="0.35">
      <c r="A51" s="10"/>
      <c r="B51" s="161"/>
      <c r="C51" s="231"/>
      <c r="D51" s="159"/>
      <c r="E51" s="11"/>
      <c r="F51" s="162"/>
      <c r="G51" s="137"/>
      <c r="H51" s="238"/>
      <c r="I51" s="242"/>
      <c r="J51" s="250"/>
      <c r="K51" s="242"/>
      <c r="L51" s="242"/>
      <c r="M51" s="242"/>
    </row>
    <row r="52" spans="1:13" s="6" customFormat="1" ht="28" customHeight="1" x14ac:dyDescent="0.35">
      <c r="A52" s="10"/>
      <c r="B52" s="166" t="s">
        <v>852</v>
      </c>
      <c r="C52" s="11"/>
      <c r="D52" s="167" t="s">
        <v>391</v>
      </c>
      <c r="E52" s="11"/>
      <c r="F52" s="141"/>
      <c r="G52" s="137"/>
      <c r="H52" s="238"/>
      <c r="I52" s="242"/>
      <c r="J52" s="250"/>
      <c r="K52" s="242"/>
      <c r="L52" s="242"/>
      <c r="M52" s="242"/>
    </row>
    <row r="53" spans="1:13" s="6" customFormat="1" ht="28" customHeight="1" x14ac:dyDescent="0.35">
      <c r="A53" s="10"/>
      <c r="B53" s="166" t="s">
        <v>853</v>
      </c>
      <c r="C53" s="11"/>
      <c r="D53" s="167" t="s">
        <v>393</v>
      </c>
      <c r="E53" s="11"/>
      <c r="F53" s="141"/>
      <c r="G53" s="137"/>
      <c r="H53" s="238"/>
      <c r="I53" s="242"/>
      <c r="J53" s="250"/>
      <c r="K53" s="242"/>
      <c r="L53" s="242"/>
      <c r="M53" s="242"/>
    </row>
    <row r="54" spans="1:13" s="6" customFormat="1" ht="28" customHeight="1" x14ac:dyDescent="0.35">
      <c r="A54" s="10"/>
      <c r="B54" s="166" t="s">
        <v>854</v>
      </c>
      <c r="C54" s="11"/>
      <c r="D54" s="167" t="s">
        <v>395</v>
      </c>
      <c r="E54" s="11"/>
      <c r="F54" s="141"/>
      <c r="G54" s="137"/>
      <c r="H54" s="238"/>
      <c r="I54" s="242"/>
      <c r="J54" s="250"/>
      <c r="K54" s="242"/>
      <c r="L54" s="242"/>
      <c r="M54" s="242"/>
    </row>
    <row r="55" spans="1:13" s="6" customFormat="1" ht="28" customHeight="1" x14ac:dyDescent="0.35">
      <c r="A55" s="10"/>
      <c r="B55" s="166" t="s">
        <v>855</v>
      </c>
      <c r="C55" s="11"/>
      <c r="D55" s="167" t="s">
        <v>856</v>
      </c>
      <c r="E55" s="11"/>
      <c r="F55" s="141"/>
      <c r="G55" s="137"/>
      <c r="H55" s="238"/>
      <c r="I55" s="242"/>
      <c r="J55" s="250"/>
      <c r="K55" s="242"/>
      <c r="L55" s="242"/>
      <c r="M55" s="242"/>
    </row>
    <row r="56" spans="1:13" s="6" customFormat="1" ht="28" customHeight="1" x14ac:dyDescent="0.35">
      <c r="A56" s="10"/>
      <c r="B56" s="166" t="s">
        <v>857</v>
      </c>
      <c r="C56" s="11"/>
      <c r="D56" s="167" t="s">
        <v>399</v>
      </c>
      <c r="E56" s="11"/>
      <c r="F56" s="141"/>
      <c r="G56" s="137"/>
      <c r="H56" s="238"/>
      <c r="I56" s="242"/>
      <c r="J56" s="250"/>
      <c r="K56" s="242"/>
      <c r="L56" s="242"/>
      <c r="M56" s="242"/>
    </row>
    <row r="57" spans="1:13" s="6" customFormat="1" ht="10" customHeight="1" x14ac:dyDescent="0.35">
      <c r="A57" s="10"/>
      <c r="B57" s="219"/>
      <c r="C57" s="11"/>
      <c r="D57" s="159"/>
      <c r="E57" s="11"/>
      <c r="F57" s="162"/>
      <c r="G57" s="137"/>
      <c r="H57" s="238"/>
      <c r="I57" s="242"/>
      <c r="J57" s="250"/>
      <c r="K57" s="242"/>
      <c r="L57" s="242"/>
      <c r="M57" s="242"/>
    </row>
    <row r="58" spans="1:13" s="6" customFormat="1" ht="28" customHeight="1" x14ac:dyDescent="0.35">
      <c r="A58" s="10"/>
      <c r="B58" s="161" t="s">
        <v>858</v>
      </c>
      <c r="C58" s="231"/>
      <c r="D58" s="231" t="s">
        <v>401</v>
      </c>
      <c r="E58" s="11"/>
      <c r="F58" s="141" t="str">
        <f>IFERROR(ROUND(AVERAGE(F60:F64),0),"")</f>
        <v/>
      </c>
      <c r="G58" s="137"/>
      <c r="H58" s="238"/>
      <c r="I58" s="168" t="str">
        <f>F58</f>
        <v/>
      </c>
      <c r="J58" s="250"/>
      <c r="K58" s="242"/>
      <c r="L58" s="242"/>
      <c r="M58" s="242"/>
    </row>
    <row r="59" spans="1:13" s="6" customFormat="1" ht="10" customHeight="1" x14ac:dyDescent="0.35">
      <c r="A59" s="10"/>
      <c r="B59" s="161"/>
      <c r="C59" s="231"/>
      <c r="D59" s="159"/>
      <c r="E59" s="11"/>
      <c r="F59" s="162"/>
      <c r="G59" s="137"/>
      <c r="H59" s="238"/>
      <c r="I59" s="242"/>
      <c r="J59" s="250"/>
      <c r="K59" s="242"/>
      <c r="L59" s="242"/>
      <c r="M59" s="242"/>
    </row>
    <row r="60" spans="1:13" s="6" customFormat="1" ht="28" customHeight="1" x14ac:dyDescent="0.35">
      <c r="A60" s="10"/>
      <c r="B60" s="166" t="s">
        <v>859</v>
      </c>
      <c r="C60" s="11"/>
      <c r="D60" s="167" t="s">
        <v>403</v>
      </c>
      <c r="E60" s="11"/>
      <c r="F60" s="141"/>
      <c r="G60" s="137"/>
      <c r="H60" s="238"/>
      <c r="I60" s="242"/>
      <c r="J60" s="250"/>
      <c r="K60" s="242"/>
      <c r="L60" s="242"/>
      <c r="M60" s="242"/>
    </row>
    <row r="61" spans="1:13" s="6" customFormat="1" ht="28" customHeight="1" x14ac:dyDescent="0.35">
      <c r="A61" s="10"/>
      <c r="B61" s="166" t="s">
        <v>860</v>
      </c>
      <c r="C61" s="11"/>
      <c r="D61" s="167" t="s">
        <v>861</v>
      </c>
      <c r="E61" s="11"/>
      <c r="F61" s="141"/>
      <c r="G61" s="137"/>
      <c r="H61" s="238"/>
      <c r="I61" s="242"/>
      <c r="J61" s="250"/>
      <c r="K61" s="242"/>
      <c r="L61" s="242"/>
      <c r="M61" s="242"/>
    </row>
    <row r="62" spans="1:13" s="6" customFormat="1" ht="28" customHeight="1" x14ac:dyDescent="0.35">
      <c r="A62" s="10"/>
      <c r="B62" s="166" t="s">
        <v>862</v>
      </c>
      <c r="C62" s="11"/>
      <c r="D62" s="167" t="s">
        <v>407</v>
      </c>
      <c r="E62" s="11"/>
      <c r="F62" s="141"/>
      <c r="G62" s="137"/>
      <c r="H62" s="238"/>
      <c r="I62" s="242"/>
      <c r="J62" s="250"/>
      <c r="K62" s="242"/>
      <c r="L62" s="242"/>
      <c r="M62" s="242"/>
    </row>
    <row r="63" spans="1:13" s="6" customFormat="1" ht="28" customHeight="1" x14ac:dyDescent="0.35">
      <c r="A63" s="10"/>
      <c r="B63" s="166" t="s">
        <v>863</v>
      </c>
      <c r="C63" s="11"/>
      <c r="D63" s="167" t="s">
        <v>409</v>
      </c>
      <c r="E63" s="11"/>
      <c r="F63" s="141"/>
      <c r="G63" s="137"/>
      <c r="H63" s="238"/>
      <c r="I63" s="242"/>
      <c r="J63" s="250"/>
      <c r="K63" s="242"/>
      <c r="L63" s="242"/>
      <c r="M63" s="242"/>
    </row>
    <row r="64" spans="1:13" s="6" customFormat="1" ht="28" customHeight="1" x14ac:dyDescent="0.35">
      <c r="A64" s="10"/>
      <c r="B64" s="166" t="s">
        <v>864</v>
      </c>
      <c r="C64" s="11"/>
      <c r="D64" s="167" t="s">
        <v>865</v>
      </c>
      <c r="E64" s="11"/>
      <c r="F64" s="141"/>
      <c r="G64" s="137"/>
      <c r="H64" s="238"/>
      <c r="I64" s="242"/>
      <c r="J64" s="250"/>
      <c r="K64" s="242"/>
      <c r="L64" s="242"/>
      <c r="M64" s="242"/>
    </row>
    <row r="65" spans="1:13" s="6" customFormat="1" ht="10" customHeight="1" x14ac:dyDescent="0.35">
      <c r="A65" s="10"/>
      <c r="B65" s="219"/>
      <c r="C65" s="11"/>
      <c r="D65" s="159"/>
      <c r="E65" s="11"/>
      <c r="F65" s="162"/>
      <c r="G65" s="137"/>
      <c r="H65" s="238"/>
      <c r="I65" s="242"/>
      <c r="J65" s="250"/>
      <c r="K65" s="242"/>
      <c r="L65" s="242"/>
      <c r="M65" s="242"/>
    </row>
    <row r="66" spans="1:13" s="6" customFormat="1" ht="28" customHeight="1" x14ac:dyDescent="0.35">
      <c r="A66" s="10"/>
      <c r="B66" s="161" t="s">
        <v>866</v>
      </c>
      <c r="C66" s="231"/>
      <c r="D66" s="231" t="s">
        <v>412</v>
      </c>
      <c r="E66" s="11"/>
      <c r="F66" s="141" t="str">
        <f>IFERROR(ROUND(AVERAGE(F68:F72),0),"")</f>
        <v/>
      </c>
      <c r="G66" s="137"/>
      <c r="H66" s="238"/>
      <c r="I66" s="168" t="str">
        <f>F66</f>
        <v/>
      </c>
      <c r="J66" s="250"/>
      <c r="K66" s="242"/>
      <c r="L66" s="242"/>
      <c r="M66" s="242"/>
    </row>
    <row r="67" spans="1:13" s="6" customFormat="1" ht="10" customHeight="1" x14ac:dyDescent="0.35">
      <c r="A67" s="10"/>
      <c r="B67" s="161"/>
      <c r="C67" s="231"/>
      <c r="D67" s="159"/>
      <c r="E67" s="11"/>
      <c r="F67" s="162"/>
      <c r="G67" s="137"/>
      <c r="H67" s="238"/>
      <c r="I67" s="242"/>
      <c r="J67" s="250"/>
      <c r="K67" s="242"/>
      <c r="L67" s="242"/>
      <c r="M67" s="242"/>
    </row>
    <row r="68" spans="1:13" s="6" customFormat="1" ht="28" customHeight="1" x14ac:dyDescent="0.35">
      <c r="A68" s="10"/>
      <c r="B68" s="166" t="s">
        <v>867</v>
      </c>
      <c r="C68" s="11"/>
      <c r="D68" s="167" t="s">
        <v>414</v>
      </c>
      <c r="E68" s="11"/>
      <c r="F68" s="141"/>
      <c r="G68" s="137"/>
      <c r="H68" s="238"/>
      <c r="I68" s="242"/>
      <c r="J68" s="250"/>
      <c r="K68" s="242"/>
      <c r="L68" s="242"/>
      <c r="M68" s="242"/>
    </row>
    <row r="69" spans="1:13" s="6" customFormat="1" ht="28" customHeight="1" x14ac:dyDescent="0.35">
      <c r="A69" s="10"/>
      <c r="B69" s="166" t="s">
        <v>868</v>
      </c>
      <c r="C69" s="11"/>
      <c r="D69" s="167" t="s">
        <v>416</v>
      </c>
      <c r="E69" s="11"/>
      <c r="F69" s="141"/>
      <c r="G69" s="137"/>
      <c r="H69" s="238"/>
      <c r="I69" s="242"/>
      <c r="J69" s="250"/>
      <c r="K69" s="242"/>
      <c r="L69" s="242"/>
      <c r="M69" s="242"/>
    </row>
    <row r="70" spans="1:13" s="6" customFormat="1" ht="28" customHeight="1" x14ac:dyDescent="0.35">
      <c r="A70" s="10"/>
      <c r="B70" s="166" t="s">
        <v>869</v>
      </c>
      <c r="C70" s="11"/>
      <c r="D70" s="167" t="s">
        <v>418</v>
      </c>
      <c r="E70" s="11"/>
      <c r="F70" s="141"/>
      <c r="G70" s="137"/>
      <c r="H70" s="238"/>
      <c r="I70" s="242"/>
      <c r="J70" s="250"/>
      <c r="K70" s="242"/>
      <c r="L70" s="242"/>
      <c r="M70" s="242"/>
    </row>
    <row r="71" spans="1:13" s="6" customFormat="1" ht="28" customHeight="1" x14ac:dyDescent="0.35">
      <c r="A71" s="10"/>
      <c r="B71" s="166" t="s">
        <v>870</v>
      </c>
      <c r="C71" s="11"/>
      <c r="D71" s="167" t="s">
        <v>420</v>
      </c>
      <c r="E71" s="11"/>
      <c r="F71" s="141"/>
      <c r="G71" s="137"/>
      <c r="H71" s="238"/>
      <c r="I71" s="242"/>
      <c r="J71" s="250"/>
      <c r="K71" s="242"/>
      <c r="L71" s="242"/>
      <c r="M71" s="242"/>
    </row>
    <row r="72" spans="1:13" s="6" customFormat="1" ht="28" customHeight="1" x14ac:dyDescent="0.35">
      <c r="A72" s="10"/>
      <c r="B72" s="166" t="s">
        <v>871</v>
      </c>
      <c r="C72" s="11"/>
      <c r="D72" s="167" t="s">
        <v>422</v>
      </c>
      <c r="E72" s="11"/>
      <c r="F72" s="141"/>
      <c r="G72" s="137"/>
      <c r="H72" s="238"/>
      <c r="I72" s="242"/>
      <c r="J72" s="250"/>
      <c r="K72" s="242"/>
      <c r="L72" s="242"/>
      <c r="M72" s="242"/>
    </row>
    <row r="73" spans="1:13" s="6" customFormat="1" ht="10" customHeight="1" x14ac:dyDescent="0.35">
      <c r="A73" s="10"/>
      <c r="B73" s="219"/>
      <c r="C73" s="11"/>
      <c r="D73" s="159"/>
      <c r="E73" s="11"/>
      <c r="F73" s="162"/>
      <c r="G73" s="137"/>
      <c r="H73" s="238"/>
      <c r="I73" s="242"/>
      <c r="J73" s="250"/>
      <c r="K73" s="242"/>
      <c r="L73" s="242"/>
      <c r="M73" s="242"/>
    </row>
    <row r="74" spans="1:13" s="6" customFormat="1" ht="28" customHeight="1" x14ac:dyDescent="0.35">
      <c r="A74" s="10"/>
      <c r="B74" s="161" t="s">
        <v>872</v>
      </c>
      <c r="C74" s="231"/>
      <c r="D74" s="231" t="s">
        <v>424</v>
      </c>
      <c r="E74" s="11"/>
      <c r="F74" s="141" t="str">
        <f>IFERROR(ROUND(AVERAGE(F76:F81),0),"")</f>
        <v/>
      </c>
      <c r="G74" s="137"/>
      <c r="H74" s="238"/>
      <c r="I74" s="168" t="str">
        <f>F74</f>
        <v/>
      </c>
      <c r="J74" s="250"/>
      <c r="K74" s="242"/>
      <c r="L74" s="242"/>
      <c r="M74" s="242"/>
    </row>
    <row r="75" spans="1:13" s="6" customFormat="1" ht="10" customHeight="1" x14ac:dyDescent="0.35">
      <c r="A75" s="10"/>
      <c r="B75" s="161"/>
      <c r="C75" s="231"/>
      <c r="D75" s="159"/>
      <c r="E75" s="11"/>
      <c r="F75" s="162"/>
      <c r="G75" s="137"/>
      <c r="H75" s="238"/>
      <c r="I75" s="242"/>
      <c r="J75" s="250"/>
      <c r="K75" s="242"/>
      <c r="L75" s="242"/>
      <c r="M75" s="242"/>
    </row>
    <row r="76" spans="1:13" s="6" customFormat="1" ht="28" customHeight="1" x14ac:dyDescent="0.35">
      <c r="A76" s="10"/>
      <c r="B76" s="166" t="s">
        <v>873</v>
      </c>
      <c r="C76" s="11"/>
      <c r="D76" s="167" t="s">
        <v>426</v>
      </c>
      <c r="E76" s="11"/>
      <c r="F76" s="141"/>
      <c r="G76" s="137"/>
      <c r="H76" s="238"/>
      <c r="I76" s="242"/>
      <c r="J76" s="250"/>
      <c r="K76" s="242"/>
      <c r="L76" s="242"/>
      <c r="M76" s="242"/>
    </row>
    <row r="77" spans="1:13" s="6" customFormat="1" ht="28" customHeight="1" x14ac:dyDescent="0.35">
      <c r="A77" s="10"/>
      <c r="B77" s="166" t="s">
        <v>874</v>
      </c>
      <c r="C77" s="11"/>
      <c r="D77" s="167" t="s">
        <v>428</v>
      </c>
      <c r="E77" s="11"/>
      <c r="F77" s="141"/>
      <c r="G77" s="137"/>
      <c r="H77" s="238"/>
      <c r="I77" s="242"/>
      <c r="J77" s="250"/>
      <c r="K77" s="242"/>
      <c r="L77" s="242"/>
      <c r="M77" s="242"/>
    </row>
    <row r="78" spans="1:13" s="6" customFormat="1" ht="28" customHeight="1" x14ac:dyDescent="0.35">
      <c r="A78" s="10"/>
      <c r="B78" s="166" t="s">
        <v>875</v>
      </c>
      <c r="C78" s="11"/>
      <c r="D78" s="167" t="s">
        <v>430</v>
      </c>
      <c r="E78" s="11"/>
      <c r="F78" s="141"/>
      <c r="G78" s="137"/>
      <c r="H78" s="238"/>
      <c r="I78" s="242"/>
      <c r="J78" s="250"/>
      <c r="K78" s="242"/>
      <c r="L78" s="242"/>
      <c r="M78" s="242"/>
    </row>
    <row r="79" spans="1:13" s="6" customFormat="1" ht="28" customHeight="1" x14ac:dyDescent="0.35">
      <c r="A79" s="10"/>
      <c r="B79" s="166" t="s">
        <v>876</v>
      </c>
      <c r="C79" s="11"/>
      <c r="D79" s="167" t="s">
        <v>432</v>
      </c>
      <c r="E79" s="11"/>
      <c r="F79" s="141"/>
      <c r="G79" s="137"/>
      <c r="H79" s="238"/>
      <c r="I79" s="242"/>
      <c r="J79" s="250"/>
      <c r="K79" s="242"/>
      <c r="L79" s="242"/>
      <c r="M79" s="242"/>
    </row>
    <row r="80" spans="1:13" s="6" customFormat="1" ht="28" customHeight="1" x14ac:dyDescent="0.35">
      <c r="A80" s="10"/>
      <c r="B80" s="166" t="s">
        <v>877</v>
      </c>
      <c r="C80" s="11"/>
      <c r="D80" s="167" t="s">
        <v>434</v>
      </c>
      <c r="E80" s="11"/>
      <c r="F80" s="141"/>
      <c r="G80" s="137"/>
      <c r="H80" s="238"/>
      <c r="I80" s="242"/>
      <c r="J80" s="250"/>
      <c r="K80" s="242"/>
      <c r="L80" s="242"/>
      <c r="M80" s="242"/>
    </row>
    <row r="81" spans="1:13" s="6" customFormat="1" ht="28" customHeight="1" x14ac:dyDescent="0.35">
      <c r="A81" s="10"/>
      <c r="B81" s="166" t="s">
        <v>878</v>
      </c>
      <c r="C81" s="11"/>
      <c r="D81" s="167" t="s">
        <v>879</v>
      </c>
      <c r="E81" s="11"/>
      <c r="F81" s="141"/>
      <c r="G81" s="137"/>
      <c r="H81" s="238"/>
      <c r="I81" s="242"/>
      <c r="J81" s="250"/>
      <c r="K81" s="242"/>
      <c r="L81" s="242"/>
      <c r="M81" s="242"/>
    </row>
    <row r="82" spans="1:13" s="6" customFormat="1" ht="10" customHeight="1" x14ac:dyDescent="0.35">
      <c r="A82" s="10"/>
      <c r="B82" s="219"/>
      <c r="C82" s="11"/>
      <c r="D82" s="159"/>
      <c r="E82" s="11"/>
      <c r="F82" s="162"/>
      <c r="G82" s="137"/>
      <c r="H82" s="238"/>
      <c r="I82" s="242"/>
      <c r="J82" s="250"/>
      <c r="K82" s="242"/>
      <c r="L82" s="242"/>
      <c r="M82" s="242"/>
    </row>
    <row r="83" spans="1:13" s="6" customFormat="1" ht="28" customHeight="1" x14ac:dyDescent="0.35">
      <c r="A83" s="10"/>
      <c r="B83" s="161" t="s">
        <v>880</v>
      </c>
      <c r="C83" s="231"/>
      <c r="D83" s="231" t="s">
        <v>436</v>
      </c>
      <c r="E83" s="11"/>
      <c r="F83" s="141" t="str">
        <f>IFERROR(ROUND(AVERAGE(F85:F89),0),"")</f>
        <v/>
      </c>
      <c r="G83" s="137"/>
      <c r="H83" s="238"/>
      <c r="I83" s="168" t="str">
        <f>F83</f>
        <v/>
      </c>
      <c r="J83" s="250"/>
      <c r="K83" s="242"/>
      <c r="L83" s="242"/>
      <c r="M83" s="242"/>
    </row>
    <row r="84" spans="1:13" s="6" customFormat="1" ht="10" customHeight="1" x14ac:dyDescent="0.35">
      <c r="A84" s="10"/>
      <c r="B84" s="161"/>
      <c r="C84" s="231"/>
      <c r="D84" s="159"/>
      <c r="E84" s="11"/>
      <c r="F84" s="162"/>
      <c r="G84" s="137"/>
      <c r="H84" s="238"/>
      <c r="I84" s="242"/>
      <c r="J84" s="250"/>
      <c r="K84" s="242"/>
      <c r="L84" s="242"/>
      <c r="M84" s="242"/>
    </row>
    <row r="85" spans="1:13" s="6" customFormat="1" ht="28" customHeight="1" x14ac:dyDescent="0.35">
      <c r="A85" s="10"/>
      <c r="B85" s="166" t="s">
        <v>881</v>
      </c>
      <c r="C85" s="11"/>
      <c r="D85" s="167" t="s">
        <v>438</v>
      </c>
      <c r="E85" s="11"/>
      <c r="F85" s="141"/>
      <c r="G85" s="137"/>
      <c r="H85" s="238"/>
      <c r="I85" s="242"/>
      <c r="J85" s="250"/>
      <c r="K85" s="242"/>
      <c r="L85" s="242"/>
      <c r="M85" s="242"/>
    </row>
    <row r="86" spans="1:13" s="6" customFormat="1" ht="28" customHeight="1" x14ac:dyDescent="0.35">
      <c r="A86" s="10"/>
      <c r="B86" s="166" t="s">
        <v>882</v>
      </c>
      <c r="C86" s="11"/>
      <c r="D86" s="167" t="s">
        <v>883</v>
      </c>
      <c r="E86" s="11"/>
      <c r="F86" s="141"/>
      <c r="G86" s="137"/>
      <c r="H86" s="238"/>
      <c r="I86" s="242"/>
      <c r="J86" s="250"/>
      <c r="K86" s="242"/>
      <c r="L86" s="242"/>
      <c r="M86" s="242"/>
    </row>
    <row r="87" spans="1:13" s="6" customFormat="1" ht="28" customHeight="1" x14ac:dyDescent="0.35">
      <c r="A87" s="10"/>
      <c r="B87" s="166" t="s">
        <v>884</v>
      </c>
      <c r="C87" s="11"/>
      <c r="D87" s="167" t="s">
        <v>442</v>
      </c>
      <c r="E87" s="11"/>
      <c r="F87" s="141"/>
      <c r="G87" s="137"/>
      <c r="H87" s="238"/>
      <c r="I87" s="242"/>
      <c r="J87" s="250"/>
      <c r="K87" s="242"/>
      <c r="L87" s="242"/>
      <c r="M87" s="242"/>
    </row>
    <row r="88" spans="1:13" s="6" customFormat="1" ht="28" customHeight="1" x14ac:dyDescent="0.35">
      <c r="A88" s="10"/>
      <c r="B88" s="166" t="s">
        <v>885</v>
      </c>
      <c r="C88" s="11"/>
      <c r="D88" s="167" t="s">
        <v>444</v>
      </c>
      <c r="E88" s="11"/>
      <c r="F88" s="141"/>
      <c r="G88" s="137"/>
      <c r="H88" s="238"/>
      <c r="I88" s="242"/>
      <c r="J88" s="250"/>
      <c r="K88" s="242"/>
      <c r="L88" s="242"/>
      <c r="M88" s="242"/>
    </row>
    <row r="89" spans="1:13" s="6" customFormat="1" ht="28" customHeight="1" x14ac:dyDescent="0.35">
      <c r="A89" s="10"/>
      <c r="B89" s="166" t="s">
        <v>886</v>
      </c>
      <c r="C89" s="11"/>
      <c r="D89" s="167" t="s">
        <v>446</v>
      </c>
      <c r="E89" s="11"/>
      <c r="F89" s="141"/>
      <c r="G89" s="137"/>
      <c r="H89" s="238"/>
      <c r="I89" s="242"/>
      <c r="J89" s="250"/>
      <c r="K89" s="242"/>
      <c r="L89" s="242"/>
      <c r="M89" s="242"/>
    </row>
    <row r="90" spans="1:13" s="6" customFormat="1" ht="10" customHeight="1" x14ac:dyDescent="0.35">
      <c r="A90" s="10"/>
      <c r="B90" s="219"/>
      <c r="C90" s="11"/>
      <c r="D90" s="159"/>
      <c r="E90" s="11"/>
      <c r="F90" s="162"/>
      <c r="G90" s="137"/>
      <c r="H90" s="238"/>
      <c r="I90" s="242"/>
      <c r="J90" s="250"/>
      <c r="K90" s="242"/>
      <c r="L90" s="242"/>
      <c r="M90" s="242"/>
    </row>
    <row r="91" spans="1:13" s="6" customFormat="1" ht="28" customHeight="1" x14ac:dyDescent="0.35">
      <c r="A91" s="10"/>
      <c r="B91" s="161" t="s">
        <v>887</v>
      </c>
      <c r="C91" s="231"/>
      <c r="D91" s="231" t="s">
        <v>448</v>
      </c>
      <c r="E91" s="11"/>
      <c r="F91" s="141" t="str">
        <f>IFERROR(ROUND(AVERAGE(F93:F97),0),"")</f>
        <v/>
      </c>
      <c r="G91" s="137"/>
      <c r="H91" s="238"/>
      <c r="I91" s="168" t="str">
        <f>F91</f>
        <v/>
      </c>
      <c r="J91" s="250"/>
      <c r="K91" s="242"/>
      <c r="L91" s="242"/>
      <c r="M91" s="242"/>
    </row>
    <row r="92" spans="1:13" s="6" customFormat="1" ht="10" customHeight="1" x14ac:dyDescent="0.35">
      <c r="A92" s="10"/>
      <c r="B92" s="161"/>
      <c r="C92" s="231"/>
      <c r="D92" s="159"/>
      <c r="E92" s="11"/>
      <c r="F92" s="162"/>
      <c r="G92" s="137"/>
      <c r="H92" s="238"/>
      <c r="I92" s="242"/>
      <c r="J92" s="250"/>
      <c r="K92" s="242"/>
      <c r="L92" s="242"/>
      <c r="M92" s="242"/>
    </row>
    <row r="93" spans="1:13" s="6" customFormat="1" ht="28" customHeight="1" x14ac:dyDescent="0.35">
      <c r="A93" s="10"/>
      <c r="B93" s="166" t="s">
        <v>888</v>
      </c>
      <c r="C93" s="11"/>
      <c r="D93" s="167" t="s">
        <v>889</v>
      </c>
      <c r="E93" s="11"/>
      <c r="F93" s="141"/>
      <c r="G93" s="137"/>
      <c r="H93" s="238"/>
      <c r="I93" s="242"/>
      <c r="J93" s="250"/>
      <c r="K93" s="242"/>
      <c r="L93" s="242"/>
      <c r="M93" s="242"/>
    </row>
    <row r="94" spans="1:13" s="6" customFormat="1" ht="28" customHeight="1" x14ac:dyDescent="0.35">
      <c r="A94" s="10"/>
      <c r="B94" s="166" t="s">
        <v>890</v>
      </c>
      <c r="C94" s="11"/>
      <c r="D94" s="167" t="s">
        <v>452</v>
      </c>
      <c r="E94" s="11"/>
      <c r="F94" s="141"/>
      <c r="G94" s="137"/>
      <c r="H94" s="238"/>
      <c r="I94" s="242"/>
      <c r="J94" s="250"/>
      <c r="K94" s="242"/>
      <c r="L94" s="242"/>
      <c r="M94" s="242"/>
    </row>
    <row r="95" spans="1:13" s="6" customFormat="1" ht="28" customHeight="1" x14ac:dyDescent="0.35">
      <c r="A95" s="10"/>
      <c r="B95" s="166" t="s">
        <v>891</v>
      </c>
      <c r="C95" s="11"/>
      <c r="D95" s="167" t="s">
        <v>892</v>
      </c>
      <c r="E95" s="11"/>
      <c r="F95" s="141"/>
      <c r="G95" s="137"/>
      <c r="H95" s="238"/>
      <c r="I95" s="242"/>
      <c r="J95" s="250"/>
      <c r="K95" s="242"/>
      <c r="L95" s="242"/>
      <c r="M95" s="242"/>
    </row>
    <row r="96" spans="1:13" s="6" customFormat="1" ht="28" customHeight="1" x14ac:dyDescent="0.35">
      <c r="A96" s="10"/>
      <c r="B96" s="166" t="s">
        <v>893</v>
      </c>
      <c r="C96" s="11"/>
      <c r="D96" s="167" t="s">
        <v>456</v>
      </c>
      <c r="E96" s="11"/>
      <c r="F96" s="141"/>
      <c r="G96" s="137"/>
      <c r="H96" s="238"/>
      <c r="I96" s="242"/>
      <c r="J96" s="250"/>
      <c r="K96" s="242"/>
      <c r="L96" s="242"/>
      <c r="M96" s="242"/>
    </row>
    <row r="97" spans="1:13" s="6" customFormat="1" ht="28" customHeight="1" x14ac:dyDescent="0.35">
      <c r="A97" s="10"/>
      <c r="B97" s="166" t="s">
        <v>894</v>
      </c>
      <c r="C97" s="11"/>
      <c r="D97" s="167" t="s">
        <v>895</v>
      </c>
      <c r="E97" s="11"/>
      <c r="F97" s="141"/>
      <c r="G97" s="137"/>
      <c r="H97" s="238"/>
      <c r="I97" s="242"/>
      <c r="J97" s="250"/>
      <c r="K97" s="242"/>
      <c r="L97" s="242"/>
      <c r="M97" s="242"/>
    </row>
    <row r="98" spans="1:13" s="6" customFormat="1" ht="10" customHeight="1" x14ac:dyDescent="0.35">
      <c r="A98" s="10"/>
      <c r="B98" s="219"/>
      <c r="C98" s="11"/>
      <c r="D98" s="159"/>
      <c r="E98" s="11"/>
      <c r="F98" s="162"/>
      <c r="G98" s="137"/>
      <c r="H98" s="238"/>
      <c r="I98" s="242"/>
      <c r="J98" s="250"/>
      <c r="K98" s="242"/>
      <c r="L98" s="242"/>
      <c r="M98" s="242"/>
    </row>
    <row r="99" spans="1:13" s="6" customFormat="1" ht="28" customHeight="1" x14ac:dyDescent="0.35">
      <c r="A99" s="10"/>
      <c r="B99" s="161" t="s">
        <v>896</v>
      </c>
      <c r="C99" s="231"/>
      <c r="D99" s="231" t="s">
        <v>460</v>
      </c>
      <c r="E99" s="11"/>
      <c r="F99" s="141" t="str">
        <f>IFERROR(ROUND(AVERAGE(F101:F104),0),"")</f>
        <v/>
      </c>
      <c r="G99" s="137"/>
      <c r="H99" s="238"/>
      <c r="I99" s="168" t="str">
        <f>F99</f>
        <v/>
      </c>
      <c r="J99" s="250"/>
      <c r="K99" s="242"/>
      <c r="L99" s="242"/>
      <c r="M99" s="242"/>
    </row>
    <row r="100" spans="1:13" s="6" customFormat="1" ht="10" customHeight="1" x14ac:dyDescent="0.35">
      <c r="A100" s="10"/>
      <c r="B100" s="161"/>
      <c r="C100" s="231"/>
      <c r="D100" s="159"/>
      <c r="E100" s="11"/>
      <c r="F100" s="162"/>
      <c r="G100" s="137"/>
      <c r="H100" s="238"/>
      <c r="I100" s="242"/>
      <c r="J100" s="250"/>
      <c r="K100" s="242"/>
      <c r="L100" s="242"/>
      <c r="M100" s="242"/>
    </row>
    <row r="101" spans="1:13" s="6" customFormat="1" ht="28" customHeight="1" x14ac:dyDescent="0.35">
      <c r="A101" s="10"/>
      <c r="B101" s="166" t="s">
        <v>897</v>
      </c>
      <c r="C101" s="11"/>
      <c r="D101" s="167" t="s">
        <v>462</v>
      </c>
      <c r="E101" s="11"/>
      <c r="F101" s="141"/>
      <c r="G101" s="137"/>
      <c r="H101" s="238"/>
      <c r="I101" s="242"/>
      <c r="J101" s="250"/>
      <c r="K101" s="242"/>
      <c r="L101" s="242"/>
      <c r="M101" s="242"/>
    </row>
    <row r="102" spans="1:13" s="6" customFormat="1" ht="28" customHeight="1" x14ac:dyDescent="0.35">
      <c r="A102" s="10"/>
      <c r="B102" s="166" t="s">
        <v>898</v>
      </c>
      <c r="C102" s="11"/>
      <c r="D102" s="167" t="s">
        <v>899</v>
      </c>
      <c r="E102" s="11"/>
      <c r="F102" s="141"/>
      <c r="G102" s="137"/>
      <c r="H102" s="238"/>
      <c r="I102" s="242"/>
      <c r="J102" s="250"/>
      <c r="K102" s="242"/>
      <c r="L102" s="242"/>
      <c r="M102" s="242"/>
    </row>
    <row r="103" spans="1:13" s="6" customFormat="1" ht="28" customHeight="1" x14ac:dyDescent="0.35">
      <c r="A103" s="10"/>
      <c r="B103" s="166" t="s">
        <v>900</v>
      </c>
      <c r="C103" s="11"/>
      <c r="D103" s="167" t="s">
        <v>901</v>
      </c>
      <c r="E103" s="11"/>
      <c r="F103" s="141"/>
      <c r="G103" s="137"/>
      <c r="H103" s="238"/>
      <c r="I103" s="242"/>
      <c r="J103" s="250"/>
      <c r="K103" s="242"/>
      <c r="L103" s="242"/>
      <c r="M103" s="242"/>
    </row>
    <row r="104" spans="1:13" s="6" customFormat="1" ht="28" customHeight="1" x14ac:dyDescent="0.35">
      <c r="A104" s="10"/>
      <c r="B104" s="166" t="s">
        <v>902</v>
      </c>
      <c r="C104" s="11"/>
      <c r="D104" s="167" t="s">
        <v>468</v>
      </c>
      <c r="E104" s="11"/>
      <c r="F104" s="141"/>
      <c r="G104" s="137"/>
      <c r="H104" s="238"/>
      <c r="I104" s="242"/>
      <c r="J104" s="250"/>
      <c r="K104" s="242"/>
      <c r="L104" s="242"/>
      <c r="M104" s="242"/>
    </row>
    <row r="105" spans="1:13" s="6" customFormat="1" ht="10" customHeight="1" x14ac:dyDescent="0.35">
      <c r="A105" s="10"/>
      <c r="B105" s="219"/>
      <c r="C105" s="11"/>
      <c r="D105" s="159"/>
      <c r="E105" s="11"/>
      <c r="F105" s="162"/>
      <c r="G105" s="137"/>
      <c r="H105" s="238"/>
      <c r="I105" s="242"/>
      <c r="J105" s="250"/>
      <c r="K105" s="242"/>
      <c r="L105" s="242"/>
      <c r="M105" s="242"/>
    </row>
    <row r="106" spans="1:13" s="6" customFormat="1" ht="28" customHeight="1" x14ac:dyDescent="0.35">
      <c r="A106" s="10"/>
      <c r="B106" s="161" t="s">
        <v>903</v>
      </c>
      <c r="C106" s="231"/>
      <c r="D106" s="231" t="s">
        <v>470</v>
      </c>
      <c r="E106" s="11"/>
      <c r="F106" s="141" t="str">
        <f>IFERROR(ROUND(AVERAGE(F108:F112),0),"")</f>
        <v/>
      </c>
      <c r="G106" s="137"/>
      <c r="H106" s="238"/>
      <c r="I106" s="168" t="str">
        <f>F106</f>
        <v/>
      </c>
      <c r="J106" s="250"/>
      <c r="K106" s="242"/>
      <c r="L106" s="242"/>
      <c r="M106" s="242"/>
    </row>
    <row r="107" spans="1:13" s="6" customFormat="1" ht="10" customHeight="1" x14ac:dyDescent="0.35">
      <c r="A107" s="10"/>
      <c r="B107" s="161"/>
      <c r="C107" s="231"/>
      <c r="D107" s="159"/>
      <c r="E107" s="11"/>
      <c r="F107" s="162"/>
      <c r="G107" s="137"/>
      <c r="H107" s="238"/>
      <c r="I107" s="242"/>
      <c r="J107" s="250"/>
      <c r="K107" s="242"/>
      <c r="L107" s="242"/>
      <c r="M107" s="242"/>
    </row>
    <row r="108" spans="1:13" s="6" customFormat="1" ht="28" customHeight="1" x14ac:dyDescent="0.35">
      <c r="A108" s="10"/>
      <c r="B108" s="166" t="s">
        <v>904</v>
      </c>
      <c r="C108" s="11"/>
      <c r="D108" s="167" t="s">
        <v>905</v>
      </c>
      <c r="E108" s="11"/>
      <c r="F108" s="141"/>
      <c r="G108" s="137"/>
      <c r="H108" s="238"/>
      <c r="I108" s="242"/>
      <c r="J108" s="250"/>
      <c r="K108" s="242"/>
      <c r="L108" s="242"/>
      <c r="M108" s="242"/>
    </row>
    <row r="109" spans="1:13" s="6" customFormat="1" ht="28" customHeight="1" x14ac:dyDescent="0.35">
      <c r="A109" s="10"/>
      <c r="B109" s="166" t="s">
        <v>906</v>
      </c>
      <c r="C109" s="11"/>
      <c r="D109" s="167" t="s">
        <v>474</v>
      </c>
      <c r="E109" s="11"/>
      <c r="F109" s="141"/>
      <c r="G109" s="137"/>
      <c r="H109" s="238"/>
      <c r="I109" s="242"/>
      <c r="J109" s="250"/>
      <c r="K109" s="242"/>
      <c r="L109" s="242"/>
      <c r="M109" s="242"/>
    </row>
    <row r="110" spans="1:13" s="6" customFormat="1" ht="28" customHeight="1" x14ac:dyDescent="0.35">
      <c r="A110" s="10"/>
      <c r="B110" s="166" t="s">
        <v>907</v>
      </c>
      <c r="C110" s="11"/>
      <c r="D110" s="167" t="s">
        <v>476</v>
      </c>
      <c r="E110" s="11"/>
      <c r="F110" s="141"/>
      <c r="G110" s="137"/>
      <c r="H110" s="238"/>
      <c r="I110" s="242"/>
      <c r="J110" s="250"/>
      <c r="K110" s="242"/>
      <c r="L110" s="242"/>
      <c r="M110" s="242"/>
    </row>
    <row r="111" spans="1:13" s="6" customFormat="1" ht="28" customHeight="1" x14ac:dyDescent="0.35">
      <c r="A111" s="10"/>
      <c r="B111" s="166" t="s">
        <v>908</v>
      </c>
      <c r="C111" s="11"/>
      <c r="D111" s="167" t="s">
        <v>478</v>
      </c>
      <c r="E111" s="11"/>
      <c r="F111" s="141"/>
      <c r="G111" s="137"/>
      <c r="H111" s="238"/>
      <c r="I111" s="242"/>
      <c r="J111" s="250"/>
      <c r="K111" s="242"/>
      <c r="L111" s="242"/>
      <c r="M111" s="242"/>
    </row>
    <row r="112" spans="1:13" s="6" customFormat="1" ht="28" customHeight="1" x14ac:dyDescent="0.35">
      <c r="A112" s="10"/>
      <c r="B112" s="166" t="s">
        <v>909</v>
      </c>
      <c r="C112" s="11"/>
      <c r="D112" s="167" t="s">
        <v>910</v>
      </c>
      <c r="E112" s="11"/>
      <c r="F112" s="141"/>
      <c r="G112" s="137"/>
      <c r="H112" s="238"/>
      <c r="I112" s="242"/>
      <c r="J112" s="250"/>
      <c r="K112" s="242"/>
      <c r="L112" s="242"/>
      <c r="M112" s="242"/>
    </row>
    <row r="113" spans="1:13" s="6" customFormat="1" ht="10" customHeight="1" x14ac:dyDescent="0.35">
      <c r="A113" s="10"/>
      <c r="B113" s="219"/>
      <c r="C113" s="11"/>
      <c r="D113" s="159"/>
      <c r="E113" s="11"/>
      <c r="F113" s="162"/>
      <c r="G113" s="137"/>
      <c r="H113" s="238"/>
      <c r="I113" s="242"/>
      <c r="J113" s="250"/>
      <c r="K113" s="242"/>
      <c r="L113" s="242"/>
      <c r="M113" s="242"/>
    </row>
    <row r="114" spans="1:13" s="6" customFormat="1" ht="28" customHeight="1" x14ac:dyDescent="0.35">
      <c r="A114" s="10"/>
      <c r="B114" s="161" t="s">
        <v>911</v>
      </c>
      <c r="C114" s="231"/>
      <c r="D114" s="231" t="s">
        <v>482</v>
      </c>
      <c r="E114" s="11"/>
      <c r="F114" s="141" t="str">
        <f>IFERROR(ROUND(AVERAGE(F116:F120),0),"")</f>
        <v/>
      </c>
      <c r="G114" s="137"/>
      <c r="H114" s="238"/>
      <c r="I114" s="168" t="str">
        <f>F114</f>
        <v/>
      </c>
      <c r="J114" s="250"/>
      <c r="K114" s="242"/>
      <c r="L114" s="242"/>
      <c r="M114" s="242"/>
    </row>
    <row r="115" spans="1:13" s="6" customFormat="1" ht="10" customHeight="1" x14ac:dyDescent="0.35">
      <c r="A115" s="10"/>
      <c r="B115" s="161"/>
      <c r="C115" s="231"/>
      <c r="D115" s="159"/>
      <c r="E115" s="11"/>
      <c r="F115" s="162"/>
      <c r="G115" s="137"/>
      <c r="H115" s="238"/>
      <c r="I115" s="242"/>
      <c r="J115" s="250"/>
      <c r="K115" s="242"/>
      <c r="L115" s="242"/>
      <c r="M115" s="242"/>
    </row>
    <row r="116" spans="1:13" s="6" customFormat="1" ht="28" customHeight="1" x14ac:dyDescent="0.35">
      <c r="A116" s="10"/>
      <c r="B116" s="166" t="s">
        <v>912</v>
      </c>
      <c r="C116" s="11"/>
      <c r="D116" s="167" t="s">
        <v>484</v>
      </c>
      <c r="E116" s="11"/>
      <c r="F116" s="141"/>
      <c r="G116" s="137"/>
      <c r="H116" s="238"/>
      <c r="I116" s="242"/>
      <c r="J116" s="250"/>
      <c r="K116" s="242"/>
      <c r="L116" s="242"/>
      <c r="M116" s="242"/>
    </row>
    <row r="117" spans="1:13" s="6" customFormat="1" ht="28" customHeight="1" x14ac:dyDescent="0.35">
      <c r="A117" s="10"/>
      <c r="B117" s="166" t="s">
        <v>913</v>
      </c>
      <c r="C117" s="11"/>
      <c r="D117" s="167" t="s">
        <v>486</v>
      </c>
      <c r="E117" s="11"/>
      <c r="F117" s="141"/>
      <c r="G117" s="137"/>
      <c r="H117" s="238"/>
      <c r="I117" s="242"/>
      <c r="J117" s="250"/>
      <c r="K117" s="242"/>
      <c r="L117" s="242"/>
      <c r="M117" s="242"/>
    </row>
    <row r="118" spans="1:13" s="6" customFormat="1" ht="28" customHeight="1" x14ac:dyDescent="0.35">
      <c r="A118" s="10"/>
      <c r="B118" s="166" t="s">
        <v>914</v>
      </c>
      <c r="C118" s="11"/>
      <c r="D118" s="167" t="s">
        <v>488</v>
      </c>
      <c r="E118" s="11"/>
      <c r="F118" s="141"/>
      <c r="G118" s="137"/>
      <c r="H118" s="238"/>
      <c r="I118" s="242"/>
      <c r="J118" s="250"/>
      <c r="K118" s="242"/>
      <c r="L118" s="242"/>
      <c r="M118" s="242"/>
    </row>
    <row r="119" spans="1:13" s="6" customFormat="1" ht="28" customHeight="1" x14ac:dyDescent="0.35">
      <c r="A119" s="10"/>
      <c r="B119" s="166" t="s">
        <v>915</v>
      </c>
      <c r="C119" s="11"/>
      <c r="D119" s="167" t="s">
        <v>490</v>
      </c>
      <c r="E119" s="11"/>
      <c r="F119" s="141"/>
      <c r="G119" s="137"/>
      <c r="H119" s="238"/>
      <c r="I119" s="242"/>
      <c r="J119" s="250"/>
      <c r="K119" s="242"/>
      <c r="L119" s="242"/>
      <c r="M119" s="242"/>
    </row>
    <row r="120" spans="1:13" s="6" customFormat="1" ht="28" customHeight="1" x14ac:dyDescent="0.35">
      <c r="A120" s="10"/>
      <c r="B120" s="166" t="s">
        <v>916</v>
      </c>
      <c r="C120" s="11"/>
      <c r="D120" s="167" t="s">
        <v>492</v>
      </c>
      <c r="E120" s="11"/>
      <c r="F120" s="141"/>
      <c r="G120" s="137"/>
      <c r="H120" s="238"/>
      <c r="I120" s="242"/>
      <c r="J120" s="250"/>
      <c r="K120" s="242"/>
      <c r="L120" s="242"/>
      <c r="M120" s="242"/>
    </row>
    <row r="121" spans="1:13" s="6" customFormat="1" ht="10" customHeight="1" x14ac:dyDescent="0.35">
      <c r="A121" s="10"/>
      <c r="B121" s="219"/>
      <c r="C121" s="11"/>
      <c r="D121" s="159"/>
      <c r="E121" s="11"/>
      <c r="F121" s="162"/>
      <c r="G121" s="137"/>
      <c r="H121" s="238"/>
      <c r="I121" s="242"/>
      <c r="J121" s="250"/>
      <c r="K121" s="242"/>
      <c r="L121" s="242"/>
      <c r="M121" s="242"/>
    </row>
    <row r="122" spans="1:13" s="6" customFormat="1" ht="28" customHeight="1" x14ac:dyDescent="0.35">
      <c r="A122" s="10"/>
      <c r="B122" s="161" t="s">
        <v>917</v>
      </c>
      <c r="C122" s="231"/>
      <c r="D122" s="231" t="s">
        <v>494</v>
      </c>
      <c r="E122" s="11"/>
      <c r="F122" s="141" t="str">
        <f>IFERROR(ROUND(AVERAGE(F124:F128),0),"")</f>
        <v/>
      </c>
      <c r="G122" s="137"/>
      <c r="H122" s="238"/>
      <c r="I122" s="168" t="str">
        <f>F122</f>
        <v/>
      </c>
      <c r="J122" s="250"/>
      <c r="K122" s="242"/>
      <c r="L122" s="242"/>
      <c r="M122" s="242"/>
    </row>
    <row r="123" spans="1:13" s="6" customFormat="1" ht="10" customHeight="1" x14ac:dyDescent="0.35">
      <c r="A123" s="10"/>
      <c r="B123" s="161"/>
      <c r="C123" s="231"/>
      <c r="D123" s="159"/>
      <c r="E123" s="11"/>
      <c r="F123" s="162"/>
      <c r="G123" s="137"/>
      <c r="H123" s="238"/>
      <c r="I123" s="242"/>
      <c r="J123" s="250"/>
      <c r="K123" s="242"/>
      <c r="L123" s="242"/>
      <c r="M123" s="242"/>
    </row>
    <row r="124" spans="1:13" s="6" customFormat="1" ht="28" customHeight="1" x14ac:dyDescent="0.35">
      <c r="A124" s="10"/>
      <c r="B124" s="166" t="s">
        <v>918</v>
      </c>
      <c r="C124" s="11"/>
      <c r="D124" s="167" t="s">
        <v>919</v>
      </c>
      <c r="E124" s="11"/>
      <c r="F124" s="141"/>
      <c r="G124" s="137"/>
      <c r="H124" s="238"/>
      <c r="I124" s="242"/>
      <c r="J124" s="250"/>
      <c r="K124" s="242"/>
      <c r="L124" s="242"/>
      <c r="M124" s="242"/>
    </row>
    <row r="125" spans="1:13" s="6" customFormat="1" ht="28" customHeight="1" x14ac:dyDescent="0.35">
      <c r="A125" s="10"/>
      <c r="B125" s="166" t="s">
        <v>920</v>
      </c>
      <c r="C125" s="11"/>
      <c r="D125" s="167" t="s">
        <v>498</v>
      </c>
      <c r="E125" s="11"/>
      <c r="F125" s="141"/>
      <c r="G125" s="137"/>
      <c r="H125" s="238"/>
      <c r="I125" s="242"/>
      <c r="J125" s="250"/>
      <c r="K125" s="242"/>
      <c r="L125" s="242"/>
      <c r="M125" s="242"/>
    </row>
    <row r="126" spans="1:13" s="6" customFormat="1" ht="28" customHeight="1" x14ac:dyDescent="0.35">
      <c r="A126" s="10"/>
      <c r="B126" s="166" t="s">
        <v>921</v>
      </c>
      <c r="C126" s="11"/>
      <c r="D126" s="167" t="s">
        <v>922</v>
      </c>
      <c r="E126" s="11"/>
      <c r="F126" s="141"/>
      <c r="G126" s="137"/>
      <c r="H126" s="238"/>
      <c r="I126" s="242"/>
      <c r="J126" s="250"/>
      <c r="K126" s="242"/>
      <c r="L126" s="242"/>
      <c r="M126" s="242"/>
    </row>
    <row r="127" spans="1:13" s="6" customFormat="1" ht="28" customHeight="1" x14ac:dyDescent="0.35">
      <c r="A127" s="10"/>
      <c r="B127" s="166" t="s">
        <v>923</v>
      </c>
      <c r="C127" s="11"/>
      <c r="D127" s="167" t="s">
        <v>924</v>
      </c>
      <c r="E127" s="11"/>
      <c r="F127" s="141"/>
      <c r="G127" s="137"/>
      <c r="H127" s="238"/>
      <c r="I127" s="242"/>
      <c r="J127" s="250"/>
      <c r="K127" s="242"/>
      <c r="L127" s="242"/>
      <c r="M127" s="242"/>
    </row>
    <row r="128" spans="1:13" s="6" customFormat="1" ht="28" customHeight="1" x14ac:dyDescent="0.35">
      <c r="A128" s="10"/>
      <c r="B128" s="166" t="s">
        <v>925</v>
      </c>
      <c r="C128" s="11"/>
      <c r="D128" s="167" t="s">
        <v>504</v>
      </c>
      <c r="E128" s="11"/>
      <c r="F128" s="141"/>
      <c r="G128" s="137"/>
      <c r="H128" s="238"/>
      <c r="I128" s="242"/>
      <c r="J128" s="250"/>
      <c r="K128" s="242"/>
      <c r="L128" s="242"/>
      <c r="M128" s="242"/>
    </row>
    <row r="129" spans="1:13" s="6" customFormat="1" ht="10" customHeight="1" x14ac:dyDescent="0.35">
      <c r="A129" s="10"/>
      <c r="B129" s="219"/>
      <c r="C129" s="11"/>
      <c r="D129" s="159"/>
      <c r="E129" s="11"/>
      <c r="F129" s="17"/>
      <c r="G129" s="137"/>
      <c r="H129" s="238"/>
      <c r="I129" s="242"/>
      <c r="J129" s="250"/>
      <c r="K129" s="242"/>
      <c r="L129" s="242"/>
      <c r="M129" s="242"/>
    </row>
    <row r="130" spans="1:13" s="6" customFormat="1" ht="18" customHeight="1" x14ac:dyDescent="0.35">
      <c r="A130" s="10"/>
      <c r="B130" s="225" t="s">
        <v>926</v>
      </c>
      <c r="C130" s="21"/>
      <c r="D130" s="21" t="s">
        <v>506</v>
      </c>
      <c r="E130" s="11"/>
      <c r="F130" s="17"/>
      <c r="G130" s="137"/>
      <c r="H130" s="238"/>
      <c r="I130" s="242"/>
      <c r="J130" s="250"/>
      <c r="K130" s="242"/>
      <c r="L130" s="242"/>
      <c r="M130" s="242"/>
    </row>
    <row r="131" spans="1:13" s="6" customFormat="1" ht="28" customHeight="1" x14ac:dyDescent="0.35">
      <c r="A131" s="10"/>
      <c r="B131" s="161" t="s">
        <v>927</v>
      </c>
      <c r="C131" s="231"/>
      <c r="D131" s="231" t="s">
        <v>928</v>
      </c>
      <c r="E131" s="11"/>
      <c r="F131" s="141" t="str">
        <f>IFERROR(ROUND(AVERAGE(F133:F137),0),"")</f>
        <v/>
      </c>
      <c r="G131" s="137"/>
      <c r="H131" s="238"/>
      <c r="I131" s="168" t="str">
        <f>F131</f>
        <v/>
      </c>
      <c r="J131" s="250"/>
      <c r="K131" s="242"/>
      <c r="L131" s="242"/>
      <c r="M131" s="242"/>
    </row>
    <row r="132" spans="1:13" s="6" customFormat="1" ht="10" customHeight="1" x14ac:dyDescent="0.35">
      <c r="A132" s="10"/>
      <c r="B132" s="161"/>
      <c r="C132" s="231"/>
      <c r="D132" s="159"/>
      <c r="E132" s="11"/>
      <c r="F132" s="17"/>
      <c r="G132" s="137"/>
      <c r="H132" s="238"/>
      <c r="I132" s="242"/>
      <c r="J132" s="250"/>
      <c r="K132" s="242"/>
      <c r="L132" s="242"/>
      <c r="M132" s="242"/>
    </row>
    <row r="133" spans="1:13" s="6" customFormat="1" ht="28" customHeight="1" x14ac:dyDescent="0.35">
      <c r="A133" s="10"/>
      <c r="B133" s="166" t="s">
        <v>929</v>
      </c>
      <c r="C133" s="11"/>
      <c r="D133" s="167" t="s">
        <v>930</v>
      </c>
      <c r="E133" s="11"/>
      <c r="F133" s="141"/>
      <c r="G133" s="137"/>
      <c r="H133" s="238"/>
      <c r="I133" s="242"/>
      <c r="J133" s="250"/>
      <c r="K133" s="242"/>
      <c r="L133" s="242"/>
      <c r="M133" s="242"/>
    </row>
    <row r="134" spans="1:13" s="6" customFormat="1" ht="28" customHeight="1" x14ac:dyDescent="0.35">
      <c r="A134" s="10"/>
      <c r="B134" s="166" t="s">
        <v>931</v>
      </c>
      <c r="C134" s="11"/>
      <c r="D134" s="167" t="s">
        <v>932</v>
      </c>
      <c r="E134" s="11"/>
      <c r="F134" s="141"/>
      <c r="G134" s="137"/>
      <c r="H134" s="238"/>
      <c r="I134" s="242"/>
      <c r="J134" s="250"/>
      <c r="K134" s="242"/>
      <c r="L134" s="242"/>
      <c r="M134" s="242"/>
    </row>
    <row r="135" spans="1:13" s="6" customFormat="1" ht="28" customHeight="1" x14ac:dyDescent="0.35">
      <c r="A135" s="10"/>
      <c r="B135" s="166" t="s">
        <v>933</v>
      </c>
      <c r="C135" s="11"/>
      <c r="D135" s="167" t="s">
        <v>934</v>
      </c>
      <c r="E135" s="11"/>
      <c r="F135" s="141"/>
      <c r="G135" s="137"/>
      <c r="H135" s="238"/>
      <c r="I135" s="242"/>
      <c r="J135" s="250"/>
      <c r="K135" s="242"/>
      <c r="L135" s="242"/>
      <c r="M135" s="242"/>
    </row>
    <row r="136" spans="1:13" s="6" customFormat="1" ht="28" customHeight="1" x14ac:dyDescent="0.35">
      <c r="A136" s="10"/>
      <c r="B136" s="166" t="s">
        <v>935</v>
      </c>
      <c r="C136" s="11"/>
      <c r="D136" s="167" t="s">
        <v>936</v>
      </c>
      <c r="E136" s="11"/>
      <c r="F136" s="141"/>
      <c r="G136" s="137"/>
      <c r="H136" s="238"/>
      <c r="I136" s="242"/>
      <c r="J136" s="250"/>
      <c r="K136" s="242"/>
      <c r="L136" s="242"/>
      <c r="M136" s="242"/>
    </row>
    <row r="137" spans="1:13" s="6" customFormat="1" ht="28" customHeight="1" x14ac:dyDescent="0.35">
      <c r="A137" s="10"/>
      <c r="B137" s="166" t="s">
        <v>937</v>
      </c>
      <c r="C137" s="11"/>
      <c r="D137" s="167" t="s">
        <v>938</v>
      </c>
      <c r="E137" s="11"/>
      <c r="F137" s="141"/>
      <c r="G137" s="137"/>
      <c r="H137" s="238"/>
      <c r="I137" s="242"/>
      <c r="J137" s="250"/>
      <c r="K137" s="242"/>
      <c r="L137" s="242"/>
      <c r="M137" s="242"/>
    </row>
    <row r="138" spans="1:13" s="6" customFormat="1" ht="10" customHeight="1" x14ac:dyDescent="0.35">
      <c r="A138" s="10"/>
      <c r="B138" s="219"/>
      <c r="C138" s="11"/>
      <c r="D138" s="159"/>
      <c r="E138" s="11"/>
      <c r="F138" s="17"/>
      <c r="G138" s="137"/>
      <c r="H138" s="238"/>
      <c r="I138" s="242"/>
      <c r="J138" s="250"/>
      <c r="K138" s="242"/>
      <c r="L138" s="242"/>
      <c r="M138" s="242"/>
    </row>
    <row r="139" spans="1:13" s="6" customFormat="1" ht="28" customHeight="1" x14ac:dyDescent="0.35">
      <c r="A139" s="10"/>
      <c r="B139" s="161" t="s">
        <v>939</v>
      </c>
      <c r="C139" s="231"/>
      <c r="D139" s="231" t="s">
        <v>520</v>
      </c>
      <c r="E139" s="11"/>
      <c r="F139" s="141" t="str">
        <f>IFERROR(ROUND(AVERAGE(F141:F143),0),"")</f>
        <v/>
      </c>
      <c r="G139" s="137"/>
      <c r="H139" s="238"/>
      <c r="I139" s="168" t="str">
        <f>F139</f>
        <v/>
      </c>
      <c r="J139" s="250"/>
      <c r="K139" s="242"/>
      <c r="L139" s="242"/>
      <c r="M139" s="242"/>
    </row>
    <row r="140" spans="1:13" s="6" customFormat="1" ht="10" customHeight="1" x14ac:dyDescent="0.35">
      <c r="A140" s="10"/>
      <c r="B140" s="161"/>
      <c r="C140" s="231"/>
      <c r="D140" s="159"/>
      <c r="E140" s="11"/>
      <c r="F140" s="17"/>
      <c r="G140" s="137"/>
      <c r="H140" s="238"/>
      <c r="I140" s="242"/>
      <c r="J140" s="250"/>
      <c r="K140" s="242"/>
      <c r="L140" s="242"/>
      <c r="M140" s="242"/>
    </row>
    <row r="141" spans="1:13" s="6" customFormat="1" ht="28" customHeight="1" x14ac:dyDescent="0.35">
      <c r="A141" s="10"/>
      <c r="B141" s="166" t="s">
        <v>940</v>
      </c>
      <c r="C141" s="11"/>
      <c r="D141" s="167" t="s">
        <v>941</v>
      </c>
      <c r="E141" s="11"/>
      <c r="F141" s="141"/>
      <c r="G141" s="137"/>
      <c r="H141" s="238"/>
      <c r="I141" s="242"/>
      <c r="J141" s="250"/>
      <c r="K141" s="242"/>
      <c r="L141" s="242"/>
      <c r="M141" s="242"/>
    </row>
    <row r="142" spans="1:13" s="6" customFormat="1" ht="28" customHeight="1" x14ac:dyDescent="0.35">
      <c r="A142" s="10"/>
      <c r="B142" s="166" t="s">
        <v>942</v>
      </c>
      <c r="C142" s="11"/>
      <c r="D142" s="167" t="s">
        <v>943</v>
      </c>
      <c r="E142" s="11"/>
      <c r="F142" s="141"/>
      <c r="G142" s="137"/>
      <c r="H142" s="238"/>
      <c r="I142" s="242"/>
      <c r="J142" s="250"/>
      <c r="K142" s="242"/>
      <c r="L142" s="242"/>
      <c r="M142" s="242"/>
    </row>
    <row r="143" spans="1:13" s="6" customFormat="1" ht="28" customHeight="1" x14ac:dyDescent="0.35">
      <c r="A143" s="10"/>
      <c r="B143" s="166" t="s">
        <v>944</v>
      </c>
      <c r="C143" s="11"/>
      <c r="D143" s="167" t="s">
        <v>945</v>
      </c>
      <c r="E143" s="11"/>
      <c r="F143" s="141"/>
      <c r="G143" s="137"/>
      <c r="H143" s="238"/>
      <c r="I143" s="242"/>
      <c r="J143" s="250"/>
      <c r="K143" s="242"/>
      <c r="L143" s="242"/>
      <c r="M143" s="242"/>
    </row>
    <row r="144" spans="1:13" s="6" customFormat="1" ht="10" customHeight="1" x14ac:dyDescent="0.35">
      <c r="A144" s="10"/>
      <c r="B144" s="219"/>
      <c r="C144" s="11"/>
      <c r="D144" s="159"/>
      <c r="E144" s="11"/>
      <c r="F144" s="17"/>
      <c r="G144" s="137"/>
      <c r="H144" s="238"/>
      <c r="I144" s="242"/>
      <c r="J144" s="250"/>
      <c r="K144" s="242"/>
      <c r="L144" s="242"/>
      <c r="M144" s="242"/>
    </row>
    <row r="145" spans="1:13" s="6" customFormat="1" ht="28" customHeight="1" x14ac:dyDescent="0.35">
      <c r="A145" s="10"/>
      <c r="B145" s="161" t="s">
        <v>946</v>
      </c>
      <c r="C145" s="231"/>
      <c r="D145" s="231" t="s">
        <v>528</v>
      </c>
      <c r="E145" s="11"/>
      <c r="F145" s="141" t="str">
        <f>IFERROR(ROUND(AVERAGE(F147:F150),0),"")</f>
        <v/>
      </c>
      <c r="G145" s="137"/>
      <c r="H145" s="238"/>
      <c r="I145" s="168" t="str">
        <f>F145</f>
        <v/>
      </c>
      <c r="J145" s="250"/>
      <c r="K145" s="242"/>
      <c r="L145" s="242"/>
      <c r="M145" s="242"/>
    </row>
    <row r="146" spans="1:13" s="6" customFormat="1" ht="10" customHeight="1" x14ac:dyDescent="0.35">
      <c r="A146" s="10"/>
      <c r="B146" s="161"/>
      <c r="C146" s="231"/>
      <c r="D146" s="159"/>
      <c r="E146" s="11"/>
      <c r="F146" s="17"/>
      <c r="G146" s="137"/>
      <c r="H146" s="238"/>
      <c r="I146" s="242"/>
      <c r="J146" s="250"/>
      <c r="K146" s="242"/>
      <c r="L146" s="242"/>
      <c r="M146" s="242"/>
    </row>
    <row r="147" spans="1:13" s="6" customFormat="1" ht="28" customHeight="1" x14ac:dyDescent="0.35">
      <c r="A147" s="10"/>
      <c r="B147" s="166" t="s">
        <v>947</v>
      </c>
      <c r="C147" s="11"/>
      <c r="D147" s="167" t="s">
        <v>948</v>
      </c>
      <c r="E147" s="11"/>
      <c r="F147" s="141"/>
      <c r="G147" s="137"/>
      <c r="H147" s="238"/>
      <c r="I147" s="242"/>
      <c r="J147" s="250"/>
      <c r="K147" s="242"/>
      <c r="L147" s="242"/>
      <c r="M147" s="242"/>
    </row>
    <row r="148" spans="1:13" s="6" customFormat="1" ht="28" customHeight="1" x14ac:dyDescent="0.35">
      <c r="A148" s="10"/>
      <c r="B148" s="166" t="s">
        <v>949</v>
      </c>
      <c r="C148" s="11"/>
      <c r="D148" s="167" t="s">
        <v>950</v>
      </c>
      <c r="E148" s="11"/>
      <c r="F148" s="141"/>
      <c r="G148" s="137"/>
      <c r="H148" s="238"/>
      <c r="I148" s="242"/>
      <c r="J148" s="250"/>
      <c r="K148" s="242"/>
      <c r="L148" s="242"/>
      <c r="M148" s="242"/>
    </row>
    <row r="149" spans="1:13" s="6" customFormat="1" ht="28" customHeight="1" x14ac:dyDescent="0.35">
      <c r="A149" s="10"/>
      <c r="B149" s="166" t="s">
        <v>951</v>
      </c>
      <c r="C149" s="11"/>
      <c r="D149" s="167" t="s">
        <v>952</v>
      </c>
      <c r="E149" s="11"/>
      <c r="F149" s="141"/>
      <c r="G149" s="137"/>
      <c r="H149" s="238"/>
      <c r="I149" s="242"/>
      <c r="J149" s="250"/>
      <c r="K149" s="242"/>
      <c r="L149" s="242"/>
      <c r="M149" s="242"/>
    </row>
    <row r="150" spans="1:13" s="6" customFormat="1" ht="28" customHeight="1" x14ac:dyDescent="0.35">
      <c r="A150" s="10"/>
      <c r="B150" s="166" t="s">
        <v>953</v>
      </c>
      <c r="C150" s="11"/>
      <c r="D150" s="167" t="s">
        <v>954</v>
      </c>
      <c r="E150" s="11"/>
      <c r="F150" s="141"/>
      <c r="G150" s="137"/>
      <c r="H150" s="238"/>
      <c r="I150" s="242"/>
      <c r="J150" s="250"/>
      <c r="K150" s="242"/>
      <c r="L150" s="242"/>
      <c r="M150" s="242"/>
    </row>
    <row r="151" spans="1:13" s="6" customFormat="1" ht="10" customHeight="1" x14ac:dyDescent="0.35">
      <c r="A151" s="10"/>
      <c r="B151" s="219"/>
      <c r="C151" s="11"/>
      <c r="D151" s="159"/>
      <c r="E151" s="11"/>
      <c r="F151" s="17"/>
      <c r="G151" s="137"/>
      <c r="H151" s="238"/>
      <c r="I151" s="242"/>
      <c r="J151" s="250"/>
      <c r="K151" s="242"/>
      <c r="L151" s="242"/>
      <c r="M151" s="242"/>
    </row>
    <row r="152" spans="1:13" s="6" customFormat="1" ht="28" customHeight="1" x14ac:dyDescent="0.35">
      <c r="A152" s="10"/>
      <c r="B152" s="161" t="s">
        <v>955</v>
      </c>
      <c r="C152" s="231"/>
      <c r="D152" s="231" t="s">
        <v>538</v>
      </c>
      <c r="E152" s="11"/>
      <c r="F152" s="141" t="str">
        <f>IFERROR(ROUND(AVERAGE(F154:F158),0),"")</f>
        <v/>
      </c>
      <c r="G152" s="137"/>
      <c r="H152" s="238"/>
      <c r="I152" s="168" t="str">
        <f>F152</f>
        <v/>
      </c>
      <c r="J152" s="250"/>
      <c r="K152" s="242"/>
      <c r="L152" s="242"/>
      <c r="M152" s="242"/>
    </row>
    <row r="153" spans="1:13" s="6" customFormat="1" ht="10" customHeight="1" x14ac:dyDescent="0.35">
      <c r="A153" s="10"/>
      <c r="B153" s="161"/>
      <c r="C153" s="231"/>
      <c r="D153" s="159"/>
      <c r="E153" s="11"/>
      <c r="F153" s="17"/>
      <c r="G153" s="137"/>
      <c r="H153" s="238"/>
      <c r="I153" s="242"/>
      <c r="J153" s="250"/>
      <c r="K153" s="242"/>
      <c r="L153" s="242"/>
      <c r="M153" s="242"/>
    </row>
    <row r="154" spans="1:13" s="6" customFormat="1" ht="28" customHeight="1" x14ac:dyDescent="0.35">
      <c r="A154" s="10"/>
      <c r="B154" s="166" t="s">
        <v>956</v>
      </c>
      <c r="C154" s="11"/>
      <c r="D154" s="167" t="s">
        <v>957</v>
      </c>
      <c r="E154" s="11"/>
      <c r="F154" s="141"/>
      <c r="G154" s="137"/>
      <c r="H154" s="238"/>
      <c r="I154" s="242"/>
      <c r="J154" s="250"/>
      <c r="K154" s="242"/>
      <c r="L154" s="242"/>
      <c r="M154" s="242"/>
    </row>
    <row r="155" spans="1:13" s="6" customFormat="1" ht="28" customHeight="1" x14ac:dyDescent="0.35">
      <c r="A155" s="10"/>
      <c r="B155" s="166" t="s">
        <v>958</v>
      </c>
      <c r="C155" s="11"/>
      <c r="D155" s="167" t="s">
        <v>959</v>
      </c>
      <c r="E155" s="11"/>
      <c r="F155" s="141"/>
      <c r="G155" s="137"/>
      <c r="H155" s="238"/>
      <c r="I155" s="242"/>
      <c r="J155" s="250"/>
      <c r="K155" s="242"/>
      <c r="L155" s="242"/>
      <c r="M155" s="242"/>
    </row>
    <row r="156" spans="1:13" s="6" customFormat="1" ht="28" customHeight="1" x14ac:dyDescent="0.35">
      <c r="A156" s="10"/>
      <c r="B156" s="166" t="s">
        <v>960</v>
      </c>
      <c r="C156" s="11"/>
      <c r="D156" s="247" t="s">
        <v>961</v>
      </c>
      <c r="E156" s="11"/>
      <c r="F156" s="141"/>
      <c r="G156" s="137"/>
      <c r="H156" s="238"/>
      <c r="I156" s="242"/>
      <c r="J156" s="250"/>
      <c r="K156" s="242"/>
      <c r="L156" s="242"/>
      <c r="M156" s="242"/>
    </row>
    <row r="157" spans="1:13" s="6" customFormat="1" ht="28" customHeight="1" x14ac:dyDescent="0.35">
      <c r="A157" s="10"/>
      <c r="B157" s="166" t="s">
        <v>962</v>
      </c>
      <c r="C157" s="11"/>
      <c r="D157" s="167" t="s">
        <v>963</v>
      </c>
      <c r="E157" s="11"/>
      <c r="F157" s="141"/>
      <c r="G157" s="137"/>
      <c r="H157" s="238"/>
      <c r="I157" s="242"/>
      <c r="J157" s="250"/>
      <c r="K157" s="242"/>
      <c r="L157" s="242"/>
      <c r="M157" s="242"/>
    </row>
    <row r="158" spans="1:13" s="6" customFormat="1" ht="28" customHeight="1" x14ac:dyDescent="0.35">
      <c r="A158" s="10"/>
      <c r="B158" s="166" t="s">
        <v>964</v>
      </c>
      <c r="C158" s="11"/>
      <c r="D158" s="167" t="s">
        <v>965</v>
      </c>
      <c r="E158" s="11"/>
      <c r="F158" s="141"/>
      <c r="G158" s="137"/>
      <c r="H158" s="238"/>
      <c r="I158" s="242"/>
      <c r="J158" s="250"/>
      <c r="K158" s="242"/>
      <c r="L158" s="242"/>
      <c r="M158" s="242"/>
    </row>
    <row r="159" spans="1:13" s="6" customFormat="1" ht="10" customHeight="1" x14ac:dyDescent="0.35">
      <c r="A159" s="10"/>
      <c r="B159" s="219"/>
      <c r="C159" s="11"/>
      <c r="D159" s="159"/>
      <c r="E159" s="11"/>
      <c r="F159" s="17"/>
      <c r="G159" s="137"/>
      <c r="H159" s="238"/>
      <c r="I159" s="242"/>
      <c r="J159" s="250"/>
      <c r="K159" s="242"/>
      <c r="L159" s="242"/>
      <c r="M159" s="242"/>
    </row>
    <row r="160" spans="1:13" s="6" customFormat="1" ht="28" customHeight="1" x14ac:dyDescent="0.35">
      <c r="A160" s="10"/>
      <c r="B160" s="161" t="s">
        <v>966</v>
      </c>
      <c r="C160" s="231"/>
      <c r="D160" s="231" t="s">
        <v>550</v>
      </c>
      <c r="E160" s="11"/>
      <c r="F160" s="141" t="str">
        <f>IFERROR(ROUND(AVERAGE(F162:F165),0),"")</f>
        <v/>
      </c>
      <c r="G160" s="137"/>
      <c r="H160" s="238"/>
      <c r="I160" s="168" t="str">
        <f>F160</f>
        <v/>
      </c>
      <c r="J160" s="250"/>
      <c r="K160" s="242"/>
      <c r="L160" s="242"/>
      <c r="M160" s="242"/>
    </row>
    <row r="161" spans="1:13" s="6" customFormat="1" ht="10" customHeight="1" x14ac:dyDescent="0.35">
      <c r="A161" s="10"/>
      <c r="B161" s="161"/>
      <c r="C161" s="231"/>
      <c r="D161" s="159"/>
      <c r="E161" s="11"/>
      <c r="F161" s="17"/>
      <c r="G161" s="137"/>
      <c r="H161" s="238"/>
      <c r="I161" s="242"/>
      <c r="J161" s="250"/>
      <c r="K161" s="242"/>
      <c r="L161" s="242"/>
      <c r="M161" s="242"/>
    </row>
    <row r="162" spans="1:13" s="6" customFormat="1" ht="28" customHeight="1" x14ac:dyDescent="0.35">
      <c r="A162" s="10"/>
      <c r="B162" s="166" t="s">
        <v>967</v>
      </c>
      <c r="C162" s="11"/>
      <c r="D162" s="167" t="s">
        <v>552</v>
      </c>
      <c r="E162" s="11"/>
      <c r="F162" s="141"/>
      <c r="G162" s="137"/>
      <c r="H162" s="238"/>
      <c r="I162" s="242"/>
      <c r="J162" s="250"/>
      <c r="K162" s="242"/>
      <c r="L162" s="242"/>
      <c r="M162" s="242"/>
    </row>
    <row r="163" spans="1:13" s="6" customFormat="1" ht="28" customHeight="1" x14ac:dyDescent="0.35">
      <c r="A163" s="10"/>
      <c r="B163" s="166" t="s">
        <v>968</v>
      </c>
      <c r="C163" s="11"/>
      <c r="D163" s="167" t="s">
        <v>969</v>
      </c>
      <c r="E163" s="11"/>
      <c r="F163" s="141"/>
      <c r="G163" s="137"/>
      <c r="H163" s="238"/>
      <c r="I163" s="242"/>
      <c r="J163" s="250"/>
      <c r="K163" s="242"/>
      <c r="L163" s="242"/>
      <c r="M163" s="242"/>
    </row>
    <row r="164" spans="1:13" s="6" customFormat="1" ht="28" customHeight="1" x14ac:dyDescent="0.35">
      <c r="A164" s="10"/>
      <c r="B164" s="166" t="s">
        <v>970</v>
      </c>
      <c r="C164" s="11"/>
      <c r="D164" s="167" t="s">
        <v>556</v>
      </c>
      <c r="E164" s="11"/>
      <c r="F164" s="141"/>
      <c r="G164" s="137"/>
      <c r="H164" s="238"/>
      <c r="I164" s="242"/>
      <c r="J164" s="250"/>
      <c r="K164" s="242"/>
      <c r="L164" s="242"/>
      <c r="M164" s="242"/>
    </row>
    <row r="165" spans="1:13" s="6" customFormat="1" ht="28" customHeight="1" x14ac:dyDescent="0.35">
      <c r="A165" s="10"/>
      <c r="B165" s="166" t="s">
        <v>971</v>
      </c>
      <c r="C165" s="11"/>
      <c r="D165" s="167" t="s">
        <v>972</v>
      </c>
      <c r="E165" s="11"/>
      <c r="F165" s="141"/>
      <c r="G165" s="137"/>
      <c r="H165" s="238"/>
      <c r="I165" s="242"/>
      <c r="J165" s="250"/>
      <c r="K165" s="242"/>
      <c r="L165" s="242"/>
      <c r="M165" s="242"/>
    </row>
    <row r="166" spans="1:13" s="6" customFormat="1" ht="10" customHeight="1" x14ac:dyDescent="0.35">
      <c r="A166" s="10"/>
      <c r="B166" s="219"/>
      <c r="C166" s="11"/>
      <c r="D166" s="159"/>
      <c r="E166" s="11"/>
      <c r="F166" s="17"/>
      <c r="G166" s="137"/>
      <c r="H166" s="238"/>
      <c r="I166" s="242"/>
      <c r="J166" s="250"/>
      <c r="K166" s="242"/>
      <c r="L166" s="242"/>
      <c r="M166" s="242"/>
    </row>
    <row r="167" spans="1:13" s="6" customFormat="1" ht="28" customHeight="1" x14ac:dyDescent="0.35">
      <c r="A167" s="10"/>
      <c r="B167" s="161" t="s">
        <v>973</v>
      </c>
      <c r="C167" s="231"/>
      <c r="D167" s="231" t="s">
        <v>560</v>
      </c>
      <c r="E167" s="11"/>
      <c r="F167" s="141" t="str">
        <f>IFERROR(ROUND(AVERAGE(F169:F173),0),"")</f>
        <v/>
      </c>
      <c r="G167" s="137"/>
      <c r="H167" s="238"/>
      <c r="I167" s="168" t="str">
        <f>F167</f>
        <v/>
      </c>
      <c r="J167" s="250"/>
      <c r="K167" s="242"/>
      <c r="L167" s="242"/>
      <c r="M167" s="242"/>
    </row>
    <row r="168" spans="1:13" s="6" customFormat="1" ht="10" customHeight="1" x14ac:dyDescent="0.35">
      <c r="A168" s="10"/>
      <c r="B168" s="161"/>
      <c r="C168" s="231"/>
      <c r="D168" s="159"/>
      <c r="E168" s="11"/>
      <c r="F168" s="17"/>
      <c r="G168" s="137"/>
      <c r="H168" s="238"/>
      <c r="I168" s="242"/>
      <c r="J168" s="250"/>
      <c r="K168" s="242"/>
      <c r="L168" s="242"/>
      <c r="M168" s="242"/>
    </row>
    <row r="169" spans="1:13" s="6" customFormat="1" ht="28" customHeight="1" x14ac:dyDescent="0.35">
      <c r="A169" s="10"/>
      <c r="B169" s="166" t="s">
        <v>974</v>
      </c>
      <c r="C169" s="11"/>
      <c r="D169" s="167" t="s">
        <v>975</v>
      </c>
      <c r="E169" s="11"/>
      <c r="F169" s="141"/>
      <c r="G169" s="137"/>
      <c r="H169" s="238"/>
      <c r="I169" s="242"/>
      <c r="J169" s="250"/>
      <c r="K169" s="242"/>
      <c r="L169" s="242"/>
      <c r="M169" s="242"/>
    </row>
    <row r="170" spans="1:13" s="6" customFormat="1" ht="28" customHeight="1" x14ac:dyDescent="0.35">
      <c r="A170" s="10"/>
      <c r="B170" s="166" t="s">
        <v>976</v>
      </c>
      <c r="C170" s="11"/>
      <c r="D170" s="167" t="s">
        <v>977</v>
      </c>
      <c r="E170" s="11"/>
      <c r="F170" s="141"/>
      <c r="G170" s="137"/>
      <c r="H170" s="238"/>
      <c r="I170" s="242"/>
      <c r="J170" s="250"/>
      <c r="K170" s="242"/>
      <c r="L170" s="242"/>
      <c r="M170" s="242"/>
    </row>
    <row r="171" spans="1:13" s="6" customFormat="1" ht="28" customHeight="1" x14ac:dyDescent="0.35">
      <c r="A171" s="10"/>
      <c r="B171" s="166" t="s">
        <v>978</v>
      </c>
      <c r="C171" s="11"/>
      <c r="D171" s="167" t="s">
        <v>979</v>
      </c>
      <c r="E171" s="11"/>
      <c r="F171" s="141"/>
      <c r="G171" s="137"/>
      <c r="H171" s="238"/>
      <c r="I171" s="242"/>
      <c r="J171" s="250"/>
      <c r="K171" s="242"/>
      <c r="L171" s="242"/>
      <c r="M171" s="242"/>
    </row>
    <row r="172" spans="1:13" s="6" customFormat="1" ht="28" customHeight="1" x14ac:dyDescent="0.35">
      <c r="A172" s="10"/>
      <c r="B172" s="166" t="s">
        <v>980</v>
      </c>
      <c r="C172" s="11"/>
      <c r="D172" s="167" t="s">
        <v>981</v>
      </c>
      <c r="E172" s="11"/>
      <c r="F172" s="141"/>
      <c r="G172" s="137"/>
      <c r="H172" s="238"/>
      <c r="I172" s="242"/>
      <c r="J172" s="250"/>
      <c r="K172" s="242"/>
      <c r="L172" s="242"/>
      <c r="M172" s="242"/>
    </row>
    <row r="173" spans="1:13" s="6" customFormat="1" ht="28" customHeight="1" x14ac:dyDescent="0.35">
      <c r="A173" s="10"/>
      <c r="B173" s="166" t="s">
        <v>982</v>
      </c>
      <c r="C173" s="11"/>
      <c r="D173" s="167" t="s">
        <v>983</v>
      </c>
      <c r="E173" s="11"/>
      <c r="F173" s="141"/>
      <c r="G173" s="137"/>
      <c r="H173" s="238"/>
      <c r="I173" s="242"/>
      <c r="J173" s="250"/>
      <c r="K173" s="242"/>
      <c r="L173" s="242"/>
      <c r="M173" s="242"/>
    </row>
    <row r="174" spans="1:13" s="6" customFormat="1" ht="10" customHeight="1" x14ac:dyDescent="0.35">
      <c r="A174" s="10"/>
      <c r="B174" s="219"/>
      <c r="C174" s="11"/>
      <c r="D174" s="159"/>
      <c r="E174" s="11"/>
      <c r="F174" s="17"/>
      <c r="G174" s="137"/>
      <c r="H174" s="238"/>
      <c r="I174" s="242"/>
      <c r="J174" s="250"/>
      <c r="K174" s="242"/>
      <c r="L174" s="242"/>
      <c r="M174" s="242"/>
    </row>
    <row r="175" spans="1:13" s="6" customFormat="1" ht="28" customHeight="1" x14ac:dyDescent="0.35">
      <c r="A175" s="10"/>
      <c r="B175" s="161" t="s">
        <v>984</v>
      </c>
      <c r="C175" s="231"/>
      <c r="D175" s="231" t="s">
        <v>572</v>
      </c>
      <c r="E175" s="11"/>
      <c r="F175" s="141" t="str">
        <f>IFERROR(ROUND(AVERAGE(F177:F181),0),"")</f>
        <v/>
      </c>
      <c r="G175" s="137"/>
      <c r="H175" s="238"/>
      <c r="I175" s="168" t="str">
        <f>F175</f>
        <v/>
      </c>
      <c r="J175" s="250"/>
      <c r="K175" s="242"/>
      <c r="L175" s="242"/>
      <c r="M175" s="242"/>
    </row>
    <row r="176" spans="1:13" s="6" customFormat="1" ht="10" customHeight="1" x14ac:dyDescent="0.35">
      <c r="A176" s="10"/>
      <c r="B176" s="161"/>
      <c r="C176" s="231"/>
      <c r="D176" s="159"/>
      <c r="E176" s="11"/>
      <c r="F176" s="17"/>
      <c r="G176" s="137"/>
      <c r="H176" s="238"/>
      <c r="I176" s="242"/>
      <c r="J176" s="250"/>
      <c r="K176" s="242"/>
      <c r="L176" s="242"/>
      <c r="M176" s="242"/>
    </row>
    <row r="177" spans="1:13" s="6" customFormat="1" ht="28" customHeight="1" x14ac:dyDescent="0.35">
      <c r="A177" s="10"/>
      <c r="B177" s="166" t="s">
        <v>985</v>
      </c>
      <c r="C177" s="11"/>
      <c r="D177" s="167" t="s">
        <v>986</v>
      </c>
      <c r="E177" s="11"/>
      <c r="F177" s="141"/>
      <c r="G177" s="137"/>
      <c r="H177" s="238"/>
      <c r="I177" s="242"/>
      <c r="J177" s="250"/>
      <c r="K177" s="242"/>
      <c r="L177" s="242"/>
      <c r="M177" s="242"/>
    </row>
    <row r="178" spans="1:13" s="6" customFormat="1" ht="28" customHeight="1" x14ac:dyDescent="0.35">
      <c r="A178" s="10"/>
      <c r="B178" s="166" t="s">
        <v>987</v>
      </c>
      <c r="C178" s="11"/>
      <c r="D178" s="167" t="s">
        <v>988</v>
      </c>
      <c r="E178" s="11"/>
      <c r="F178" s="141"/>
      <c r="G178" s="137"/>
      <c r="H178" s="238"/>
      <c r="I178" s="242"/>
      <c r="J178" s="250"/>
      <c r="K178" s="242"/>
      <c r="L178" s="242"/>
      <c r="M178" s="242"/>
    </row>
    <row r="179" spans="1:13" s="6" customFormat="1" ht="28" customHeight="1" x14ac:dyDescent="0.35">
      <c r="A179" s="10"/>
      <c r="B179" s="166" t="s">
        <v>989</v>
      </c>
      <c r="C179" s="11"/>
      <c r="D179" s="167" t="s">
        <v>990</v>
      </c>
      <c r="E179" s="11"/>
      <c r="F179" s="141"/>
      <c r="G179" s="137"/>
      <c r="H179" s="238"/>
      <c r="I179" s="242"/>
      <c r="J179" s="250"/>
      <c r="K179" s="242"/>
      <c r="L179" s="242"/>
      <c r="M179" s="242"/>
    </row>
    <row r="180" spans="1:13" s="6" customFormat="1" ht="28" customHeight="1" x14ac:dyDescent="0.35">
      <c r="A180" s="10"/>
      <c r="B180" s="166" t="s">
        <v>991</v>
      </c>
      <c r="C180" s="11"/>
      <c r="D180" s="167" t="s">
        <v>992</v>
      </c>
      <c r="E180" s="11"/>
      <c r="F180" s="141"/>
      <c r="G180" s="137"/>
      <c r="H180" s="238"/>
      <c r="I180" s="242"/>
      <c r="J180" s="250"/>
      <c r="K180" s="242"/>
      <c r="L180" s="242"/>
      <c r="M180" s="242"/>
    </row>
    <row r="181" spans="1:13" s="6" customFormat="1" ht="28" customHeight="1" x14ac:dyDescent="0.35">
      <c r="A181" s="10"/>
      <c r="B181" s="166" t="s">
        <v>993</v>
      </c>
      <c r="C181" s="11"/>
      <c r="D181" s="167" t="s">
        <v>994</v>
      </c>
      <c r="E181" s="11"/>
      <c r="F181" s="141"/>
      <c r="G181" s="137"/>
      <c r="H181" s="238"/>
      <c r="I181" s="242"/>
      <c r="J181" s="250"/>
      <c r="K181" s="242"/>
      <c r="L181" s="242"/>
      <c r="M181" s="242"/>
    </row>
    <row r="182" spans="1:13" s="6" customFormat="1" ht="10" customHeight="1" x14ac:dyDescent="0.35">
      <c r="A182" s="10"/>
      <c r="B182" s="219"/>
      <c r="C182" s="11"/>
      <c r="D182" s="159"/>
      <c r="E182" s="11"/>
      <c r="F182" s="17"/>
      <c r="G182" s="137"/>
      <c r="H182" s="238"/>
      <c r="I182" s="242"/>
      <c r="J182" s="250"/>
      <c r="K182" s="242"/>
      <c r="L182" s="242"/>
      <c r="M182" s="242"/>
    </row>
    <row r="183" spans="1:13" s="6" customFormat="1" ht="28" customHeight="1" x14ac:dyDescent="0.35">
      <c r="A183" s="10"/>
      <c r="B183" s="161" t="s">
        <v>995</v>
      </c>
      <c r="C183" s="231"/>
      <c r="D183" s="231" t="s">
        <v>584</v>
      </c>
      <c r="E183" s="11"/>
      <c r="F183" s="141" t="str">
        <f>IFERROR(ROUND(AVERAGE(F185:F189),0),"")</f>
        <v/>
      </c>
      <c r="G183" s="137"/>
      <c r="H183" s="238"/>
      <c r="I183" s="168" t="str">
        <f>F183</f>
        <v/>
      </c>
      <c r="J183" s="250"/>
      <c r="K183" s="242"/>
      <c r="L183" s="242"/>
      <c r="M183" s="242"/>
    </row>
    <row r="184" spans="1:13" s="6" customFormat="1" ht="10" customHeight="1" x14ac:dyDescent="0.35">
      <c r="A184" s="10"/>
      <c r="B184" s="161"/>
      <c r="C184" s="231"/>
      <c r="D184" s="159"/>
      <c r="E184" s="11"/>
      <c r="F184" s="17"/>
      <c r="G184" s="137"/>
      <c r="H184" s="238"/>
      <c r="I184" s="242"/>
      <c r="J184" s="250"/>
      <c r="K184" s="242"/>
      <c r="L184" s="242"/>
      <c r="M184" s="242"/>
    </row>
    <row r="185" spans="1:13" s="6" customFormat="1" ht="28" customHeight="1" x14ac:dyDescent="0.35">
      <c r="A185" s="10"/>
      <c r="B185" s="166" t="s">
        <v>996</v>
      </c>
      <c r="C185" s="11"/>
      <c r="D185" s="167" t="s">
        <v>997</v>
      </c>
      <c r="E185" s="11"/>
      <c r="F185" s="141"/>
      <c r="G185" s="137"/>
      <c r="H185" s="238"/>
      <c r="I185" s="242"/>
      <c r="J185" s="250"/>
      <c r="K185" s="242"/>
      <c r="L185" s="242"/>
      <c r="M185" s="242"/>
    </row>
    <row r="186" spans="1:13" s="6" customFormat="1" ht="28" customHeight="1" x14ac:dyDescent="0.35">
      <c r="A186" s="10"/>
      <c r="B186" s="166" t="s">
        <v>998</v>
      </c>
      <c r="C186" s="11"/>
      <c r="D186" s="167" t="s">
        <v>588</v>
      </c>
      <c r="E186" s="11"/>
      <c r="F186" s="141"/>
      <c r="G186" s="137"/>
      <c r="H186" s="238"/>
      <c r="I186" s="242"/>
      <c r="J186" s="250"/>
      <c r="K186" s="242"/>
      <c r="L186" s="242"/>
      <c r="M186" s="242"/>
    </row>
    <row r="187" spans="1:13" s="6" customFormat="1" ht="28" customHeight="1" x14ac:dyDescent="0.35">
      <c r="A187" s="10"/>
      <c r="B187" s="166" t="s">
        <v>999</v>
      </c>
      <c r="C187" s="11"/>
      <c r="D187" s="167" t="s">
        <v>1000</v>
      </c>
      <c r="E187" s="11"/>
      <c r="F187" s="141"/>
      <c r="G187" s="137"/>
      <c r="H187" s="238"/>
      <c r="I187" s="242"/>
      <c r="J187" s="250"/>
      <c r="K187" s="242"/>
      <c r="L187" s="242"/>
      <c r="M187" s="242"/>
    </row>
    <row r="188" spans="1:13" s="6" customFormat="1" ht="28" customHeight="1" x14ac:dyDescent="0.35">
      <c r="A188" s="10"/>
      <c r="B188" s="166" t="s">
        <v>1001</v>
      </c>
      <c r="C188" s="11"/>
      <c r="D188" s="167" t="s">
        <v>592</v>
      </c>
      <c r="E188" s="11"/>
      <c r="F188" s="141"/>
      <c r="G188" s="137"/>
      <c r="H188" s="238"/>
      <c r="I188" s="242"/>
      <c r="J188" s="250"/>
      <c r="K188" s="242"/>
      <c r="L188" s="242"/>
      <c r="M188" s="242"/>
    </row>
    <row r="189" spans="1:13" s="6" customFormat="1" ht="28" customHeight="1" x14ac:dyDescent="0.35">
      <c r="A189" s="10"/>
      <c r="B189" s="166" t="s">
        <v>1002</v>
      </c>
      <c r="C189" s="11"/>
      <c r="D189" s="167" t="s">
        <v>594</v>
      </c>
      <c r="E189" s="11"/>
      <c r="F189" s="141"/>
      <c r="G189" s="137"/>
      <c r="H189" s="238"/>
      <c r="I189" s="242"/>
      <c r="J189" s="250"/>
      <c r="K189" s="242"/>
      <c r="L189" s="242"/>
      <c r="M189" s="242"/>
    </row>
    <row r="190" spans="1:13" s="6" customFormat="1" ht="10" customHeight="1" x14ac:dyDescent="0.35">
      <c r="A190" s="10"/>
      <c r="B190" s="219"/>
      <c r="C190" s="11"/>
      <c r="D190" s="159"/>
      <c r="E190" s="11"/>
      <c r="F190" s="17"/>
      <c r="G190" s="137"/>
      <c r="H190" s="238"/>
      <c r="I190" s="242"/>
      <c r="J190" s="250"/>
      <c r="K190" s="242"/>
      <c r="L190" s="242"/>
      <c r="M190" s="242"/>
    </row>
    <row r="191" spans="1:13" s="6" customFormat="1" ht="28" customHeight="1" x14ac:dyDescent="0.35">
      <c r="A191" s="10"/>
      <c r="B191" s="161" t="s">
        <v>1003</v>
      </c>
      <c r="C191" s="231"/>
      <c r="D191" s="231" t="s">
        <v>596</v>
      </c>
      <c r="E191" s="11"/>
      <c r="F191" s="141" t="str">
        <f>IFERROR(ROUND(AVERAGE(F193:F196),0),"")</f>
        <v/>
      </c>
      <c r="G191" s="137"/>
      <c r="H191" s="238"/>
      <c r="I191" s="168" t="str">
        <f>F191</f>
        <v/>
      </c>
      <c r="J191" s="250"/>
      <c r="K191" s="242"/>
      <c r="L191" s="242"/>
      <c r="M191" s="242"/>
    </row>
    <row r="192" spans="1:13" s="6" customFormat="1" ht="10" customHeight="1" x14ac:dyDescent="0.35">
      <c r="A192" s="10"/>
      <c r="B192" s="161"/>
      <c r="C192" s="231"/>
      <c r="D192" s="159"/>
      <c r="E192" s="11"/>
      <c r="F192" s="17"/>
      <c r="G192" s="137"/>
      <c r="H192" s="238"/>
      <c r="I192" s="242"/>
      <c r="J192" s="250"/>
      <c r="K192" s="242"/>
      <c r="L192" s="242"/>
      <c r="M192" s="242"/>
    </row>
    <row r="193" spans="1:13" s="6" customFormat="1" ht="28" customHeight="1" x14ac:dyDescent="0.35">
      <c r="A193" s="10"/>
      <c r="B193" s="166" t="s">
        <v>1004</v>
      </c>
      <c r="C193" s="11"/>
      <c r="D193" s="167" t="s">
        <v>598</v>
      </c>
      <c r="E193" s="11"/>
      <c r="F193" s="141"/>
      <c r="G193" s="137"/>
      <c r="H193" s="238"/>
      <c r="I193" s="242"/>
      <c r="J193" s="250"/>
      <c r="K193" s="242"/>
      <c r="L193" s="242"/>
      <c r="M193" s="242"/>
    </row>
    <row r="194" spans="1:13" s="6" customFormat="1" ht="28" customHeight="1" x14ac:dyDescent="0.35">
      <c r="A194" s="10"/>
      <c r="B194" s="166" t="s">
        <v>1005</v>
      </c>
      <c r="C194" s="11"/>
      <c r="D194" s="167" t="s">
        <v>600</v>
      </c>
      <c r="E194" s="11"/>
      <c r="F194" s="141"/>
      <c r="G194" s="137"/>
      <c r="H194" s="238"/>
      <c r="I194" s="242"/>
      <c r="J194" s="250"/>
      <c r="K194" s="242"/>
      <c r="L194" s="242"/>
      <c r="M194" s="242"/>
    </row>
    <row r="195" spans="1:13" s="6" customFormat="1" ht="28" customHeight="1" x14ac:dyDescent="0.35">
      <c r="A195" s="10"/>
      <c r="B195" s="166" t="s">
        <v>1006</v>
      </c>
      <c r="C195" s="11"/>
      <c r="D195" s="167" t="s">
        <v>1007</v>
      </c>
      <c r="E195" s="11"/>
      <c r="F195" s="141"/>
      <c r="G195" s="137"/>
      <c r="H195" s="238"/>
      <c r="I195" s="242"/>
      <c r="J195" s="250"/>
      <c r="K195" s="242"/>
      <c r="L195" s="242"/>
      <c r="M195" s="242"/>
    </row>
    <row r="196" spans="1:13" s="6" customFormat="1" ht="28" customHeight="1" x14ac:dyDescent="0.35">
      <c r="A196" s="10"/>
      <c r="B196" s="166" t="s">
        <v>1008</v>
      </c>
      <c r="C196" s="11"/>
      <c r="D196" s="167" t="s">
        <v>604</v>
      </c>
      <c r="E196" s="11"/>
      <c r="F196" s="141"/>
      <c r="G196" s="137"/>
      <c r="H196" s="238"/>
      <c r="I196" s="242"/>
      <c r="J196" s="250"/>
      <c r="K196" s="242"/>
      <c r="L196" s="242"/>
      <c r="M196" s="242"/>
    </row>
    <row r="197" spans="1:13" s="6" customFormat="1" ht="10" customHeight="1" x14ac:dyDescent="0.35">
      <c r="A197" s="10"/>
      <c r="B197" s="219"/>
      <c r="C197" s="11"/>
      <c r="D197" s="159"/>
      <c r="E197" s="11"/>
      <c r="F197" s="17"/>
      <c r="G197" s="137"/>
      <c r="H197" s="238"/>
      <c r="I197" s="242"/>
      <c r="J197" s="250"/>
      <c r="K197" s="242"/>
      <c r="L197" s="242"/>
      <c r="M197" s="242"/>
    </row>
    <row r="198" spans="1:13" s="6" customFormat="1" ht="28" customHeight="1" x14ac:dyDescent="0.35">
      <c r="A198" s="10"/>
      <c r="B198" s="161" t="s">
        <v>1009</v>
      </c>
      <c r="C198" s="231"/>
      <c r="D198" s="231" t="s">
        <v>606</v>
      </c>
      <c r="E198" s="11"/>
      <c r="F198" s="141" t="str">
        <f>IFERROR(ROUND(AVERAGE(F200:F204),0),"")</f>
        <v/>
      </c>
      <c r="G198" s="137"/>
      <c r="H198" s="238"/>
      <c r="I198" s="168" t="str">
        <f>F198</f>
        <v/>
      </c>
      <c r="J198" s="250"/>
      <c r="K198" s="242"/>
      <c r="L198" s="242"/>
      <c r="M198" s="242"/>
    </row>
    <row r="199" spans="1:13" s="6" customFormat="1" ht="10" customHeight="1" x14ac:dyDescent="0.35">
      <c r="A199" s="10"/>
      <c r="B199" s="161"/>
      <c r="C199" s="231"/>
      <c r="D199" s="159"/>
      <c r="E199" s="11"/>
      <c r="F199" s="17"/>
      <c r="G199" s="137"/>
      <c r="H199" s="238"/>
      <c r="I199" s="242"/>
      <c r="J199" s="250"/>
      <c r="K199" s="242"/>
      <c r="L199" s="242"/>
      <c r="M199" s="242"/>
    </row>
    <row r="200" spans="1:13" s="6" customFormat="1" ht="28" customHeight="1" x14ac:dyDescent="0.35">
      <c r="A200" s="10"/>
      <c r="B200" s="166" t="s">
        <v>1010</v>
      </c>
      <c r="C200" s="11"/>
      <c r="D200" s="167" t="s">
        <v>1011</v>
      </c>
      <c r="E200" s="11"/>
      <c r="F200" s="141"/>
      <c r="G200" s="137"/>
      <c r="H200" s="238"/>
      <c r="I200" s="242"/>
      <c r="J200" s="250"/>
      <c r="K200" s="242"/>
      <c r="L200" s="242"/>
      <c r="M200" s="242"/>
    </row>
    <row r="201" spans="1:13" s="6" customFormat="1" ht="28" customHeight="1" x14ac:dyDescent="0.35">
      <c r="A201" s="10"/>
      <c r="B201" s="166" t="s">
        <v>1012</v>
      </c>
      <c r="C201" s="11"/>
      <c r="D201" s="167" t="s">
        <v>1013</v>
      </c>
      <c r="E201" s="11"/>
      <c r="F201" s="141"/>
      <c r="G201" s="137"/>
      <c r="H201" s="238"/>
      <c r="I201" s="242"/>
      <c r="J201" s="250"/>
      <c r="K201" s="242"/>
      <c r="L201" s="242"/>
      <c r="M201" s="242"/>
    </row>
    <row r="202" spans="1:13" s="6" customFormat="1" ht="28" customHeight="1" x14ac:dyDescent="0.35">
      <c r="A202" s="10"/>
      <c r="B202" s="166" t="s">
        <v>1014</v>
      </c>
      <c r="C202" s="11"/>
      <c r="D202" s="167" t="s">
        <v>1015</v>
      </c>
      <c r="E202" s="11"/>
      <c r="F202" s="141"/>
      <c r="G202" s="137"/>
      <c r="H202" s="238"/>
      <c r="I202" s="242"/>
      <c r="J202" s="250"/>
      <c r="K202" s="242"/>
      <c r="L202" s="242"/>
      <c r="M202" s="242"/>
    </row>
    <row r="203" spans="1:13" s="6" customFormat="1" ht="28" customHeight="1" x14ac:dyDescent="0.35">
      <c r="A203" s="10"/>
      <c r="B203" s="166" t="s">
        <v>1016</v>
      </c>
      <c r="C203" s="11"/>
      <c r="D203" s="167" t="s">
        <v>1017</v>
      </c>
      <c r="E203" s="11"/>
      <c r="F203" s="141"/>
      <c r="G203" s="137"/>
      <c r="H203" s="238"/>
      <c r="I203" s="242"/>
      <c r="J203" s="250"/>
      <c r="K203" s="242"/>
      <c r="L203" s="242"/>
      <c r="M203" s="242"/>
    </row>
    <row r="204" spans="1:13" s="6" customFormat="1" ht="28" customHeight="1" x14ac:dyDescent="0.35">
      <c r="A204" s="10"/>
      <c r="B204" s="166" t="s">
        <v>1018</v>
      </c>
      <c r="C204" s="11"/>
      <c r="D204" s="167" t="s">
        <v>1019</v>
      </c>
      <c r="E204" s="11"/>
      <c r="F204" s="141"/>
      <c r="G204" s="137"/>
      <c r="H204" s="238"/>
      <c r="I204" s="242"/>
      <c r="J204" s="250"/>
      <c r="K204" s="242"/>
      <c r="L204" s="242"/>
      <c r="M204" s="242"/>
    </row>
    <row r="205" spans="1:13" s="6" customFormat="1" ht="10" customHeight="1" x14ac:dyDescent="0.35">
      <c r="A205" s="10"/>
      <c r="B205" s="219"/>
      <c r="C205" s="11"/>
      <c r="D205" s="159"/>
      <c r="E205" s="11"/>
      <c r="F205" s="17"/>
      <c r="G205" s="137"/>
      <c r="H205" s="238"/>
      <c r="I205" s="242"/>
      <c r="J205" s="250"/>
      <c r="K205" s="242"/>
      <c r="L205" s="242"/>
      <c r="M205" s="242"/>
    </row>
    <row r="206" spans="1:13" s="6" customFormat="1" ht="28" customHeight="1" x14ac:dyDescent="0.35">
      <c r="A206" s="10"/>
      <c r="B206" s="161" t="s">
        <v>1020</v>
      </c>
      <c r="C206" s="231"/>
      <c r="D206" s="231" t="s">
        <v>620</v>
      </c>
      <c r="E206" s="11"/>
      <c r="F206" s="141" t="str">
        <f>IFERROR(ROUND(AVERAGE(F208:F212),0),"")</f>
        <v/>
      </c>
      <c r="G206" s="137"/>
      <c r="H206" s="238"/>
      <c r="I206" s="168" t="str">
        <f>F206</f>
        <v/>
      </c>
      <c r="J206" s="250"/>
      <c r="K206" s="242"/>
      <c r="L206" s="242"/>
      <c r="M206" s="242"/>
    </row>
    <row r="207" spans="1:13" s="6" customFormat="1" ht="10" customHeight="1" x14ac:dyDescent="0.35">
      <c r="A207" s="10"/>
      <c r="B207" s="161"/>
      <c r="C207" s="231"/>
      <c r="D207" s="159"/>
      <c r="E207" s="11"/>
      <c r="F207" s="17"/>
      <c r="G207" s="137"/>
      <c r="H207" s="238"/>
      <c r="I207" s="242"/>
      <c r="J207" s="250"/>
      <c r="K207" s="242"/>
      <c r="L207" s="242"/>
      <c r="M207" s="242"/>
    </row>
    <row r="208" spans="1:13" s="6" customFormat="1" ht="28" customHeight="1" x14ac:dyDescent="0.35">
      <c r="A208" s="10"/>
      <c r="B208" s="166" t="s">
        <v>1021</v>
      </c>
      <c r="C208" s="11"/>
      <c r="D208" s="167" t="s">
        <v>1022</v>
      </c>
      <c r="E208" s="11"/>
      <c r="F208" s="141"/>
      <c r="G208" s="137"/>
      <c r="H208" s="238"/>
      <c r="I208" s="242"/>
      <c r="J208" s="250"/>
      <c r="K208" s="242"/>
      <c r="L208" s="242"/>
      <c r="M208" s="242"/>
    </row>
    <row r="209" spans="1:13" s="6" customFormat="1" ht="28" customHeight="1" x14ac:dyDescent="0.35">
      <c r="A209" s="10"/>
      <c r="B209" s="166" t="s">
        <v>1023</v>
      </c>
      <c r="C209" s="11"/>
      <c r="D209" s="167" t="s">
        <v>624</v>
      </c>
      <c r="E209" s="11"/>
      <c r="F209" s="141"/>
      <c r="G209" s="137"/>
      <c r="H209" s="238"/>
      <c r="I209" s="242"/>
      <c r="J209" s="250"/>
      <c r="K209" s="242"/>
      <c r="L209" s="242"/>
      <c r="M209" s="242"/>
    </row>
    <row r="210" spans="1:13" s="6" customFormat="1" ht="28" customHeight="1" x14ac:dyDescent="0.35">
      <c r="A210" s="10"/>
      <c r="B210" s="166" t="s">
        <v>1024</v>
      </c>
      <c r="C210" s="11"/>
      <c r="D210" s="167" t="s">
        <v>626</v>
      </c>
      <c r="E210" s="11"/>
      <c r="F210" s="141"/>
      <c r="G210" s="137"/>
      <c r="H210" s="238"/>
      <c r="I210" s="242"/>
      <c r="J210" s="250"/>
      <c r="K210" s="242"/>
      <c r="L210" s="242"/>
      <c r="M210" s="242"/>
    </row>
    <row r="211" spans="1:13" s="6" customFormat="1" ht="28" customHeight="1" x14ac:dyDescent="0.35">
      <c r="A211" s="10"/>
      <c r="B211" s="166" t="s">
        <v>1025</v>
      </c>
      <c r="C211" s="11"/>
      <c r="D211" s="167" t="s">
        <v>628</v>
      </c>
      <c r="E211" s="11"/>
      <c r="F211" s="141"/>
      <c r="G211" s="137"/>
      <c r="H211" s="238"/>
      <c r="I211" s="242"/>
      <c r="J211" s="250"/>
      <c r="K211" s="242"/>
      <c r="L211" s="242"/>
      <c r="M211" s="242"/>
    </row>
    <row r="212" spans="1:13" s="6" customFormat="1" ht="28" customHeight="1" x14ac:dyDescent="0.35">
      <c r="A212" s="10"/>
      <c r="B212" s="166" t="s">
        <v>1026</v>
      </c>
      <c r="C212" s="11"/>
      <c r="D212" s="167" t="s">
        <v>630</v>
      </c>
      <c r="E212" s="11"/>
      <c r="F212" s="141"/>
      <c r="G212" s="137"/>
      <c r="H212" s="238"/>
      <c r="I212" s="242"/>
      <c r="J212" s="250"/>
      <c r="K212" s="242"/>
      <c r="L212" s="242"/>
      <c r="M212" s="242"/>
    </row>
    <row r="213" spans="1:13" s="6" customFormat="1" ht="10" customHeight="1" x14ac:dyDescent="0.35">
      <c r="A213" s="10"/>
      <c r="B213" s="219"/>
      <c r="C213" s="11"/>
      <c r="D213" s="159"/>
      <c r="E213" s="11"/>
      <c r="F213" s="17"/>
      <c r="G213" s="137"/>
      <c r="H213" s="238"/>
      <c r="I213" s="242"/>
      <c r="J213" s="250"/>
      <c r="K213" s="242"/>
      <c r="L213" s="242"/>
      <c r="M213" s="242"/>
    </row>
    <row r="214" spans="1:13" s="6" customFormat="1" ht="28" customHeight="1" x14ac:dyDescent="0.35">
      <c r="A214" s="10"/>
      <c r="B214" s="161" t="s">
        <v>1027</v>
      </c>
      <c r="C214" s="231"/>
      <c r="D214" s="231" t="s">
        <v>632</v>
      </c>
      <c r="E214" s="11"/>
      <c r="F214" s="141" t="str">
        <f>IFERROR(ROUND(AVERAGE(F216:F220),0),"")</f>
        <v/>
      </c>
      <c r="G214" s="137"/>
      <c r="H214" s="238"/>
      <c r="I214" s="168" t="str">
        <f>F214</f>
        <v/>
      </c>
      <c r="J214" s="250"/>
      <c r="K214" s="242"/>
      <c r="L214" s="242"/>
      <c r="M214" s="242"/>
    </row>
    <row r="215" spans="1:13" s="6" customFormat="1" ht="10" customHeight="1" x14ac:dyDescent="0.35">
      <c r="A215" s="10"/>
      <c r="B215" s="161"/>
      <c r="C215" s="231"/>
      <c r="D215" s="159"/>
      <c r="E215" s="11"/>
      <c r="F215" s="17"/>
      <c r="G215" s="137"/>
      <c r="H215" s="238"/>
      <c r="I215" s="242"/>
      <c r="J215" s="250"/>
      <c r="K215" s="242"/>
      <c r="L215" s="242"/>
      <c r="M215" s="242"/>
    </row>
    <row r="216" spans="1:13" s="6" customFormat="1" ht="28" customHeight="1" x14ac:dyDescent="0.35">
      <c r="A216" s="10"/>
      <c r="B216" s="166" t="s">
        <v>1028</v>
      </c>
      <c r="C216" s="11"/>
      <c r="D216" s="247" t="s">
        <v>634</v>
      </c>
      <c r="E216" s="11"/>
      <c r="F216" s="141"/>
      <c r="G216" s="137"/>
      <c r="H216" s="238"/>
      <c r="I216" s="242"/>
      <c r="J216" s="250"/>
      <c r="K216" s="242"/>
      <c r="L216" s="242"/>
      <c r="M216" s="242"/>
    </row>
    <row r="217" spans="1:13" s="6" customFormat="1" ht="28" customHeight="1" x14ac:dyDescent="0.35">
      <c r="A217" s="10"/>
      <c r="B217" s="166" t="s">
        <v>1029</v>
      </c>
      <c r="C217" s="11"/>
      <c r="D217" s="167" t="s">
        <v>636</v>
      </c>
      <c r="E217" s="11"/>
      <c r="F217" s="141"/>
      <c r="G217" s="137"/>
      <c r="H217" s="238"/>
      <c r="I217" s="242"/>
      <c r="J217" s="250"/>
      <c r="K217" s="242"/>
      <c r="L217" s="242"/>
      <c r="M217" s="242"/>
    </row>
    <row r="218" spans="1:13" s="6" customFormat="1" ht="28" customHeight="1" x14ac:dyDescent="0.35">
      <c r="A218" s="10"/>
      <c r="B218" s="166" t="s">
        <v>1030</v>
      </c>
      <c r="C218" s="11"/>
      <c r="D218" s="167" t="s">
        <v>1031</v>
      </c>
      <c r="E218" s="11"/>
      <c r="F218" s="141"/>
      <c r="G218" s="137"/>
      <c r="H218" s="238"/>
      <c r="I218" s="242"/>
      <c r="J218" s="250"/>
      <c r="K218" s="242"/>
      <c r="L218" s="242"/>
      <c r="M218" s="242"/>
    </row>
    <row r="219" spans="1:13" s="6" customFormat="1" ht="28" customHeight="1" x14ac:dyDescent="0.35">
      <c r="A219" s="10"/>
      <c r="B219" s="166" t="s">
        <v>1032</v>
      </c>
      <c r="C219" s="11"/>
      <c r="D219" s="167" t="s">
        <v>1033</v>
      </c>
      <c r="E219" s="11"/>
      <c r="F219" s="141"/>
      <c r="G219" s="137"/>
      <c r="H219" s="238"/>
      <c r="I219" s="242"/>
      <c r="J219" s="250"/>
      <c r="K219" s="242"/>
      <c r="L219" s="242"/>
      <c r="M219" s="242"/>
    </row>
    <row r="220" spans="1:13" s="6" customFormat="1" ht="28" customHeight="1" x14ac:dyDescent="0.35">
      <c r="A220" s="10"/>
      <c r="B220" s="166" t="s">
        <v>1034</v>
      </c>
      <c r="C220" s="11"/>
      <c r="D220" s="167" t="s">
        <v>642</v>
      </c>
      <c r="E220" s="11"/>
      <c r="F220" s="141"/>
      <c r="G220" s="137"/>
      <c r="H220" s="238"/>
      <c r="I220" s="242"/>
      <c r="J220" s="250"/>
      <c r="K220" s="242"/>
      <c r="L220" s="242"/>
      <c r="M220" s="242"/>
    </row>
    <row r="221" spans="1:13" s="6" customFormat="1" ht="10" customHeight="1" x14ac:dyDescent="0.35">
      <c r="A221" s="10"/>
      <c r="B221" s="219"/>
      <c r="C221" s="11"/>
      <c r="D221" s="159"/>
      <c r="E221" s="11"/>
      <c r="F221" s="17"/>
      <c r="G221" s="137"/>
      <c r="H221" s="238"/>
      <c r="I221" s="242"/>
      <c r="J221" s="250"/>
      <c r="K221" s="242"/>
      <c r="L221" s="242"/>
      <c r="M221" s="242"/>
    </row>
    <row r="222" spans="1:13" s="6" customFormat="1" ht="28" customHeight="1" x14ac:dyDescent="0.35">
      <c r="A222" s="10"/>
      <c r="B222" s="161" t="s">
        <v>1035</v>
      </c>
      <c r="C222" s="231"/>
      <c r="D222" s="231" t="s">
        <v>644</v>
      </c>
      <c r="E222" s="11"/>
      <c r="F222" s="141" t="str">
        <f>IFERROR(ROUND(AVERAGE(F224:F227),0),"")</f>
        <v/>
      </c>
      <c r="G222" s="137"/>
      <c r="H222" s="238"/>
      <c r="I222" s="168" t="str">
        <f>F222</f>
        <v/>
      </c>
      <c r="J222" s="250"/>
      <c r="K222" s="242"/>
      <c r="L222" s="242"/>
      <c r="M222" s="242"/>
    </row>
    <row r="223" spans="1:13" s="6" customFormat="1" ht="10" customHeight="1" x14ac:dyDescent="0.35">
      <c r="A223" s="10"/>
      <c r="B223" s="161"/>
      <c r="C223" s="231"/>
      <c r="D223" s="159"/>
      <c r="E223" s="11"/>
      <c r="F223" s="17"/>
      <c r="G223" s="137"/>
      <c r="H223" s="238"/>
      <c r="I223" s="242"/>
      <c r="J223" s="250"/>
      <c r="K223" s="242"/>
      <c r="L223" s="242"/>
      <c r="M223" s="242"/>
    </row>
    <row r="224" spans="1:13" s="6" customFormat="1" ht="28" customHeight="1" x14ac:dyDescent="0.35">
      <c r="A224" s="10"/>
      <c r="B224" s="166" t="s">
        <v>645</v>
      </c>
      <c r="C224" s="11"/>
      <c r="D224" s="167" t="s">
        <v>646</v>
      </c>
      <c r="E224" s="11"/>
      <c r="F224" s="141"/>
      <c r="G224" s="137"/>
      <c r="H224" s="238"/>
      <c r="I224" s="242"/>
      <c r="J224" s="250"/>
      <c r="K224" s="242"/>
      <c r="L224" s="242"/>
      <c r="M224" s="242"/>
    </row>
    <row r="225" spans="1:13" s="6" customFormat="1" ht="28" customHeight="1" x14ac:dyDescent="0.35">
      <c r="A225" s="10"/>
      <c r="B225" s="166" t="s">
        <v>647</v>
      </c>
      <c r="C225" s="11"/>
      <c r="D225" s="167" t="s">
        <v>648</v>
      </c>
      <c r="E225" s="11"/>
      <c r="F225" s="141"/>
      <c r="G225" s="137"/>
      <c r="H225" s="238"/>
      <c r="I225" s="242"/>
      <c r="J225" s="250"/>
      <c r="K225" s="242"/>
      <c r="L225" s="242"/>
      <c r="M225" s="242"/>
    </row>
    <row r="226" spans="1:13" ht="28" customHeight="1" x14ac:dyDescent="0.35">
      <c r="A226" s="10"/>
      <c r="B226" s="166" t="s">
        <v>649</v>
      </c>
      <c r="C226" s="11"/>
      <c r="D226" s="167" t="s">
        <v>1036</v>
      </c>
      <c r="E226" s="11"/>
      <c r="F226" s="141"/>
      <c r="G226" s="137"/>
      <c r="H226" s="238"/>
      <c r="I226" s="242"/>
      <c r="J226" s="250"/>
      <c r="K226" s="242"/>
      <c r="L226" s="242"/>
      <c r="M226" s="242"/>
    </row>
    <row r="227" spans="1:13" ht="28" customHeight="1" x14ac:dyDescent="0.35">
      <c r="A227" s="10"/>
      <c r="B227" s="166" t="s">
        <v>651</v>
      </c>
      <c r="C227" s="11"/>
      <c r="D227" s="167" t="s">
        <v>652</v>
      </c>
      <c r="E227" s="11"/>
      <c r="F227" s="141"/>
      <c r="G227" s="137"/>
      <c r="H227" s="238"/>
      <c r="I227" s="242"/>
      <c r="J227" s="250"/>
      <c r="K227" s="242"/>
      <c r="L227" s="242"/>
      <c r="M227" s="242"/>
    </row>
    <row r="228" spans="1:13" ht="10" customHeight="1" x14ac:dyDescent="0.35">
      <c r="A228" s="10"/>
      <c r="B228" s="219"/>
      <c r="C228" s="11"/>
      <c r="D228" s="159"/>
      <c r="E228" s="11"/>
      <c r="F228" s="17"/>
      <c r="G228" s="137"/>
      <c r="H228" s="238"/>
      <c r="I228" s="242"/>
      <c r="J228" s="250"/>
      <c r="K228" s="242"/>
      <c r="L228" s="242"/>
      <c r="M228" s="242"/>
    </row>
    <row r="229" spans="1:13" ht="28" customHeight="1" x14ac:dyDescent="0.35">
      <c r="A229" s="10"/>
      <c r="B229" s="161" t="s">
        <v>1037</v>
      </c>
      <c r="C229" s="231"/>
      <c r="D229" s="231" t="s">
        <v>1038</v>
      </c>
      <c r="E229" s="11"/>
      <c r="F229" s="141" t="str">
        <f>IFERROR(ROUND(AVERAGE(F231:F235),0),"")</f>
        <v/>
      </c>
      <c r="G229" s="137"/>
      <c r="H229" s="238"/>
      <c r="I229" s="168" t="str">
        <f>F229</f>
        <v/>
      </c>
      <c r="J229" s="250"/>
      <c r="K229" s="242"/>
      <c r="L229" s="242"/>
      <c r="M229" s="242"/>
    </row>
    <row r="230" spans="1:13" ht="10" customHeight="1" x14ac:dyDescent="0.35">
      <c r="A230" s="10"/>
      <c r="B230" s="161"/>
      <c r="C230" s="231"/>
      <c r="D230" s="159"/>
      <c r="E230" s="11"/>
      <c r="F230" s="17"/>
      <c r="G230" s="137"/>
      <c r="H230" s="238"/>
      <c r="I230" s="242"/>
      <c r="J230" s="250"/>
      <c r="K230" s="242"/>
      <c r="L230" s="242"/>
      <c r="M230" s="242"/>
    </row>
    <row r="231" spans="1:13" ht="28" customHeight="1" x14ac:dyDescent="0.35">
      <c r="A231" s="10"/>
      <c r="B231" s="166" t="s">
        <v>1039</v>
      </c>
      <c r="C231" s="11"/>
      <c r="D231" s="167" t="s">
        <v>1040</v>
      </c>
      <c r="E231" s="11"/>
      <c r="F231" s="141"/>
      <c r="G231" s="137"/>
      <c r="H231" s="238"/>
      <c r="I231" s="242"/>
      <c r="J231" s="250"/>
      <c r="K231" s="242"/>
      <c r="L231" s="242"/>
      <c r="M231" s="242"/>
    </row>
    <row r="232" spans="1:13" ht="28" customHeight="1" x14ac:dyDescent="0.35">
      <c r="A232" s="10"/>
      <c r="B232" s="166" t="s">
        <v>1041</v>
      </c>
      <c r="C232" s="11"/>
      <c r="D232" s="167" t="s">
        <v>1042</v>
      </c>
      <c r="E232" s="11"/>
      <c r="F232" s="141"/>
      <c r="G232" s="137"/>
      <c r="H232" s="238"/>
      <c r="I232" s="242"/>
      <c r="J232" s="250"/>
      <c r="K232" s="242"/>
      <c r="L232" s="242"/>
      <c r="M232" s="242"/>
    </row>
    <row r="233" spans="1:13" ht="28" customHeight="1" x14ac:dyDescent="0.35">
      <c r="A233" s="10"/>
      <c r="B233" s="166" t="s">
        <v>1043</v>
      </c>
      <c r="C233" s="11"/>
      <c r="D233" s="167" t="s">
        <v>1044</v>
      </c>
      <c r="E233" s="11"/>
      <c r="F233" s="141"/>
      <c r="G233" s="137"/>
      <c r="H233" s="238"/>
      <c r="I233" s="242"/>
      <c r="J233" s="250"/>
      <c r="K233" s="242"/>
      <c r="L233" s="242"/>
      <c r="M233" s="242"/>
    </row>
    <row r="234" spans="1:13" ht="28" customHeight="1" x14ac:dyDescent="0.35">
      <c r="A234" s="10"/>
      <c r="B234" s="166" t="s">
        <v>1045</v>
      </c>
      <c r="C234" s="11"/>
      <c r="D234" s="167" t="s">
        <v>1046</v>
      </c>
      <c r="E234" s="11"/>
      <c r="F234" s="141"/>
      <c r="G234" s="137"/>
      <c r="H234" s="238"/>
      <c r="I234" s="242"/>
      <c r="J234" s="250"/>
      <c r="K234" s="242"/>
      <c r="L234" s="242"/>
      <c r="M234" s="242"/>
    </row>
    <row r="235" spans="1:13" ht="28" customHeight="1" x14ac:dyDescent="0.35">
      <c r="A235" s="10"/>
      <c r="B235" s="166" t="s">
        <v>1047</v>
      </c>
      <c r="C235" s="11"/>
      <c r="D235" s="167" t="s">
        <v>1048</v>
      </c>
      <c r="E235" s="11"/>
      <c r="F235" s="141"/>
      <c r="G235" s="137"/>
      <c r="H235" s="238"/>
      <c r="I235" s="242"/>
      <c r="J235" s="250"/>
      <c r="K235" s="242"/>
      <c r="L235" s="242"/>
      <c r="M235" s="242"/>
    </row>
    <row r="236" spans="1:13" ht="10" customHeight="1" x14ac:dyDescent="0.35">
      <c r="A236" s="10"/>
      <c r="B236" s="219"/>
      <c r="C236" s="11"/>
      <c r="D236" s="159"/>
      <c r="E236" s="11"/>
      <c r="F236" s="17"/>
      <c r="G236" s="137"/>
      <c r="H236" s="238"/>
      <c r="I236" s="242"/>
      <c r="J236" s="250"/>
      <c r="K236" s="242"/>
      <c r="L236" s="242"/>
      <c r="M236" s="242"/>
    </row>
    <row r="237" spans="1:13" ht="28" customHeight="1" x14ac:dyDescent="0.35">
      <c r="A237" s="10"/>
      <c r="B237" s="219"/>
      <c r="C237" s="11"/>
      <c r="D237" s="163" t="s">
        <v>653</v>
      </c>
      <c r="E237" s="11"/>
      <c r="F237" s="182">
        <f>I237</f>
        <v>0</v>
      </c>
      <c r="G237" s="137"/>
      <c r="H237" s="238"/>
      <c r="I237" s="168">
        <f>COUNTIF(I$9:I$229,3)</f>
        <v>0</v>
      </c>
      <c r="J237" s="250"/>
      <c r="K237" s="242"/>
      <c r="L237" s="242"/>
      <c r="M237" s="242"/>
    </row>
    <row r="238" spans="1:13" ht="28" customHeight="1" x14ac:dyDescent="0.35">
      <c r="A238" s="10"/>
      <c r="B238" s="219"/>
      <c r="C238" s="11"/>
      <c r="D238" s="163" t="s">
        <v>654</v>
      </c>
      <c r="E238" s="11"/>
      <c r="F238" s="155">
        <f>I238</f>
        <v>0</v>
      </c>
      <c r="G238" s="137"/>
      <c r="H238" s="238"/>
      <c r="I238" s="168">
        <f>COUNTIF(I$9:I$229,2)</f>
        <v>0</v>
      </c>
      <c r="J238" s="250"/>
      <c r="K238" s="242"/>
      <c r="L238" s="242"/>
      <c r="M238" s="242"/>
    </row>
    <row r="239" spans="1:13" ht="28" customHeight="1" x14ac:dyDescent="0.35">
      <c r="A239" s="10"/>
      <c r="B239" s="219"/>
      <c r="C239" s="11"/>
      <c r="D239" s="163" t="s">
        <v>655</v>
      </c>
      <c r="E239" s="11"/>
      <c r="F239" s="234">
        <f>I239</f>
        <v>0</v>
      </c>
      <c r="G239" s="137"/>
      <c r="H239" s="238"/>
      <c r="I239" s="168">
        <f>COUNTIF(I$9:I$229,1)</f>
        <v>0</v>
      </c>
      <c r="J239" s="250"/>
      <c r="K239" s="242"/>
      <c r="L239" s="242"/>
      <c r="M239" s="242"/>
    </row>
    <row r="240" spans="1:13" ht="28" customHeight="1" x14ac:dyDescent="0.35">
      <c r="A240" s="10"/>
      <c r="B240" s="219"/>
      <c r="C240" s="11"/>
      <c r="D240" s="163" t="s">
        <v>656</v>
      </c>
      <c r="E240" s="11"/>
      <c r="F240" s="154">
        <f>I240</f>
        <v>0</v>
      </c>
      <c r="G240" s="137"/>
      <c r="H240" s="238"/>
      <c r="I240" s="168">
        <f>COUNTIF(I$9:I$229,0)</f>
        <v>0</v>
      </c>
      <c r="J240" s="250"/>
      <c r="K240" s="242"/>
      <c r="L240" s="242"/>
      <c r="M240" s="242"/>
    </row>
    <row r="241" spans="1:7" ht="10" customHeight="1" x14ac:dyDescent="0.35">
      <c r="A241" s="14"/>
      <c r="B241" s="40"/>
      <c r="C241" s="15"/>
      <c r="D241" s="164"/>
      <c r="E241" s="15"/>
      <c r="F241" s="165"/>
      <c r="G241" s="146"/>
    </row>
  </sheetData>
  <sheetProtection algorithmName="SHA-512" hashValue="dr3TeLUdSWZtrRsMZsNwG4oInmvadA8ksrzAzbOTsKWcUu/7R4HDQnn4fxz+dk5zq5tgSJm55iK/pDVSo0M9ig==" saltValue="w5SpQoykdnexbZ6OErGe6Q==" spinCount="100000" sheet="1" objects="1" scenarios="1"/>
  <mergeCells count="2">
    <mergeCell ref="B4:F4"/>
    <mergeCell ref="D6:F6"/>
  </mergeCells>
  <conditionalFormatting sqref="F11 F200:F204">
    <cfRule type="cellIs" dxfId="170" priority="167" operator="equal">
      <formula>1</formula>
    </cfRule>
    <cfRule type="cellIs" dxfId="169" priority="168" operator="equal">
      <formula>3</formula>
    </cfRule>
    <cfRule type="cellIs" dxfId="168" priority="169" operator="equal">
      <formula>2</formula>
    </cfRule>
    <cfRule type="cellIs" dxfId="167" priority="170" operator="equal">
      <formula>0</formula>
    </cfRule>
  </conditionalFormatting>
  <conditionalFormatting sqref="F12:F15">
    <cfRule type="cellIs" dxfId="166" priority="162" operator="equal">
      <formula>1</formula>
    </cfRule>
    <cfRule type="cellIs" dxfId="165" priority="163" operator="equal">
      <formula>3</formula>
    </cfRule>
    <cfRule type="cellIs" dxfId="164" priority="164" operator="equal">
      <formula>2</formula>
    </cfRule>
    <cfRule type="cellIs" dxfId="163" priority="165" operator="equal">
      <formula>0</formula>
    </cfRule>
  </conditionalFormatting>
  <conditionalFormatting sqref="F9">
    <cfRule type="cellIs" dxfId="162" priority="157" operator="equal">
      <formula>1</formula>
    </cfRule>
    <cfRule type="cellIs" dxfId="161" priority="158" operator="equal">
      <formula>3</formula>
    </cfRule>
    <cfRule type="cellIs" dxfId="160" priority="159" operator="equal">
      <formula>2</formula>
    </cfRule>
    <cfRule type="cellIs" dxfId="159" priority="160" operator="equal">
      <formula>0</formula>
    </cfRule>
  </conditionalFormatting>
  <conditionalFormatting sqref="F19:F26">
    <cfRule type="cellIs" dxfId="158" priority="152" operator="equal">
      <formula>1</formula>
    </cfRule>
    <cfRule type="cellIs" dxfId="157" priority="153" operator="equal">
      <formula>3</formula>
    </cfRule>
    <cfRule type="cellIs" dxfId="156" priority="154" operator="equal">
      <formula>2</formula>
    </cfRule>
    <cfRule type="cellIs" dxfId="155" priority="155" operator="equal">
      <formula>0</formula>
    </cfRule>
  </conditionalFormatting>
  <conditionalFormatting sqref="F224:F227 F216:F220 F208:F212 F193:F196 F185:F189 F177:F181 F169:F173 F162:F165 F154:F158 F147:F150 F141:F143 F133:F137 F124:F128 F116:F120 F108:F112 F101:F104 F93:F97 F85:F89 F76:F81 F68:F72 F60:F64 F52:F56 F45:F47 F39:F41 F30:F35">
    <cfRule type="cellIs" dxfId="154" priority="147" operator="equal">
      <formula>1</formula>
    </cfRule>
    <cfRule type="cellIs" dxfId="153" priority="148" operator="equal">
      <formula>3</formula>
    </cfRule>
    <cfRule type="cellIs" dxfId="152" priority="149" operator="equal">
      <formula>2</formula>
    </cfRule>
    <cfRule type="cellIs" dxfId="151" priority="150" operator="equal">
      <formula>0</formula>
    </cfRule>
  </conditionalFormatting>
  <conditionalFormatting sqref="F17">
    <cfRule type="cellIs" dxfId="150" priority="142" operator="equal">
      <formula>1</formula>
    </cfRule>
    <cfRule type="cellIs" dxfId="149" priority="143" operator="equal">
      <formula>3</formula>
    </cfRule>
    <cfRule type="cellIs" dxfId="148" priority="144" operator="equal">
      <formula>2</formula>
    </cfRule>
    <cfRule type="cellIs" dxfId="147" priority="145" operator="equal">
      <formula>0</formula>
    </cfRule>
  </conditionalFormatting>
  <conditionalFormatting sqref="F28">
    <cfRule type="cellIs" dxfId="146" priority="137" operator="equal">
      <formula>1</formula>
    </cfRule>
    <cfRule type="cellIs" dxfId="145" priority="138" operator="equal">
      <formula>3</formula>
    </cfRule>
    <cfRule type="cellIs" dxfId="144" priority="139" operator="equal">
      <formula>2</formula>
    </cfRule>
    <cfRule type="cellIs" dxfId="143" priority="140" operator="equal">
      <formula>0</formula>
    </cfRule>
  </conditionalFormatting>
  <conditionalFormatting sqref="F37">
    <cfRule type="cellIs" dxfId="142" priority="132" operator="equal">
      <formula>1</formula>
    </cfRule>
    <cfRule type="cellIs" dxfId="141" priority="133" operator="equal">
      <formula>3</formula>
    </cfRule>
    <cfRule type="cellIs" dxfId="140" priority="134" operator="equal">
      <formula>2</formula>
    </cfRule>
    <cfRule type="cellIs" dxfId="139" priority="135" operator="equal">
      <formula>0</formula>
    </cfRule>
  </conditionalFormatting>
  <conditionalFormatting sqref="F43">
    <cfRule type="cellIs" dxfId="138" priority="127" operator="equal">
      <formula>1</formula>
    </cfRule>
    <cfRule type="cellIs" dxfId="137" priority="128" operator="equal">
      <formula>3</formula>
    </cfRule>
    <cfRule type="cellIs" dxfId="136" priority="129" operator="equal">
      <formula>2</formula>
    </cfRule>
    <cfRule type="cellIs" dxfId="135" priority="130" operator="equal">
      <formula>0</formula>
    </cfRule>
  </conditionalFormatting>
  <conditionalFormatting sqref="F50">
    <cfRule type="cellIs" dxfId="134" priority="122" operator="equal">
      <formula>1</formula>
    </cfRule>
    <cfRule type="cellIs" dxfId="133" priority="123" operator="equal">
      <formula>3</formula>
    </cfRule>
    <cfRule type="cellIs" dxfId="132" priority="124" operator="equal">
      <formula>2</formula>
    </cfRule>
    <cfRule type="cellIs" dxfId="131" priority="125" operator="equal">
      <formula>0</formula>
    </cfRule>
  </conditionalFormatting>
  <conditionalFormatting sqref="F58">
    <cfRule type="cellIs" dxfId="130" priority="117" operator="equal">
      <formula>1</formula>
    </cfRule>
    <cfRule type="cellIs" dxfId="129" priority="118" operator="equal">
      <formula>3</formula>
    </cfRule>
    <cfRule type="cellIs" dxfId="128" priority="119" operator="equal">
      <formula>2</formula>
    </cfRule>
    <cfRule type="cellIs" dxfId="127" priority="120" operator="equal">
      <formula>0</formula>
    </cfRule>
  </conditionalFormatting>
  <conditionalFormatting sqref="F66">
    <cfRule type="cellIs" dxfId="126" priority="112" operator="equal">
      <formula>1</formula>
    </cfRule>
    <cfRule type="cellIs" dxfId="125" priority="113" operator="equal">
      <formula>3</formula>
    </cfRule>
    <cfRule type="cellIs" dxfId="124" priority="114" operator="equal">
      <formula>2</formula>
    </cfRule>
    <cfRule type="cellIs" dxfId="123" priority="115" operator="equal">
      <formula>0</formula>
    </cfRule>
  </conditionalFormatting>
  <conditionalFormatting sqref="F74">
    <cfRule type="cellIs" dxfId="122" priority="107" operator="equal">
      <formula>1</formula>
    </cfRule>
    <cfRule type="cellIs" dxfId="121" priority="108" operator="equal">
      <formula>3</formula>
    </cfRule>
    <cfRule type="cellIs" dxfId="120" priority="109" operator="equal">
      <formula>2</formula>
    </cfRule>
    <cfRule type="cellIs" dxfId="119" priority="110" operator="equal">
      <formula>0</formula>
    </cfRule>
  </conditionalFormatting>
  <conditionalFormatting sqref="F83">
    <cfRule type="cellIs" dxfId="118" priority="102" operator="equal">
      <formula>1</formula>
    </cfRule>
    <cfRule type="cellIs" dxfId="117" priority="103" operator="equal">
      <formula>3</formula>
    </cfRule>
    <cfRule type="cellIs" dxfId="116" priority="104" operator="equal">
      <formula>2</formula>
    </cfRule>
    <cfRule type="cellIs" dxfId="115" priority="105" operator="equal">
      <formula>0</formula>
    </cfRule>
  </conditionalFormatting>
  <conditionalFormatting sqref="F91">
    <cfRule type="cellIs" dxfId="114" priority="97" operator="equal">
      <formula>1</formula>
    </cfRule>
    <cfRule type="cellIs" dxfId="113" priority="98" operator="equal">
      <formula>3</formula>
    </cfRule>
    <cfRule type="cellIs" dxfId="112" priority="99" operator="equal">
      <formula>2</formula>
    </cfRule>
    <cfRule type="cellIs" dxfId="111" priority="100" operator="equal">
      <formula>0</formula>
    </cfRule>
  </conditionalFormatting>
  <conditionalFormatting sqref="F99">
    <cfRule type="cellIs" dxfId="110" priority="92" operator="equal">
      <formula>1</formula>
    </cfRule>
    <cfRule type="cellIs" dxfId="109" priority="93" operator="equal">
      <formula>3</formula>
    </cfRule>
    <cfRule type="cellIs" dxfId="108" priority="94" operator="equal">
      <formula>2</formula>
    </cfRule>
    <cfRule type="cellIs" dxfId="107" priority="95" operator="equal">
      <formula>0</formula>
    </cfRule>
  </conditionalFormatting>
  <conditionalFormatting sqref="F106">
    <cfRule type="cellIs" dxfId="106" priority="87" operator="equal">
      <formula>1</formula>
    </cfRule>
    <cfRule type="cellIs" dxfId="105" priority="88" operator="equal">
      <formula>3</formula>
    </cfRule>
    <cfRule type="cellIs" dxfId="104" priority="89" operator="equal">
      <formula>2</formula>
    </cfRule>
    <cfRule type="cellIs" dxfId="103" priority="90" operator="equal">
      <formula>0</formula>
    </cfRule>
  </conditionalFormatting>
  <conditionalFormatting sqref="F114">
    <cfRule type="cellIs" dxfId="102" priority="82" operator="equal">
      <formula>1</formula>
    </cfRule>
    <cfRule type="cellIs" dxfId="101" priority="83" operator="equal">
      <formula>3</formula>
    </cfRule>
    <cfRule type="cellIs" dxfId="100" priority="84" operator="equal">
      <formula>2</formula>
    </cfRule>
    <cfRule type="cellIs" dxfId="99" priority="85" operator="equal">
      <formula>0</formula>
    </cfRule>
  </conditionalFormatting>
  <conditionalFormatting sqref="F122">
    <cfRule type="cellIs" dxfId="98" priority="77" operator="equal">
      <formula>1</formula>
    </cfRule>
    <cfRule type="cellIs" dxfId="97" priority="78" operator="equal">
      <formula>3</formula>
    </cfRule>
    <cfRule type="cellIs" dxfId="96" priority="79" operator="equal">
      <formula>2</formula>
    </cfRule>
    <cfRule type="cellIs" dxfId="95" priority="80" operator="equal">
      <formula>0</formula>
    </cfRule>
  </conditionalFormatting>
  <conditionalFormatting sqref="F131">
    <cfRule type="cellIs" dxfId="94" priority="72" operator="equal">
      <formula>1</formula>
    </cfRule>
    <cfRule type="cellIs" dxfId="93" priority="73" operator="equal">
      <formula>3</formula>
    </cfRule>
    <cfRule type="cellIs" dxfId="92" priority="74" operator="equal">
      <formula>2</formula>
    </cfRule>
    <cfRule type="cellIs" dxfId="91" priority="75" operator="equal">
      <formula>0</formula>
    </cfRule>
  </conditionalFormatting>
  <conditionalFormatting sqref="F139">
    <cfRule type="cellIs" dxfId="90" priority="67" operator="equal">
      <formula>1</formula>
    </cfRule>
    <cfRule type="cellIs" dxfId="89" priority="68" operator="equal">
      <formula>3</formula>
    </cfRule>
    <cfRule type="cellIs" dxfId="88" priority="69" operator="equal">
      <formula>2</formula>
    </cfRule>
    <cfRule type="cellIs" dxfId="87" priority="70" operator="equal">
      <formula>0</formula>
    </cfRule>
  </conditionalFormatting>
  <conditionalFormatting sqref="F145">
    <cfRule type="cellIs" dxfId="86" priority="62" operator="equal">
      <formula>1</formula>
    </cfRule>
    <cfRule type="cellIs" dxfId="85" priority="63" operator="equal">
      <formula>3</formula>
    </cfRule>
    <cfRule type="cellIs" dxfId="84" priority="64" operator="equal">
      <formula>2</formula>
    </cfRule>
    <cfRule type="cellIs" dxfId="83" priority="65" operator="equal">
      <formula>0</formula>
    </cfRule>
  </conditionalFormatting>
  <conditionalFormatting sqref="F152">
    <cfRule type="cellIs" dxfId="82" priority="57" operator="equal">
      <formula>1</formula>
    </cfRule>
    <cfRule type="cellIs" dxfId="81" priority="58" operator="equal">
      <formula>3</formula>
    </cfRule>
    <cfRule type="cellIs" dxfId="80" priority="59" operator="equal">
      <formula>2</formula>
    </cfRule>
    <cfRule type="cellIs" dxfId="79" priority="60" operator="equal">
      <formula>0</formula>
    </cfRule>
  </conditionalFormatting>
  <conditionalFormatting sqref="F160">
    <cfRule type="cellIs" dxfId="78" priority="52" operator="equal">
      <formula>1</formula>
    </cfRule>
    <cfRule type="cellIs" dxfId="77" priority="53" operator="equal">
      <formula>3</formula>
    </cfRule>
    <cfRule type="cellIs" dxfId="76" priority="54" operator="equal">
      <formula>2</formula>
    </cfRule>
    <cfRule type="cellIs" dxfId="75" priority="55" operator="equal">
      <formula>0</formula>
    </cfRule>
  </conditionalFormatting>
  <conditionalFormatting sqref="F167">
    <cfRule type="cellIs" dxfId="74" priority="47" operator="equal">
      <formula>1</formula>
    </cfRule>
    <cfRule type="cellIs" dxfId="73" priority="48" operator="equal">
      <formula>3</formula>
    </cfRule>
    <cfRule type="cellIs" dxfId="72" priority="49" operator="equal">
      <formula>2</formula>
    </cfRule>
    <cfRule type="cellIs" dxfId="71" priority="50" operator="equal">
      <formula>0</formula>
    </cfRule>
  </conditionalFormatting>
  <conditionalFormatting sqref="F175">
    <cfRule type="cellIs" dxfId="70" priority="42" operator="equal">
      <formula>1</formula>
    </cfRule>
    <cfRule type="cellIs" dxfId="69" priority="43" operator="equal">
      <formula>3</formula>
    </cfRule>
    <cfRule type="cellIs" dxfId="68" priority="44" operator="equal">
      <formula>2</formula>
    </cfRule>
    <cfRule type="cellIs" dxfId="67" priority="45" operator="equal">
      <formula>0</formula>
    </cfRule>
  </conditionalFormatting>
  <conditionalFormatting sqref="F183">
    <cfRule type="cellIs" dxfId="66" priority="37" operator="equal">
      <formula>1</formula>
    </cfRule>
    <cfRule type="cellIs" dxfId="65" priority="38" operator="equal">
      <formula>3</formula>
    </cfRule>
    <cfRule type="cellIs" dxfId="64" priority="39" operator="equal">
      <formula>2</formula>
    </cfRule>
    <cfRule type="cellIs" dxfId="63" priority="40" operator="equal">
      <formula>0</formula>
    </cfRule>
  </conditionalFormatting>
  <conditionalFormatting sqref="F191">
    <cfRule type="cellIs" dxfId="62" priority="32" operator="equal">
      <formula>1</formula>
    </cfRule>
    <cfRule type="cellIs" dxfId="61" priority="33" operator="equal">
      <formula>3</formula>
    </cfRule>
    <cfRule type="cellIs" dxfId="60" priority="34" operator="equal">
      <formula>2</formula>
    </cfRule>
    <cfRule type="cellIs" dxfId="59" priority="35" operator="equal">
      <formula>0</formula>
    </cfRule>
  </conditionalFormatting>
  <conditionalFormatting sqref="F198">
    <cfRule type="cellIs" dxfId="58" priority="27" operator="equal">
      <formula>1</formula>
    </cfRule>
    <cfRule type="cellIs" dxfId="57" priority="28" operator="equal">
      <formula>3</formula>
    </cfRule>
    <cfRule type="cellIs" dxfId="56" priority="29" operator="equal">
      <formula>2</formula>
    </cfRule>
    <cfRule type="cellIs" dxfId="55" priority="30" operator="equal">
      <formula>0</formula>
    </cfRule>
  </conditionalFormatting>
  <conditionalFormatting sqref="F206">
    <cfRule type="cellIs" dxfId="54" priority="22" operator="equal">
      <formula>1</formula>
    </cfRule>
    <cfRule type="cellIs" dxfId="53" priority="23" operator="equal">
      <formula>3</formula>
    </cfRule>
    <cfRule type="cellIs" dxfId="52" priority="24" operator="equal">
      <formula>2</formula>
    </cfRule>
    <cfRule type="cellIs" dxfId="51" priority="25" operator="equal">
      <formula>0</formula>
    </cfRule>
  </conditionalFormatting>
  <conditionalFormatting sqref="F214">
    <cfRule type="cellIs" dxfId="50" priority="17" operator="equal">
      <formula>1</formula>
    </cfRule>
    <cfRule type="cellIs" dxfId="49" priority="18" operator="equal">
      <formula>3</formula>
    </cfRule>
    <cfRule type="cellIs" dxfId="48" priority="19" operator="equal">
      <formula>2</formula>
    </cfRule>
    <cfRule type="cellIs" dxfId="47" priority="20" operator="equal">
      <formula>0</formula>
    </cfRule>
  </conditionalFormatting>
  <conditionalFormatting sqref="F222">
    <cfRule type="cellIs" dxfId="46" priority="12" operator="equal">
      <formula>1</formula>
    </cfRule>
    <cfRule type="cellIs" dxfId="45" priority="13" operator="equal">
      <formula>3</formula>
    </cfRule>
    <cfRule type="cellIs" dxfId="44" priority="14" operator="equal">
      <formula>2</formula>
    </cfRule>
    <cfRule type="cellIs" dxfId="43" priority="15" operator="equal">
      <formula>0</formula>
    </cfRule>
  </conditionalFormatting>
  <conditionalFormatting sqref="F231:F235">
    <cfRule type="cellIs" dxfId="42" priority="7" operator="equal">
      <formula>1</formula>
    </cfRule>
    <cfRule type="cellIs" dxfId="41" priority="8" operator="equal">
      <formula>3</formula>
    </cfRule>
    <cfRule type="cellIs" dxfId="40" priority="9" operator="equal">
      <formula>2</formula>
    </cfRule>
    <cfRule type="cellIs" dxfId="39" priority="10" operator="equal">
      <formula>0</formula>
    </cfRule>
  </conditionalFormatting>
  <conditionalFormatting sqref="F229">
    <cfRule type="cellIs" dxfId="38" priority="2" operator="equal">
      <formula>1</formula>
    </cfRule>
    <cfRule type="cellIs" dxfId="37" priority="3" operator="equal">
      <formula>3</formula>
    </cfRule>
    <cfRule type="cellIs" dxfId="36" priority="4" operator="equal">
      <formula>2</formula>
    </cfRule>
    <cfRule type="cellIs" dxfId="35" priority="5" operator="equal">
      <formula>0</formula>
    </cfRule>
  </conditionalFormatting>
  <dataValidations count="1">
    <dataValidation type="whole" allowBlank="1" showInputMessage="1" showErrorMessage="1" error="Geben Sie einen Wert von 0 bis 3 ein!" sqref="F11:F15 F19:F26 F30:F35 F39:F41 F45:F47 F52:F56 F60:F64 F68:F72 F76:F81 F85:F89 F93:F97 F101:F104 F108:F112 F116:F120 F124:F128 F133:F137 F141:F143 F147:F150 F154:F158 F162:F165 F169:F173 F177:F181 F185:F189 F193:F196 F208:F212 F216:F220 F224:F227 F200:F204 F231:F235" xr:uid="{5A0617AC-10CD-4B35-9C75-C4CD9E2A0211}">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A, B und C
Antrag auf Rezertifizierung
Selbstbeurteilung Agile Leadership&amp;R&amp;G</oddHeader>
    <oddFooter>&amp;L&amp;"Verdana,Standard"&amp;9© VZPM&amp;C&amp;"Verdana,Standard"&amp;9&amp;F&amp;R&amp;"Verdana,Standard"&amp;9&amp;A Seite &amp;P/&amp;N</oddFooter>
  </headerFooter>
  <legacyDrawingHF r:id="rId2"/>
  <extLst>
    <ext xmlns:x14="http://schemas.microsoft.com/office/spreadsheetml/2009/9/main" uri="{78C0D931-6437-407d-A8EE-F0AAD7539E65}">
      <x14:conditionalFormattings>
        <x14:conditionalFormatting xmlns:xm="http://schemas.microsoft.com/office/excel/2006/main">
          <x14:cfRule type="notContainsText" priority="166" operator="notContains" id="{FCA3DCDA-7684-4ABE-A633-EB432BB5A48B}">
            <xm:f>ISERROR(SEARCH("",F11))</xm:f>
            <xm:f>""</xm:f>
            <x14:dxf>
              <fill>
                <patternFill>
                  <bgColor theme="0"/>
                </patternFill>
              </fill>
            </x14:dxf>
          </x14:cfRule>
          <xm:sqref>F11 F200:F204</xm:sqref>
        </x14:conditionalFormatting>
        <x14:conditionalFormatting xmlns:xm="http://schemas.microsoft.com/office/excel/2006/main">
          <x14:cfRule type="notContainsText" priority="161" operator="notContains" id="{DD1FD340-22F5-4227-B7C2-E30D4B46F94B}">
            <xm:f>ISERROR(SEARCH("",F12))</xm:f>
            <xm:f>""</xm:f>
            <x14:dxf>
              <fill>
                <patternFill>
                  <bgColor theme="0"/>
                </patternFill>
              </fill>
            </x14:dxf>
          </x14:cfRule>
          <xm:sqref>F12:F15</xm:sqref>
        </x14:conditionalFormatting>
        <x14:conditionalFormatting xmlns:xm="http://schemas.microsoft.com/office/excel/2006/main">
          <x14:cfRule type="notContainsText" priority="156" operator="notContains" id="{6B8BA914-29E2-49CC-A032-989930461CCC}">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51" operator="notContains" id="{7D7A5574-541B-4B2D-A789-1EADEA36BE00}">
            <xm:f>ISERROR(SEARCH("",F19))</xm:f>
            <xm:f>""</xm:f>
            <x14:dxf>
              <fill>
                <patternFill>
                  <bgColor theme="0"/>
                </patternFill>
              </fill>
            </x14:dxf>
          </x14:cfRule>
          <xm:sqref>F19:F26</xm:sqref>
        </x14:conditionalFormatting>
        <x14:conditionalFormatting xmlns:xm="http://schemas.microsoft.com/office/excel/2006/main">
          <x14:cfRule type="notContainsText" priority="146" operator="notContains" id="{705300EF-EC7A-43F1-896F-E975C2982FF1}">
            <xm:f>ISERROR(SEARCH("",F30))</xm:f>
            <xm:f>""</xm:f>
            <x14:dxf>
              <fill>
                <patternFill>
                  <bgColor theme="0"/>
                </patternFill>
              </fill>
            </x14:dxf>
          </x14:cfRule>
          <xm:sqref>F224:F227 F216:F220 F208:F212 F193:F196 F185:F189 F177:F181 F169:F173 F162:F165 F154:F158 F147:F150 F141:F143 F133:F137 F124:F128 F116:F120 F108:F112 F101:F104 F93:F97 F85:F89 F76:F81 F68:F72 F60:F64 F52:F56 F45:F47 F39:F41 F30:F35</xm:sqref>
        </x14:conditionalFormatting>
        <x14:conditionalFormatting xmlns:xm="http://schemas.microsoft.com/office/excel/2006/main">
          <x14:cfRule type="notContainsText" priority="141" operator="notContains" id="{6D589289-1165-4D1C-A2C7-7D3A86D28824}">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36" operator="notContains" id="{61559A87-4C8F-46CA-AB69-92EE1C0917FF}">
            <xm:f>ISERROR(SEARCH("",F28))</xm:f>
            <xm:f>""</xm:f>
            <x14:dxf>
              <fill>
                <patternFill>
                  <bgColor theme="0" tint="-0.14996795556505021"/>
                </patternFill>
              </fill>
            </x14:dxf>
          </x14:cfRule>
          <xm:sqref>F28</xm:sqref>
        </x14:conditionalFormatting>
        <x14:conditionalFormatting xmlns:xm="http://schemas.microsoft.com/office/excel/2006/main">
          <x14:cfRule type="notContainsText" priority="131" operator="notContains" id="{220CF7BC-A684-478F-8EFA-1FE4E621A9E1}">
            <xm:f>ISERROR(SEARCH("",F37))</xm:f>
            <xm:f>""</xm:f>
            <x14:dxf>
              <fill>
                <patternFill>
                  <bgColor theme="0" tint="-0.14996795556505021"/>
                </patternFill>
              </fill>
            </x14:dxf>
          </x14:cfRule>
          <xm:sqref>F37</xm:sqref>
        </x14:conditionalFormatting>
        <x14:conditionalFormatting xmlns:xm="http://schemas.microsoft.com/office/excel/2006/main">
          <x14:cfRule type="notContainsText" priority="126" operator="notContains" id="{BFA5844A-6F4A-42E0-BD18-C305F7C758FA}">
            <xm:f>ISERROR(SEARCH("",F43))</xm:f>
            <xm:f>""</xm:f>
            <x14:dxf>
              <fill>
                <patternFill>
                  <bgColor theme="0" tint="-0.14996795556505021"/>
                </patternFill>
              </fill>
            </x14:dxf>
          </x14:cfRule>
          <xm:sqref>F43</xm:sqref>
        </x14:conditionalFormatting>
        <x14:conditionalFormatting xmlns:xm="http://schemas.microsoft.com/office/excel/2006/main">
          <x14:cfRule type="notContainsText" priority="121" operator="notContains" id="{78811FBD-B7BC-48E4-A539-025F62A7A86C}">
            <xm:f>ISERROR(SEARCH("",F50))</xm:f>
            <xm:f>""</xm:f>
            <x14:dxf>
              <fill>
                <patternFill>
                  <bgColor theme="0" tint="-0.14996795556505021"/>
                </patternFill>
              </fill>
            </x14:dxf>
          </x14:cfRule>
          <xm:sqref>F50</xm:sqref>
        </x14:conditionalFormatting>
        <x14:conditionalFormatting xmlns:xm="http://schemas.microsoft.com/office/excel/2006/main">
          <x14:cfRule type="notContainsText" priority="116" operator="notContains" id="{29ABC485-EF6C-4879-B420-FCCA96329705}">
            <xm:f>ISERROR(SEARCH("",F58))</xm:f>
            <xm:f>""</xm:f>
            <x14:dxf>
              <fill>
                <patternFill>
                  <bgColor theme="0" tint="-0.14996795556505021"/>
                </patternFill>
              </fill>
            </x14:dxf>
          </x14:cfRule>
          <xm:sqref>F58</xm:sqref>
        </x14:conditionalFormatting>
        <x14:conditionalFormatting xmlns:xm="http://schemas.microsoft.com/office/excel/2006/main">
          <x14:cfRule type="notContainsText" priority="111" operator="notContains" id="{2DD949BF-076B-424F-9A9C-3B7915412900}">
            <xm:f>ISERROR(SEARCH("",F66))</xm:f>
            <xm:f>""</xm:f>
            <x14:dxf>
              <fill>
                <patternFill>
                  <bgColor theme="0" tint="-0.14996795556505021"/>
                </patternFill>
              </fill>
            </x14:dxf>
          </x14:cfRule>
          <xm:sqref>F66</xm:sqref>
        </x14:conditionalFormatting>
        <x14:conditionalFormatting xmlns:xm="http://schemas.microsoft.com/office/excel/2006/main">
          <x14:cfRule type="notContainsText" priority="106" operator="notContains" id="{15AEC1BC-66A5-42A6-9D6C-64ECC28D5675}">
            <xm:f>ISERROR(SEARCH("",F74))</xm:f>
            <xm:f>""</xm:f>
            <x14:dxf>
              <fill>
                <patternFill>
                  <bgColor theme="0" tint="-0.14996795556505021"/>
                </patternFill>
              </fill>
            </x14:dxf>
          </x14:cfRule>
          <xm:sqref>F74</xm:sqref>
        </x14:conditionalFormatting>
        <x14:conditionalFormatting xmlns:xm="http://schemas.microsoft.com/office/excel/2006/main">
          <x14:cfRule type="notContainsText" priority="101" operator="notContains" id="{668CAF51-0F0C-46D8-A0C9-933C32811E01}">
            <xm:f>ISERROR(SEARCH("",F83))</xm:f>
            <xm:f>""</xm:f>
            <x14:dxf>
              <fill>
                <patternFill>
                  <bgColor theme="0" tint="-0.14996795556505021"/>
                </patternFill>
              </fill>
            </x14:dxf>
          </x14:cfRule>
          <xm:sqref>F83</xm:sqref>
        </x14:conditionalFormatting>
        <x14:conditionalFormatting xmlns:xm="http://schemas.microsoft.com/office/excel/2006/main">
          <x14:cfRule type="notContainsText" priority="96" operator="notContains" id="{981F0A80-DDEE-4DF9-AE91-AAD7D8885896}">
            <xm:f>ISERROR(SEARCH("",F91))</xm:f>
            <xm:f>""</xm:f>
            <x14:dxf>
              <fill>
                <patternFill>
                  <bgColor theme="0" tint="-0.14996795556505021"/>
                </patternFill>
              </fill>
            </x14:dxf>
          </x14:cfRule>
          <xm:sqref>F91</xm:sqref>
        </x14:conditionalFormatting>
        <x14:conditionalFormatting xmlns:xm="http://schemas.microsoft.com/office/excel/2006/main">
          <x14:cfRule type="notContainsText" priority="91" operator="notContains" id="{411E3DCE-DA05-46E7-8412-149EED623DCE}">
            <xm:f>ISERROR(SEARCH("",F99))</xm:f>
            <xm:f>""</xm:f>
            <x14:dxf>
              <fill>
                <patternFill>
                  <bgColor theme="0" tint="-0.14996795556505021"/>
                </patternFill>
              </fill>
            </x14:dxf>
          </x14:cfRule>
          <xm:sqref>F99</xm:sqref>
        </x14:conditionalFormatting>
        <x14:conditionalFormatting xmlns:xm="http://schemas.microsoft.com/office/excel/2006/main">
          <x14:cfRule type="notContainsText" priority="86" operator="notContains" id="{E621E9C4-B525-45EF-AA8F-0E55559A3D6F}">
            <xm:f>ISERROR(SEARCH("",F106))</xm:f>
            <xm:f>""</xm:f>
            <x14:dxf>
              <fill>
                <patternFill>
                  <bgColor theme="0" tint="-0.14996795556505021"/>
                </patternFill>
              </fill>
            </x14:dxf>
          </x14:cfRule>
          <xm:sqref>F106</xm:sqref>
        </x14:conditionalFormatting>
        <x14:conditionalFormatting xmlns:xm="http://schemas.microsoft.com/office/excel/2006/main">
          <x14:cfRule type="notContainsText" priority="81" operator="notContains" id="{3F79616E-6B64-4822-A0E7-2F8D9D8CE15C}">
            <xm:f>ISERROR(SEARCH("",F114))</xm:f>
            <xm:f>""</xm:f>
            <x14:dxf>
              <fill>
                <patternFill>
                  <bgColor theme="0" tint="-0.14996795556505021"/>
                </patternFill>
              </fill>
            </x14:dxf>
          </x14:cfRule>
          <xm:sqref>F114</xm:sqref>
        </x14:conditionalFormatting>
        <x14:conditionalFormatting xmlns:xm="http://schemas.microsoft.com/office/excel/2006/main">
          <x14:cfRule type="notContainsText" priority="76" operator="notContains" id="{7F4CCCBC-4F6B-4C2D-96DD-1F4E13DB9FB5}">
            <xm:f>ISERROR(SEARCH("",F122))</xm:f>
            <xm:f>""</xm:f>
            <x14:dxf>
              <fill>
                <patternFill>
                  <bgColor theme="0" tint="-0.14996795556505021"/>
                </patternFill>
              </fill>
            </x14:dxf>
          </x14:cfRule>
          <xm:sqref>F122</xm:sqref>
        </x14:conditionalFormatting>
        <x14:conditionalFormatting xmlns:xm="http://schemas.microsoft.com/office/excel/2006/main">
          <x14:cfRule type="notContainsText" priority="71" operator="notContains" id="{C5BBA807-A704-446B-9255-A9CAB86C7524}">
            <xm:f>ISERROR(SEARCH("",F131))</xm:f>
            <xm:f>""</xm:f>
            <x14:dxf>
              <fill>
                <patternFill>
                  <bgColor theme="0" tint="-0.14996795556505021"/>
                </patternFill>
              </fill>
            </x14:dxf>
          </x14:cfRule>
          <xm:sqref>F131</xm:sqref>
        </x14:conditionalFormatting>
        <x14:conditionalFormatting xmlns:xm="http://schemas.microsoft.com/office/excel/2006/main">
          <x14:cfRule type="notContainsText" priority="66" operator="notContains" id="{5B63E114-3A17-4945-9219-28CE8BF33144}">
            <xm:f>ISERROR(SEARCH("",F139))</xm:f>
            <xm:f>""</xm:f>
            <x14:dxf>
              <fill>
                <patternFill>
                  <bgColor theme="0" tint="-0.14996795556505021"/>
                </patternFill>
              </fill>
            </x14:dxf>
          </x14:cfRule>
          <xm:sqref>F139</xm:sqref>
        </x14:conditionalFormatting>
        <x14:conditionalFormatting xmlns:xm="http://schemas.microsoft.com/office/excel/2006/main">
          <x14:cfRule type="notContainsText" priority="61" operator="notContains" id="{E42A1AA8-7C77-438D-B047-DBF26DEB5D49}">
            <xm:f>ISERROR(SEARCH("",F145))</xm:f>
            <xm:f>""</xm:f>
            <x14:dxf>
              <fill>
                <patternFill>
                  <bgColor theme="0" tint="-0.14996795556505021"/>
                </patternFill>
              </fill>
            </x14:dxf>
          </x14:cfRule>
          <xm:sqref>F145</xm:sqref>
        </x14:conditionalFormatting>
        <x14:conditionalFormatting xmlns:xm="http://schemas.microsoft.com/office/excel/2006/main">
          <x14:cfRule type="notContainsText" priority="56" operator="notContains" id="{1F013DB5-75E0-4C5D-9E1E-D4E9852D58A2}">
            <xm:f>ISERROR(SEARCH("",F152))</xm:f>
            <xm:f>""</xm:f>
            <x14:dxf>
              <fill>
                <patternFill>
                  <bgColor theme="0" tint="-0.14996795556505021"/>
                </patternFill>
              </fill>
            </x14:dxf>
          </x14:cfRule>
          <xm:sqref>F152</xm:sqref>
        </x14:conditionalFormatting>
        <x14:conditionalFormatting xmlns:xm="http://schemas.microsoft.com/office/excel/2006/main">
          <x14:cfRule type="notContainsText" priority="51" operator="notContains" id="{B804602B-D0C7-4A78-A07C-4DEE6348ADFC}">
            <xm:f>ISERROR(SEARCH("",F160))</xm:f>
            <xm:f>""</xm:f>
            <x14:dxf>
              <fill>
                <patternFill>
                  <bgColor theme="0" tint="-0.14996795556505021"/>
                </patternFill>
              </fill>
            </x14:dxf>
          </x14:cfRule>
          <xm:sqref>F160</xm:sqref>
        </x14:conditionalFormatting>
        <x14:conditionalFormatting xmlns:xm="http://schemas.microsoft.com/office/excel/2006/main">
          <x14:cfRule type="notContainsText" priority="46" operator="notContains" id="{5E368E48-D8FE-4D04-A34E-313019ADB9D7}">
            <xm:f>ISERROR(SEARCH("",F167))</xm:f>
            <xm:f>""</xm:f>
            <x14:dxf>
              <fill>
                <patternFill>
                  <bgColor theme="0" tint="-0.14996795556505021"/>
                </patternFill>
              </fill>
            </x14:dxf>
          </x14:cfRule>
          <xm:sqref>F167</xm:sqref>
        </x14:conditionalFormatting>
        <x14:conditionalFormatting xmlns:xm="http://schemas.microsoft.com/office/excel/2006/main">
          <x14:cfRule type="notContainsText" priority="41" operator="notContains" id="{BA2CA569-0C6D-409A-855B-1472838A0C82}">
            <xm:f>ISERROR(SEARCH("",F175))</xm:f>
            <xm:f>""</xm:f>
            <x14:dxf>
              <fill>
                <patternFill>
                  <bgColor theme="0" tint="-0.14996795556505021"/>
                </patternFill>
              </fill>
            </x14:dxf>
          </x14:cfRule>
          <xm:sqref>F175</xm:sqref>
        </x14:conditionalFormatting>
        <x14:conditionalFormatting xmlns:xm="http://schemas.microsoft.com/office/excel/2006/main">
          <x14:cfRule type="notContainsText" priority="36" operator="notContains" id="{993F46D2-F6A3-4C5A-B3DF-B50124601FF4}">
            <xm:f>ISERROR(SEARCH("",F183))</xm:f>
            <xm:f>""</xm:f>
            <x14:dxf>
              <fill>
                <patternFill>
                  <bgColor theme="0" tint="-0.14996795556505021"/>
                </patternFill>
              </fill>
            </x14:dxf>
          </x14:cfRule>
          <xm:sqref>F183</xm:sqref>
        </x14:conditionalFormatting>
        <x14:conditionalFormatting xmlns:xm="http://schemas.microsoft.com/office/excel/2006/main">
          <x14:cfRule type="notContainsText" priority="31" operator="notContains" id="{AA7A764F-A9B6-4D08-925F-C9D5D2D5464D}">
            <xm:f>ISERROR(SEARCH("",F191))</xm:f>
            <xm:f>""</xm:f>
            <x14:dxf>
              <fill>
                <patternFill>
                  <bgColor theme="0" tint="-0.14996795556505021"/>
                </patternFill>
              </fill>
            </x14:dxf>
          </x14:cfRule>
          <xm:sqref>F191</xm:sqref>
        </x14:conditionalFormatting>
        <x14:conditionalFormatting xmlns:xm="http://schemas.microsoft.com/office/excel/2006/main">
          <x14:cfRule type="notContainsText" priority="26" operator="notContains" id="{2E13F173-7816-4FA5-BC6F-8AD74997F68D}">
            <xm:f>ISERROR(SEARCH("",F198))</xm:f>
            <xm:f>""</xm:f>
            <x14:dxf>
              <fill>
                <patternFill>
                  <bgColor theme="0" tint="-0.14996795556505021"/>
                </patternFill>
              </fill>
            </x14:dxf>
          </x14:cfRule>
          <xm:sqref>F198</xm:sqref>
        </x14:conditionalFormatting>
        <x14:conditionalFormatting xmlns:xm="http://schemas.microsoft.com/office/excel/2006/main">
          <x14:cfRule type="notContainsText" priority="21" operator="notContains" id="{A15A52CC-4A99-4429-A328-F4480D23862B}">
            <xm:f>ISERROR(SEARCH("",F206))</xm:f>
            <xm:f>""</xm:f>
            <x14:dxf>
              <fill>
                <patternFill>
                  <bgColor theme="0" tint="-0.14996795556505021"/>
                </patternFill>
              </fill>
            </x14:dxf>
          </x14:cfRule>
          <xm:sqref>F206</xm:sqref>
        </x14:conditionalFormatting>
        <x14:conditionalFormatting xmlns:xm="http://schemas.microsoft.com/office/excel/2006/main">
          <x14:cfRule type="notContainsText" priority="16" operator="notContains" id="{BD4EA150-B617-4139-85CD-C1C855844139}">
            <xm:f>ISERROR(SEARCH("",F214))</xm:f>
            <xm:f>""</xm:f>
            <x14:dxf>
              <fill>
                <patternFill>
                  <bgColor theme="0" tint="-0.14996795556505021"/>
                </patternFill>
              </fill>
            </x14:dxf>
          </x14:cfRule>
          <xm:sqref>F214</xm:sqref>
        </x14:conditionalFormatting>
        <x14:conditionalFormatting xmlns:xm="http://schemas.microsoft.com/office/excel/2006/main">
          <x14:cfRule type="notContainsText" priority="11" operator="notContains" id="{5E2B58FB-79FC-4862-A951-CBE4AF98F9A9}">
            <xm:f>ISERROR(SEARCH("",F222))</xm:f>
            <xm:f>""</xm:f>
            <x14:dxf>
              <fill>
                <patternFill>
                  <bgColor theme="0" tint="-0.14996795556505021"/>
                </patternFill>
              </fill>
            </x14:dxf>
          </x14:cfRule>
          <xm:sqref>F222</xm:sqref>
        </x14:conditionalFormatting>
        <x14:conditionalFormatting xmlns:xm="http://schemas.microsoft.com/office/excel/2006/main">
          <x14:cfRule type="notContainsText" priority="6" operator="notContains" id="{67BC6CE3-15F9-433A-9B91-35EBC79F6A30}">
            <xm:f>ISERROR(SEARCH("",F231))</xm:f>
            <xm:f>""</xm:f>
            <x14:dxf>
              <fill>
                <patternFill>
                  <bgColor theme="0"/>
                </patternFill>
              </fill>
            </x14:dxf>
          </x14:cfRule>
          <xm:sqref>F231:F235</xm:sqref>
        </x14:conditionalFormatting>
        <x14:conditionalFormatting xmlns:xm="http://schemas.microsoft.com/office/excel/2006/main">
          <x14:cfRule type="notContainsText" priority="1" operator="notContains" id="{81660370-F44F-46F0-85C0-E94F37CECD44}">
            <xm:f>ISERROR(SEARCH("",F229))</xm:f>
            <xm:f>""</xm:f>
            <x14:dxf>
              <fill>
                <patternFill>
                  <bgColor theme="0" tint="-0.14996795556505021"/>
                </patternFill>
              </fill>
            </x14:dxf>
          </x14:cfRule>
          <xm:sqref>F229</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U50"/>
  <sheetViews>
    <sheetView showGridLines="0" zoomScaleNormal="100" workbookViewId="0">
      <pane ySplit="5" topLeftCell="A6" activePane="bottomLeft" state="frozen"/>
      <selection pane="bottomLeft" activeCell="A6" sqref="A6"/>
    </sheetView>
  </sheetViews>
  <sheetFormatPr baseColWidth="10" defaultColWidth="11.453125" defaultRowHeight="11.5" x14ac:dyDescent="0.35"/>
  <cols>
    <col min="1" max="1" width="1.7265625" style="68" customWidth="1"/>
    <col min="2" max="2" width="3.7265625" style="151" customWidth="1"/>
    <col min="3" max="3" width="30.7265625" style="68" customWidth="1"/>
    <col min="4" max="4" width="36.7265625" style="68" customWidth="1"/>
    <col min="5" max="5" width="1.7265625" style="68" customWidth="1"/>
    <col min="6" max="9" width="42.7265625" style="68" customWidth="1"/>
    <col min="10" max="10" width="1.7265625" style="67" customWidth="1"/>
    <col min="11" max="11" width="1.7265625" style="66" customWidth="1"/>
    <col min="12" max="14" width="11.453125" style="67"/>
    <col min="15" max="16384" width="11.453125" style="68"/>
  </cols>
  <sheetData>
    <row r="1" spans="1:21" s="67" customFormat="1" ht="10" customHeight="1" x14ac:dyDescent="0.35">
      <c r="A1" s="63"/>
      <c r="B1" s="149"/>
      <c r="C1" s="64"/>
      <c r="D1" s="64"/>
      <c r="E1" s="64"/>
      <c r="F1" s="64"/>
      <c r="G1" s="64"/>
      <c r="H1" s="64"/>
      <c r="I1" s="64"/>
      <c r="J1" s="65"/>
      <c r="K1" s="66"/>
      <c r="O1" s="68"/>
      <c r="P1" s="68"/>
      <c r="Q1" s="68"/>
      <c r="R1" s="68"/>
      <c r="S1" s="68"/>
      <c r="T1" s="68"/>
      <c r="U1" s="68"/>
    </row>
    <row r="2" spans="1:21" s="67" customFormat="1" ht="18" customHeight="1" x14ac:dyDescent="0.35">
      <c r="A2" s="69"/>
      <c r="B2" s="381" t="s">
        <v>1049</v>
      </c>
      <c r="C2" s="381"/>
      <c r="D2" s="381"/>
      <c r="E2" s="381"/>
      <c r="F2" s="381"/>
      <c r="G2" s="249"/>
      <c r="H2" s="249"/>
      <c r="I2" s="249"/>
      <c r="J2" s="71"/>
      <c r="K2" s="66"/>
      <c r="O2" s="68"/>
      <c r="P2" s="68"/>
      <c r="Q2" s="68"/>
      <c r="R2" s="68"/>
      <c r="S2" s="68"/>
      <c r="T2" s="68"/>
      <c r="U2" s="68"/>
    </row>
    <row r="3" spans="1:21" s="67" customFormat="1" ht="18" customHeight="1" x14ac:dyDescent="0.35">
      <c r="A3" s="69"/>
      <c r="B3" s="148"/>
      <c r="C3" s="79"/>
      <c r="D3" s="79"/>
      <c r="E3" s="79"/>
      <c r="F3" s="386" t="s">
        <v>1050</v>
      </c>
      <c r="G3" s="386"/>
      <c r="H3" s="386"/>
      <c r="I3" s="386"/>
      <c r="J3" s="71"/>
      <c r="K3" s="66"/>
      <c r="O3" s="68"/>
      <c r="P3" s="68"/>
      <c r="Q3" s="68"/>
      <c r="R3" s="68"/>
      <c r="S3" s="68"/>
      <c r="T3" s="68"/>
      <c r="U3" s="68"/>
    </row>
    <row r="4" spans="1:21" s="67" customFormat="1" ht="18" customHeight="1" x14ac:dyDescent="0.35">
      <c r="A4" s="69"/>
      <c r="B4" s="148"/>
      <c r="C4" s="79" t="s">
        <v>1051</v>
      </c>
      <c r="D4" s="79" t="s">
        <v>1052</v>
      </c>
      <c r="E4" s="79"/>
      <c r="F4" s="170">
        <v>1</v>
      </c>
      <c r="G4" s="170">
        <v>2</v>
      </c>
      <c r="H4" s="170">
        <v>3</v>
      </c>
      <c r="I4" s="170">
        <v>4</v>
      </c>
      <c r="J4" s="71"/>
      <c r="K4" s="66"/>
      <c r="O4" s="68"/>
      <c r="P4" s="68"/>
      <c r="Q4" s="68"/>
      <c r="R4" s="68"/>
      <c r="S4" s="68"/>
      <c r="T4" s="68"/>
      <c r="U4" s="68"/>
    </row>
    <row r="5" spans="1:21" s="67" customFormat="1" ht="10" customHeight="1" x14ac:dyDescent="0.35">
      <c r="A5" s="69"/>
      <c r="B5" s="148"/>
      <c r="C5" s="79"/>
      <c r="D5" s="79"/>
      <c r="E5" s="79"/>
      <c r="F5" s="170"/>
      <c r="G5" s="170"/>
      <c r="H5" s="170"/>
      <c r="I5" s="170"/>
      <c r="J5" s="71"/>
      <c r="K5" s="66"/>
      <c r="O5" s="68"/>
      <c r="P5" s="68"/>
      <c r="Q5" s="68"/>
      <c r="R5" s="68"/>
      <c r="S5" s="68"/>
      <c r="T5" s="68"/>
      <c r="U5" s="68"/>
    </row>
    <row r="6" spans="1:21" s="67" customFormat="1" ht="64" customHeight="1" x14ac:dyDescent="0.35">
      <c r="A6" s="69"/>
      <c r="B6" s="384">
        <v>1</v>
      </c>
      <c r="C6" s="383" t="s">
        <v>1053</v>
      </c>
      <c r="D6" s="78" t="s">
        <v>1054</v>
      </c>
      <c r="E6" s="62"/>
      <c r="F6" s="171" t="s">
        <v>1055</v>
      </c>
      <c r="G6" s="171" t="s">
        <v>1056</v>
      </c>
      <c r="H6" s="171" t="s">
        <v>1057</v>
      </c>
      <c r="I6" s="171" t="s">
        <v>1058</v>
      </c>
      <c r="J6" s="71"/>
      <c r="K6" s="66"/>
      <c r="O6" s="68"/>
      <c r="P6" s="68"/>
      <c r="Q6" s="68"/>
      <c r="R6" s="68"/>
      <c r="S6" s="68"/>
      <c r="T6" s="68"/>
      <c r="U6" s="68"/>
    </row>
    <row r="7" spans="1:21" s="67" customFormat="1" ht="40" customHeight="1" x14ac:dyDescent="0.35">
      <c r="A7" s="69"/>
      <c r="B7" s="384"/>
      <c r="C7" s="383"/>
      <c r="D7" s="78" t="s">
        <v>1059</v>
      </c>
      <c r="E7" s="62"/>
      <c r="F7" s="171" t="s">
        <v>1060</v>
      </c>
      <c r="G7" s="171" t="s">
        <v>1061</v>
      </c>
      <c r="H7" s="171" t="s">
        <v>1062</v>
      </c>
      <c r="I7" s="171" t="s">
        <v>1063</v>
      </c>
      <c r="J7" s="71"/>
      <c r="K7" s="66"/>
      <c r="O7" s="68"/>
      <c r="P7" s="68"/>
      <c r="Q7" s="68"/>
      <c r="R7" s="68"/>
      <c r="S7" s="68"/>
      <c r="T7" s="68"/>
      <c r="U7" s="68"/>
    </row>
    <row r="8" spans="1:21" s="67" customFormat="1" ht="40" customHeight="1" x14ac:dyDescent="0.35">
      <c r="A8" s="69"/>
      <c r="B8" s="384"/>
      <c r="C8" s="383"/>
      <c r="D8" s="78" t="s">
        <v>1064</v>
      </c>
      <c r="E8" s="62"/>
      <c r="F8" s="171" t="s">
        <v>1065</v>
      </c>
      <c r="G8" s="171" t="s">
        <v>1066</v>
      </c>
      <c r="H8" s="171" t="s">
        <v>1067</v>
      </c>
      <c r="I8" s="171" t="s">
        <v>1068</v>
      </c>
      <c r="J8" s="71"/>
      <c r="K8" s="66"/>
      <c r="O8" s="68"/>
      <c r="P8" s="68"/>
      <c r="Q8" s="68"/>
      <c r="R8" s="68"/>
      <c r="S8" s="68"/>
      <c r="T8" s="68"/>
      <c r="U8" s="68"/>
    </row>
    <row r="9" spans="1:21" s="67" customFormat="1" ht="52" customHeight="1" x14ac:dyDescent="0.35">
      <c r="A9" s="69"/>
      <c r="B9" s="384"/>
      <c r="C9" s="383"/>
      <c r="D9" s="78" t="s">
        <v>1069</v>
      </c>
      <c r="E9" s="62"/>
      <c r="F9" s="171" t="s">
        <v>1070</v>
      </c>
      <c r="G9" s="171" t="s">
        <v>1071</v>
      </c>
      <c r="H9" s="171" t="s">
        <v>1072</v>
      </c>
      <c r="I9" s="171" t="s">
        <v>1073</v>
      </c>
      <c r="J9" s="71"/>
      <c r="K9" s="66"/>
      <c r="O9" s="68"/>
      <c r="P9" s="68"/>
      <c r="Q9" s="68"/>
      <c r="R9" s="68"/>
      <c r="S9" s="68"/>
      <c r="T9" s="68"/>
      <c r="U9" s="68"/>
    </row>
    <row r="10" spans="1:21" s="67" customFormat="1" x14ac:dyDescent="0.35">
      <c r="A10" s="69"/>
      <c r="B10" s="252"/>
      <c r="C10" s="76"/>
      <c r="D10" s="79"/>
      <c r="E10" s="79"/>
      <c r="F10" s="172"/>
      <c r="G10" s="172"/>
      <c r="H10" s="172"/>
      <c r="I10" s="172"/>
      <c r="J10" s="71"/>
      <c r="K10" s="66"/>
      <c r="O10" s="68"/>
      <c r="P10" s="68"/>
      <c r="Q10" s="68"/>
      <c r="R10" s="68"/>
      <c r="S10" s="68"/>
      <c r="T10" s="68"/>
      <c r="U10" s="68"/>
    </row>
    <row r="11" spans="1:21" s="67" customFormat="1" ht="64" customHeight="1" x14ac:dyDescent="0.35">
      <c r="A11" s="69"/>
      <c r="B11" s="384">
        <v>2</v>
      </c>
      <c r="C11" s="383" t="s">
        <v>1074</v>
      </c>
      <c r="D11" s="78" t="s">
        <v>1075</v>
      </c>
      <c r="E11" s="62"/>
      <c r="F11" s="171" t="s">
        <v>1076</v>
      </c>
      <c r="G11" s="171" t="s">
        <v>1077</v>
      </c>
      <c r="H11" s="171" t="s">
        <v>1078</v>
      </c>
      <c r="I11" s="171" t="s">
        <v>1079</v>
      </c>
      <c r="J11" s="71"/>
      <c r="K11" s="66"/>
      <c r="M11" s="382"/>
      <c r="N11" s="382"/>
      <c r="O11" s="382"/>
      <c r="P11" s="382"/>
      <c r="Q11" s="382"/>
      <c r="R11" s="382"/>
      <c r="S11" s="382"/>
      <c r="T11" s="68"/>
      <c r="U11" s="68"/>
    </row>
    <row r="12" spans="1:21" s="67" customFormat="1" ht="52" customHeight="1" x14ac:dyDescent="0.35">
      <c r="A12" s="69"/>
      <c r="B12" s="384"/>
      <c r="C12" s="383"/>
      <c r="D12" s="169" t="s">
        <v>1080</v>
      </c>
      <c r="E12" s="62"/>
      <c r="F12" s="171" t="s">
        <v>1081</v>
      </c>
      <c r="G12" s="171" t="s">
        <v>1082</v>
      </c>
      <c r="H12" s="171" t="s">
        <v>1083</v>
      </c>
      <c r="I12" s="171" t="s">
        <v>1084</v>
      </c>
      <c r="J12" s="71"/>
      <c r="K12" s="66"/>
      <c r="M12" s="250"/>
      <c r="N12" s="250"/>
      <c r="O12" s="250"/>
      <c r="P12" s="250"/>
      <c r="Q12" s="250"/>
      <c r="R12" s="250"/>
      <c r="S12" s="250"/>
      <c r="T12" s="68"/>
      <c r="U12" s="68"/>
    </row>
    <row r="13" spans="1:21" s="67" customFormat="1" x14ac:dyDescent="0.35">
      <c r="A13" s="69"/>
      <c r="B13" s="252"/>
      <c r="C13" s="76"/>
      <c r="D13" s="79"/>
      <c r="E13" s="79"/>
      <c r="F13" s="172"/>
      <c r="G13" s="172"/>
      <c r="H13" s="172"/>
      <c r="I13" s="172"/>
      <c r="J13" s="71"/>
      <c r="K13" s="66"/>
      <c r="M13" s="382"/>
      <c r="N13" s="382"/>
      <c r="O13" s="382"/>
      <c r="P13" s="382"/>
      <c r="Q13" s="382"/>
      <c r="R13" s="382"/>
      <c r="S13" s="382"/>
      <c r="T13" s="68"/>
      <c r="U13" s="68"/>
    </row>
    <row r="14" spans="1:21" s="67" customFormat="1" ht="18" customHeight="1" x14ac:dyDescent="0.35">
      <c r="A14" s="69"/>
      <c r="B14" s="384">
        <v>3</v>
      </c>
      <c r="C14" s="383" t="s">
        <v>1085</v>
      </c>
      <c r="D14" s="175" t="s">
        <v>1086</v>
      </c>
      <c r="E14" s="79"/>
      <c r="F14" s="176" t="s">
        <v>1087</v>
      </c>
      <c r="G14" s="176" t="s">
        <v>1088</v>
      </c>
      <c r="H14" s="176" t="s">
        <v>1089</v>
      </c>
      <c r="I14" s="176" t="s">
        <v>1090</v>
      </c>
      <c r="J14" s="71"/>
      <c r="K14" s="66"/>
      <c r="M14" s="382"/>
      <c r="N14" s="382"/>
      <c r="O14" s="382"/>
      <c r="P14" s="382"/>
      <c r="Q14" s="382"/>
      <c r="R14" s="382"/>
      <c r="S14" s="382"/>
      <c r="T14" s="68"/>
      <c r="U14" s="68"/>
    </row>
    <row r="15" spans="1:21" s="67" customFormat="1" ht="18" customHeight="1" x14ac:dyDescent="0.35">
      <c r="A15" s="69"/>
      <c r="B15" s="384"/>
      <c r="C15" s="383"/>
      <c r="D15" s="175" t="s">
        <v>1091</v>
      </c>
      <c r="E15" s="79"/>
      <c r="F15" s="176" t="s">
        <v>1092</v>
      </c>
      <c r="G15" s="176" t="s">
        <v>1093</v>
      </c>
      <c r="H15" s="176" t="s">
        <v>1094</v>
      </c>
      <c r="I15" s="176" t="s">
        <v>1095</v>
      </c>
      <c r="J15" s="71"/>
      <c r="K15" s="66"/>
      <c r="M15" s="250"/>
      <c r="N15" s="250"/>
      <c r="O15" s="250"/>
      <c r="P15" s="250"/>
      <c r="Q15" s="250"/>
      <c r="R15" s="250"/>
      <c r="S15" s="250"/>
      <c r="T15" s="68"/>
      <c r="U15" s="68"/>
    </row>
    <row r="16" spans="1:21" s="67" customFormat="1" ht="76" customHeight="1" x14ac:dyDescent="0.35">
      <c r="A16" s="69"/>
      <c r="B16" s="384"/>
      <c r="C16" s="383"/>
      <c r="D16" s="78" t="s">
        <v>1096</v>
      </c>
      <c r="E16" s="62"/>
      <c r="F16" s="171" t="s">
        <v>1097</v>
      </c>
      <c r="G16" s="171" t="s">
        <v>1098</v>
      </c>
      <c r="H16" s="171" t="s">
        <v>1099</v>
      </c>
      <c r="I16" s="171" t="s">
        <v>1100</v>
      </c>
      <c r="J16" s="71"/>
      <c r="K16" s="66"/>
      <c r="M16" s="250"/>
      <c r="N16" s="250"/>
      <c r="O16" s="250"/>
      <c r="P16" s="250"/>
      <c r="Q16" s="250"/>
      <c r="R16" s="250"/>
      <c r="S16" s="250"/>
      <c r="T16" s="68"/>
      <c r="U16" s="68"/>
    </row>
    <row r="17" spans="1:21" s="67" customFormat="1" ht="52" customHeight="1" x14ac:dyDescent="0.35">
      <c r="A17" s="69"/>
      <c r="B17" s="384"/>
      <c r="C17" s="383"/>
      <c r="D17" s="78" t="s">
        <v>1101</v>
      </c>
      <c r="E17" s="62"/>
      <c r="F17" s="171" t="s">
        <v>1102</v>
      </c>
      <c r="G17" s="171" t="s">
        <v>1103</v>
      </c>
      <c r="H17" s="171" t="s">
        <v>1104</v>
      </c>
      <c r="I17" s="171" t="s">
        <v>1105</v>
      </c>
      <c r="J17" s="71"/>
      <c r="K17" s="66"/>
      <c r="M17" s="250"/>
      <c r="N17" s="250"/>
      <c r="O17" s="250"/>
      <c r="P17" s="250"/>
      <c r="Q17" s="250"/>
      <c r="R17" s="250"/>
      <c r="S17" s="250"/>
      <c r="T17" s="68"/>
      <c r="U17" s="68"/>
    </row>
    <row r="18" spans="1:21" s="67" customFormat="1" ht="40" customHeight="1" x14ac:dyDescent="0.35">
      <c r="A18" s="69"/>
      <c r="B18" s="384"/>
      <c r="C18" s="383"/>
      <c r="D18" s="78" t="s">
        <v>1106</v>
      </c>
      <c r="E18" s="62"/>
      <c r="F18" s="171" t="s">
        <v>1107</v>
      </c>
      <c r="G18" s="171" t="s">
        <v>1108</v>
      </c>
      <c r="H18" s="171" t="s">
        <v>1109</v>
      </c>
      <c r="I18" s="171" t="s">
        <v>1110</v>
      </c>
      <c r="J18" s="71"/>
      <c r="K18" s="66"/>
      <c r="M18" s="250"/>
      <c r="N18" s="250"/>
      <c r="O18" s="250"/>
      <c r="P18" s="250"/>
      <c r="Q18" s="250"/>
      <c r="R18" s="250"/>
      <c r="S18" s="250"/>
      <c r="T18" s="68"/>
      <c r="U18" s="68"/>
    </row>
    <row r="19" spans="1:21" s="67" customFormat="1" x14ac:dyDescent="0.35">
      <c r="A19" s="69"/>
      <c r="B19" s="252"/>
      <c r="C19" s="76"/>
      <c r="D19" s="79"/>
      <c r="E19" s="79"/>
      <c r="F19" s="172"/>
      <c r="G19" s="172"/>
      <c r="H19" s="172"/>
      <c r="I19" s="172"/>
      <c r="J19" s="71"/>
      <c r="K19" s="66"/>
      <c r="M19" s="382"/>
      <c r="N19" s="382"/>
      <c r="O19" s="382"/>
      <c r="P19" s="382"/>
      <c r="Q19" s="382"/>
      <c r="R19" s="382"/>
      <c r="S19" s="382"/>
      <c r="T19" s="68"/>
      <c r="U19" s="68"/>
    </row>
    <row r="20" spans="1:21" s="67" customFormat="1" ht="64" customHeight="1" x14ac:dyDescent="0.35">
      <c r="A20" s="69"/>
      <c r="B20" s="385">
        <v>4</v>
      </c>
      <c r="C20" s="383" t="s">
        <v>620</v>
      </c>
      <c r="D20" s="78" t="s">
        <v>1111</v>
      </c>
      <c r="E20" s="62"/>
      <c r="F20" s="171" t="s">
        <v>1112</v>
      </c>
      <c r="G20" s="171" t="s">
        <v>1113</v>
      </c>
      <c r="H20" s="171" t="s">
        <v>1114</v>
      </c>
      <c r="I20" s="171" t="s">
        <v>1115</v>
      </c>
      <c r="J20" s="71"/>
      <c r="K20" s="66"/>
      <c r="M20" s="382"/>
      <c r="N20" s="382"/>
      <c r="O20" s="382"/>
      <c r="P20" s="382"/>
      <c r="Q20" s="382"/>
      <c r="R20" s="382"/>
      <c r="S20" s="382"/>
      <c r="T20" s="68"/>
      <c r="U20" s="68"/>
    </row>
    <row r="21" spans="1:21" s="67" customFormat="1" ht="52" customHeight="1" x14ac:dyDescent="0.35">
      <c r="A21" s="69"/>
      <c r="B21" s="385"/>
      <c r="C21" s="383"/>
      <c r="D21" s="78" t="s">
        <v>1116</v>
      </c>
      <c r="E21" s="62"/>
      <c r="F21" s="171" t="s">
        <v>1117</v>
      </c>
      <c r="G21" s="171" t="s">
        <v>1118</v>
      </c>
      <c r="H21" s="171" t="s">
        <v>1119</v>
      </c>
      <c r="I21" s="171" t="s">
        <v>1120</v>
      </c>
      <c r="J21" s="71"/>
      <c r="K21" s="66"/>
      <c r="M21" s="250"/>
      <c r="N21" s="250"/>
      <c r="O21" s="250"/>
      <c r="P21" s="250"/>
      <c r="Q21" s="250"/>
      <c r="R21" s="250"/>
      <c r="S21" s="250"/>
      <c r="T21" s="68"/>
      <c r="U21" s="68"/>
    </row>
    <row r="22" spans="1:21" s="67" customFormat="1" ht="52" customHeight="1" x14ac:dyDescent="0.35">
      <c r="A22" s="69"/>
      <c r="B22" s="385"/>
      <c r="C22" s="383"/>
      <c r="D22" s="78" t="s">
        <v>1121</v>
      </c>
      <c r="E22" s="62"/>
      <c r="F22" s="171" t="s">
        <v>1122</v>
      </c>
      <c r="G22" s="171" t="s">
        <v>1123</v>
      </c>
      <c r="H22" s="171" t="s">
        <v>1124</v>
      </c>
      <c r="I22" s="171" t="s">
        <v>1125</v>
      </c>
      <c r="J22" s="71"/>
      <c r="K22" s="66"/>
      <c r="M22" s="250"/>
      <c r="N22" s="250"/>
      <c r="O22" s="250"/>
      <c r="P22" s="250"/>
      <c r="Q22" s="250"/>
      <c r="R22" s="250"/>
      <c r="S22" s="250"/>
      <c r="T22" s="68"/>
      <c r="U22" s="68"/>
    </row>
    <row r="23" spans="1:21" s="67" customFormat="1" x14ac:dyDescent="0.35">
      <c r="A23" s="69"/>
      <c r="B23" s="252"/>
      <c r="C23" s="76"/>
      <c r="D23" s="79"/>
      <c r="E23" s="79"/>
      <c r="F23" s="172"/>
      <c r="G23" s="172"/>
      <c r="H23" s="172"/>
      <c r="I23" s="172"/>
      <c r="J23" s="71"/>
      <c r="K23" s="66"/>
      <c r="M23" s="382"/>
      <c r="N23" s="382"/>
      <c r="O23" s="382"/>
      <c r="P23" s="382"/>
      <c r="Q23" s="382"/>
      <c r="R23" s="382"/>
      <c r="S23" s="382"/>
      <c r="T23" s="68"/>
      <c r="U23" s="68"/>
    </row>
    <row r="24" spans="1:21" s="67" customFormat="1" ht="18" customHeight="1" x14ac:dyDescent="0.35">
      <c r="A24" s="69"/>
      <c r="B24" s="385">
        <v>5</v>
      </c>
      <c r="C24" s="383" t="s">
        <v>1126</v>
      </c>
      <c r="D24" s="175" t="s">
        <v>1127</v>
      </c>
      <c r="E24" s="62"/>
      <c r="F24" s="176" t="s">
        <v>1128</v>
      </c>
      <c r="G24" s="176" t="s">
        <v>1129</v>
      </c>
      <c r="H24" s="176" t="s">
        <v>1130</v>
      </c>
      <c r="I24" s="176" t="s">
        <v>1131</v>
      </c>
      <c r="J24" s="71"/>
      <c r="K24" s="66"/>
      <c r="M24" s="382"/>
      <c r="N24" s="382"/>
      <c r="O24" s="382"/>
      <c r="P24" s="382"/>
      <c r="Q24" s="382"/>
      <c r="R24" s="382"/>
      <c r="S24" s="382"/>
      <c r="T24" s="68"/>
      <c r="U24" s="68"/>
    </row>
    <row r="25" spans="1:21" s="67" customFormat="1" ht="28" customHeight="1" x14ac:dyDescent="0.35">
      <c r="A25" s="69"/>
      <c r="B25" s="385"/>
      <c r="C25" s="383"/>
      <c r="D25" s="78" t="s">
        <v>1132</v>
      </c>
      <c r="E25" s="62"/>
      <c r="F25" s="171" t="s">
        <v>1133</v>
      </c>
      <c r="G25" s="171" t="s">
        <v>1134</v>
      </c>
      <c r="H25" s="171" t="s">
        <v>1135</v>
      </c>
      <c r="I25" s="171" t="s">
        <v>1136</v>
      </c>
      <c r="J25" s="71"/>
      <c r="K25" s="66"/>
      <c r="M25" s="250"/>
      <c r="N25" s="250"/>
      <c r="O25" s="250"/>
      <c r="P25" s="250"/>
      <c r="Q25" s="250"/>
      <c r="R25" s="250"/>
      <c r="S25" s="250"/>
      <c r="T25" s="68"/>
      <c r="U25" s="68"/>
    </row>
    <row r="26" spans="1:21" s="67" customFormat="1" ht="42" customHeight="1" x14ac:dyDescent="0.35">
      <c r="A26" s="69"/>
      <c r="B26" s="385"/>
      <c r="C26" s="383"/>
      <c r="D26" s="78" t="s">
        <v>1137</v>
      </c>
      <c r="E26" s="62"/>
      <c r="F26" s="173"/>
      <c r="G26" s="174"/>
      <c r="H26" s="171" t="s">
        <v>1138</v>
      </c>
      <c r="I26" s="171" t="s">
        <v>1139</v>
      </c>
      <c r="J26" s="71"/>
      <c r="K26" s="66"/>
      <c r="M26" s="250"/>
      <c r="N26" s="250"/>
      <c r="O26" s="250"/>
      <c r="P26" s="250"/>
      <c r="Q26" s="250"/>
      <c r="R26" s="250"/>
      <c r="S26" s="250"/>
      <c r="T26" s="68"/>
      <c r="U26" s="68"/>
    </row>
    <row r="27" spans="1:21" s="67" customFormat="1" x14ac:dyDescent="0.35">
      <c r="A27" s="69"/>
      <c r="B27" s="252"/>
      <c r="C27" s="76"/>
      <c r="D27" s="79"/>
      <c r="E27" s="79"/>
      <c r="F27" s="172"/>
      <c r="G27" s="172"/>
      <c r="H27" s="172"/>
      <c r="I27" s="172"/>
      <c r="J27" s="71"/>
      <c r="K27" s="66"/>
      <c r="M27" s="382"/>
      <c r="N27" s="382"/>
      <c r="O27" s="382"/>
      <c r="P27" s="382"/>
      <c r="Q27" s="382"/>
      <c r="R27" s="382"/>
      <c r="S27" s="382"/>
      <c r="T27" s="68"/>
      <c r="U27" s="68"/>
    </row>
    <row r="28" spans="1:21" s="67" customFormat="1" ht="64" customHeight="1" x14ac:dyDescent="0.35">
      <c r="A28" s="69"/>
      <c r="B28" s="385">
        <v>6</v>
      </c>
      <c r="C28" s="383" t="s">
        <v>1140</v>
      </c>
      <c r="D28" s="78" t="s">
        <v>1141</v>
      </c>
      <c r="E28" s="62"/>
      <c r="F28" s="171" t="s">
        <v>1142</v>
      </c>
      <c r="G28" s="171" t="s">
        <v>1143</v>
      </c>
      <c r="H28" s="171" t="s">
        <v>1144</v>
      </c>
      <c r="I28" s="171" t="s">
        <v>1145</v>
      </c>
      <c r="J28" s="71"/>
      <c r="K28" s="66"/>
      <c r="M28" s="382"/>
      <c r="N28" s="382"/>
      <c r="O28" s="382"/>
      <c r="P28" s="382"/>
      <c r="Q28" s="382"/>
      <c r="R28" s="382"/>
      <c r="S28" s="382"/>
      <c r="T28" s="68"/>
      <c r="U28" s="68"/>
    </row>
    <row r="29" spans="1:21" s="67" customFormat="1" ht="64" customHeight="1" x14ac:dyDescent="0.35">
      <c r="A29" s="69"/>
      <c r="B29" s="385"/>
      <c r="C29" s="383"/>
      <c r="D29" s="78" t="s">
        <v>1146</v>
      </c>
      <c r="E29" s="62"/>
      <c r="F29" s="171" t="s">
        <v>1147</v>
      </c>
      <c r="G29" s="171" t="s">
        <v>1148</v>
      </c>
      <c r="H29" s="171" t="s">
        <v>1149</v>
      </c>
      <c r="I29" s="171" t="s">
        <v>1150</v>
      </c>
      <c r="J29" s="71"/>
      <c r="K29" s="66"/>
      <c r="M29" s="250"/>
      <c r="N29" s="250"/>
      <c r="O29" s="250"/>
      <c r="P29" s="250"/>
      <c r="Q29" s="250"/>
      <c r="R29" s="250"/>
      <c r="S29" s="250"/>
      <c r="T29" s="68"/>
      <c r="U29" s="68"/>
    </row>
    <row r="30" spans="1:21" s="67" customFormat="1" ht="64" customHeight="1" x14ac:dyDescent="0.35">
      <c r="A30" s="69"/>
      <c r="B30" s="385"/>
      <c r="C30" s="383"/>
      <c r="D30" s="78" t="s">
        <v>1151</v>
      </c>
      <c r="E30" s="62"/>
      <c r="F30" s="171" t="s">
        <v>1152</v>
      </c>
      <c r="G30" s="171" t="s">
        <v>1153</v>
      </c>
      <c r="H30" s="171" t="s">
        <v>1154</v>
      </c>
      <c r="I30" s="171" t="s">
        <v>1155</v>
      </c>
      <c r="J30" s="71"/>
      <c r="K30" s="66"/>
      <c r="M30" s="250"/>
      <c r="N30" s="250"/>
      <c r="O30" s="250"/>
      <c r="P30" s="250"/>
      <c r="Q30" s="250"/>
      <c r="R30" s="250"/>
      <c r="S30" s="250"/>
      <c r="T30" s="68"/>
      <c r="U30" s="68"/>
    </row>
    <row r="31" spans="1:21" s="67" customFormat="1" ht="10" customHeight="1" x14ac:dyDescent="0.35">
      <c r="A31" s="69"/>
      <c r="B31" s="252"/>
      <c r="C31" s="76"/>
      <c r="D31" s="79"/>
      <c r="E31" s="79"/>
      <c r="F31" s="172"/>
      <c r="G31" s="172"/>
      <c r="H31" s="172"/>
      <c r="I31" s="172"/>
      <c r="J31" s="71"/>
      <c r="K31" s="66"/>
      <c r="M31" s="382"/>
      <c r="N31" s="382"/>
      <c r="O31" s="382"/>
      <c r="P31" s="382"/>
      <c r="Q31" s="382"/>
      <c r="R31" s="382"/>
      <c r="S31" s="382"/>
      <c r="T31" s="68"/>
      <c r="U31" s="68"/>
    </row>
    <row r="32" spans="1:21" s="67" customFormat="1" ht="52" customHeight="1" x14ac:dyDescent="0.35">
      <c r="A32" s="69"/>
      <c r="B32" s="385">
        <v>7</v>
      </c>
      <c r="C32" s="383" t="s">
        <v>1156</v>
      </c>
      <c r="D32" s="78" t="s">
        <v>1157</v>
      </c>
      <c r="E32" s="62"/>
      <c r="F32" s="171" t="s">
        <v>1158</v>
      </c>
      <c r="G32" s="171" t="s">
        <v>1159</v>
      </c>
      <c r="H32" s="171" t="s">
        <v>1160</v>
      </c>
      <c r="I32" s="171" t="s">
        <v>1161</v>
      </c>
      <c r="J32" s="71"/>
      <c r="K32" s="66"/>
      <c r="O32" s="68"/>
      <c r="P32" s="68"/>
      <c r="Q32" s="68"/>
      <c r="R32" s="68"/>
      <c r="S32" s="68"/>
      <c r="T32" s="68"/>
      <c r="U32" s="68"/>
    </row>
    <row r="33" spans="1:21" s="67" customFormat="1" ht="40" customHeight="1" x14ac:dyDescent="0.35">
      <c r="A33" s="69"/>
      <c r="B33" s="385"/>
      <c r="C33" s="383"/>
      <c r="D33" s="78" t="s">
        <v>1162</v>
      </c>
      <c r="E33" s="62"/>
      <c r="F33" s="171" t="s">
        <v>1163</v>
      </c>
      <c r="G33" s="171" t="s">
        <v>1164</v>
      </c>
      <c r="H33" s="171" t="s">
        <v>1165</v>
      </c>
      <c r="I33" s="171" t="s">
        <v>1166</v>
      </c>
      <c r="J33" s="71"/>
      <c r="K33" s="66"/>
      <c r="O33" s="68"/>
      <c r="P33" s="68"/>
      <c r="Q33" s="68"/>
      <c r="R33" s="68"/>
      <c r="S33" s="68"/>
      <c r="T33" s="68"/>
      <c r="U33" s="68"/>
    </row>
    <row r="34" spans="1:21" s="67" customFormat="1" ht="40" customHeight="1" x14ac:dyDescent="0.35">
      <c r="A34" s="69"/>
      <c r="B34" s="385"/>
      <c r="C34" s="383"/>
      <c r="D34" s="78" t="s">
        <v>1167</v>
      </c>
      <c r="E34" s="62"/>
      <c r="F34" s="171" t="s">
        <v>1168</v>
      </c>
      <c r="G34" s="171" t="s">
        <v>1169</v>
      </c>
      <c r="H34" s="171" t="s">
        <v>1170</v>
      </c>
      <c r="I34" s="171" t="s">
        <v>1171</v>
      </c>
      <c r="J34" s="71"/>
      <c r="K34" s="66"/>
      <c r="O34" s="68"/>
      <c r="P34" s="68"/>
      <c r="Q34" s="68"/>
      <c r="R34" s="68"/>
      <c r="S34" s="68"/>
      <c r="T34" s="68"/>
      <c r="U34" s="68"/>
    </row>
    <row r="35" spans="1:21" s="67" customFormat="1" x14ac:dyDescent="0.35">
      <c r="A35" s="69"/>
      <c r="B35" s="252"/>
      <c r="C35" s="76"/>
      <c r="D35" s="79"/>
      <c r="E35" s="79"/>
      <c r="F35" s="172"/>
      <c r="G35" s="172"/>
      <c r="H35" s="172"/>
      <c r="I35" s="172"/>
      <c r="J35" s="71"/>
      <c r="K35" s="66"/>
      <c r="O35" s="68"/>
      <c r="P35" s="68"/>
      <c r="Q35" s="68"/>
      <c r="R35" s="68"/>
      <c r="S35" s="68"/>
      <c r="T35" s="68"/>
      <c r="U35" s="68"/>
    </row>
    <row r="36" spans="1:21" s="67" customFormat="1" ht="18" customHeight="1" x14ac:dyDescent="0.35">
      <c r="A36" s="69"/>
      <c r="B36" s="385">
        <v>8</v>
      </c>
      <c r="C36" s="383" t="s">
        <v>1172</v>
      </c>
      <c r="D36" s="175" t="s">
        <v>1173</v>
      </c>
      <c r="E36" s="62"/>
      <c r="F36" s="176" t="s">
        <v>1174</v>
      </c>
      <c r="G36" s="176" t="s">
        <v>1175</v>
      </c>
      <c r="H36" s="176" t="s">
        <v>1176</v>
      </c>
      <c r="I36" s="176" t="s">
        <v>1177</v>
      </c>
      <c r="J36" s="71"/>
      <c r="K36" s="66"/>
      <c r="O36" s="68"/>
      <c r="P36" s="68"/>
      <c r="Q36" s="68"/>
      <c r="R36" s="68"/>
      <c r="S36" s="68"/>
      <c r="T36" s="68"/>
      <c r="U36" s="68"/>
    </row>
    <row r="37" spans="1:21" s="67" customFormat="1" ht="28" customHeight="1" x14ac:dyDescent="0.35">
      <c r="A37" s="69"/>
      <c r="B37" s="385"/>
      <c r="C37" s="383"/>
      <c r="D37" s="175" t="s">
        <v>1178</v>
      </c>
      <c r="E37" s="62"/>
      <c r="F37" s="176" t="s">
        <v>1179</v>
      </c>
      <c r="G37" s="176" t="s">
        <v>1180</v>
      </c>
      <c r="H37" s="176" t="s">
        <v>1181</v>
      </c>
      <c r="I37" s="176" t="s">
        <v>1182</v>
      </c>
      <c r="J37" s="71"/>
      <c r="K37" s="66"/>
      <c r="O37" s="68"/>
      <c r="P37" s="68"/>
      <c r="Q37" s="68"/>
      <c r="R37" s="68"/>
      <c r="S37" s="68"/>
      <c r="T37" s="68"/>
      <c r="U37" s="68"/>
    </row>
    <row r="38" spans="1:21" s="67" customFormat="1" ht="52" customHeight="1" x14ac:dyDescent="0.35">
      <c r="A38" s="69"/>
      <c r="B38" s="385"/>
      <c r="C38" s="383"/>
      <c r="D38" s="78" t="s">
        <v>1183</v>
      </c>
      <c r="E38" s="62"/>
      <c r="F38" s="171" t="s">
        <v>1184</v>
      </c>
      <c r="G38" s="171" t="s">
        <v>1185</v>
      </c>
      <c r="H38" s="171" t="s">
        <v>1186</v>
      </c>
      <c r="I38" s="171" t="s">
        <v>1187</v>
      </c>
      <c r="J38" s="71"/>
      <c r="K38" s="66"/>
      <c r="O38" s="68"/>
      <c r="P38" s="68"/>
      <c r="Q38" s="68"/>
      <c r="R38" s="68"/>
      <c r="S38" s="68"/>
      <c r="T38" s="68"/>
      <c r="U38" s="68"/>
    </row>
    <row r="39" spans="1:21" s="67" customFormat="1" ht="40" customHeight="1" x14ac:dyDescent="0.35">
      <c r="A39" s="69"/>
      <c r="B39" s="385"/>
      <c r="C39" s="383"/>
      <c r="D39" s="78" t="s">
        <v>1188</v>
      </c>
      <c r="E39" s="62"/>
      <c r="F39" s="171" t="s">
        <v>1189</v>
      </c>
      <c r="G39" s="171" t="s">
        <v>1190</v>
      </c>
      <c r="H39" s="171" t="s">
        <v>1191</v>
      </c>
      <c r="I39" s="171" t="s">
        <v>1192</v>
      </c>
      <c r="J39" s="71"/>
      <c r="K39" s="66"/>
      <c r="O39" s="68"/>
      <c r="P39" s="68"/>
      <c r="Q39" s="68"/>
      <c r="R39" s="68"/>
      <c r="S39" s="68"/>
      <c r="T39" s="68"/>
      <c r="U39" s="68"/>
    </row>
    <row r="40" spans="1:21" s="67" customFormat="1" x14ac:dyDescent="0.35">
      <c r="A40" s="69"/>
      <c r="B40" s="252"/>
      <c r="C40" s="76"/>
      <c r="D40" s="79"/>
      <c r="E40" s="79"/>
      <c r="F40" s="172"/>
      <c r="G40" s="172"/>
      <c r="H40" s="172"/>
      <c r="I40" s="172"/>
      <c r="J40" s="71"/>
      <c r="K40" s="66"/>
      <c r="O40" s="68"/>
      <c r="P40" s="68"/>
      <c r="Q40" s="68"/>
      <c r="R40" s="68"/>
      <c r="S40" s="68"/>
      <c r="T40" s="68"/>
      <c r="U40" s="68"/>
    </row>
    <row r="41" spans="1:21" s="67" customFormat="1" ht="40" customHeight="1" x14ac:dyDescent="0.35">
      <c r="A41" s="69"/>
      <c r="B41" s="385">
        <v>9</v>
      </c>
      <c r="C41" s="383" t="s">
        <v>1193</v>
      </c>
      <c r="D41" s="78" t="s">
        <v>1194</v>
      </c>
      <c r="E41" s="62"/>
      <c r="F41" s="171" t="s">
        <v>1195</v>
      </c>
      <c r="G41" s="171" t="s">
        <v>1196</v>
      </c>
      <c r="H41" s="171" t="s">
        <v>1197</v>
      </c>
      <c r="I41" s="171" t="s">
        <v>1198</v>
      </c>
      <c r="J41" s="71"/>
      <c r="K41" s="66"/>
      <c r="O41" s="68"/>
      <c r="P41" s="68"/>
      <c r="Q41" s="68"/>
      <c r="R41" s="68"/>
      <c r="S41" s="68"/>
      <c r="T41" s="68"/>
      <c r="U41" s="68"/>
    </row>
    <row r="42" spans="1:21" s="67" customFormat="1" ht="40" customHeight="1" x14ac:dyDescent="0.35">
      <c r="A42" s="69"/>
      <c r="B42" s="385"/>
      <c r="C42" s="383"/>
      <c r="D42" s="78" t="s">
        <v>1199</v>
      </c>
      <c r="E42" s="62"/>
      <c r="F42" s="171" t="s">
        <v>1200</v>
      </c>
      <c r="G42" s="171" t="s">
        <v>1201</v>
      </c>
      <c r="H42" s="171" t="s">
        <v>1202</v>
      </c>
      <c r="I42" s="171" t="s">
        <v>1203</v>
      </c>
      <c r="J42" s="71"/>
      <c r="K42" s="66"/>
      <c r="O42" s="68"/>
      <c r="P42" s="68"/>
      <c r="Q42" s="68"/>
      <c r="R42" s="68"/>
      <c r="S42" s="68"/>
      <c r="T42" s="68"/>
      <c r="U42" s="68"/>
    </row>
    <row r="43" spans="1:21" s="67" customFormat="1" ht="52" customHeight="1" x14ac:dyDescent="0.35">
      <c r="A43" s="69"/>
      <c r="B43" s="385"/>
      <c r="C43" s="383"/>
      <c r="D43" s="78" t="s">
        <v>1204</v>
      </c>
      <c r="E43" s="62"/>
      <c r="F43" s="171" t="s">
        <v>1205</v>
      </c>
      <c r="G43" s="171" t="s">
        <v>1206</v>
      </c>
      <c r="H43" s="171" t="s">
        <v>1207</v>
      </c>
      <c r="I43" s="171" t="s">
        <v>1208</v>
      </c>
      <c r="J43" s="71"/>
      <c r="K43" s="66"/>
      <c r="O43" s="68"/>
      <c r="P43" s="68"/>
      <c r="Q43" s="68"/>
      <c r="R43" s="68"/>
      <c r="S43" s="68"/>
      <c r="T43" s="68"/>
      <c r="U43" s="68"/>
    </row>
    <row r="44" spans="1:21" s="67" customFormat="1" x14ac:dyDescent="0.35">
      <c r="A44" s="69"/>
      <c r="B44" s="252"/>
      <c r="C44" s="76"/>
      <c r="D44" s="79"/>
      <c r="E44" s="79"/>
      <c r="F44" s="172"/>
      <c r="G44" s="172"/>
      <c r="H44" s="172"/>
      <c r="I44" s="172"/>
      <c r="J44" s="71"/>
      <c r="K44" s="66"/>
      <c r="O44" s="68"/>
      <c r="P44" s="68"/>
      <c r="Q44" s="68"/>
      <c r="R44" s="68"/>
      <c r="S44" s="68"/>
      <c r="T44" s="68"/>
      <c r="U44" s="68"/>
    </row>
    <row r="45" spans="1:21" s="67" customFormat="1" ht="40" customHeight="1" x14ac:dyDescent="0.35">
      <c r="A45" s="69"/>
      <c r="B45" s="385">
        <v>10</v>
      </c>
      <c r="C45" s="383" t="s">
        <v>1209</v>
      </c>
      <c r="D45" s="78" t="s">
        <v>1210</v>
      </c>
      <c r="E45" s="62"/>
      <c r="F45" s="171" t="s">
        <v>1211</v>
      </c>
      <c r="G45" s="171" t="s">
        <v>1212</v>
      </c>
      <c r="H45" s="171" t="s">
        <v>1213</v>
      </c>
      <c r="I45" s="171" t="s">
        <v>1214</v>
      </c>
      <c r="J45" s="71"/>
      <c r="K45" s="66"/>
      <c r="O45" s="68"/>
      <c r="P45" s="68"/>
      <c r="Q45" s="68"/>
      <c r="R45" s="68"/>
      <c r="S45" s="68"/>
      <c r="T45" s="68"/>
      <c r="U45" s="68"/>
    </row>
    <row r="46" spans="1:21" s="67" customFormat="1" ht="18" customHeight="1" x14ac:dyDescent="0.35">
      <c r="A46" s="69"/>
      <c r="B46" s="385"/>
      <c r="C46" s="383"/>
      <c r="D46" s="175" t="s">
        <v>1215</v>
      </c>
      <c r="E46" s="62"/>
      <c r="F46" s="176" t="s">
        <v>1128</v>
      </c>
      <c r="G46" s="176" t="s">
        <v>1216</v>
      </c>
      <c r="H46" s="176" t="s">
        <v>1217</v>
      </c>
      <c r="I46" s="176" t="s">
        <v>1218</v>
      </c>
      <c r="J46" s="71"/>
      <c r="K46" s="66"/>
      <c r="O46" s="68"/>
      <c r="P46" s="68"/>
      <c r="Q46" s="68"/>
      <c r="R46" s="68"/>
      <c r="S46" s="68"/>
      <c r="T46" s="68"/>
      <c r="U46" s="68"/>
    </row>
    <row r="47" spans="1:21" s="67" customFormat="1" ht="52" customHeight="1" x14ac:dyDescent="0.35">
      <c r="A47" s="69"/>
      <c r="B47" s="385"/>
      <c r="C47" s="383"/>
      <c r="D47" s="78" t="s">
        <v>1219</v>
      </c>
      <c r="E47" s="62"/>
      <c r="F47" s="171" t="s">
        <v>1220</v>
      </c>
      <c r="G47" s="171" t="s">
        <v>1221</v>
      </c>
      <c r="H47" s="171" t="s">
        <v>1222</v>
      </c>
      <c r="I47" s="171" t="s">
        <v>1223</v>
      </c>
      <c r="J47" s="71"/>
      <c r="K47" s="66"/>
      <c r="O47" s="68"/>
      <c r="P47" s="68"/>
      <c r="Q47" s="68"/>
      <c r="R47" s="68"/>
      <c r="S47" s="68"/>
      <c r="T47" s="68"/>
      <c r="U47" s="68"/>
    </row>
    <row r="48" spans="1:21" s="67" customFormat="1" ht="40" customHeight="1" x14ac:dyDescent="0.35">
      <c r="A48" s="69"/>
      <c r="B48" s="385"/>
      <c r="C48" s="383"/>
      <c r="D48" s="78" t="s">
        <v>1224</v>
      </c>
      <c r="E48" s="62"/>
      <c r="F48" s="173"/>
      <c r="G48" s="174"/>
      <c r="H48" s="171" t="s">
        <v>1225</v>
      </c>
      <c r="I48" s="171" t="s">
        <v>1226</v>
      </c>
      <c r="J48" s="71"/>
      <c r="K48" s="66"/>
      <c r="O48" s="68"/>
      <c r="P48" s="68"/>
      <c r="Q48" s="68"/>
      <c r="R48" s="68"/>
      <c r="S48" s="68"/>
      <c r="T48" s="68"/>
      <c r="U48" s="68"/>
    </row>
    <row r="49" spans="1:21" s="67" customFormat="1" ht="10" customHeight="1" x14ac:dyDescent="0.35">
      <c r="A49" s="72"/>
      <c r="B49" s="150"/>
      <c r="C49" s="152"/>
      <c r="D49" s="81"/>
      <c r="E49" s="81"/>
      <c r="F49" s="81"/>
      <c r="G49" s="81"/>
      <c r="H49" s="81"/>
      <c r="I49" s="81"/>
      <c r="J49" s="74"/>
      <c r="K49" s="66"/>
      <c r="O49" s="68"/>
      <c r="P49" s="68"/>
      <c r="Q49" s="68"/>
      <c r="R49" s="68"/>
      <c r="S49" s="68"/>
      <c r="T49" s="68"/>
      <c r="U49" s="68"/>
    </row>
    <row r="50" spans="1:21" s="67" customFormat="1" ht="10" customHeight="1" x14ac:dyDescent="0.35">
      <c r="A50" s="68"/>
      <c r="B50" s="151"/>
      <c r="C50" s="68"/>
      <c r="D50" s="68"/>
      <c r="E50" s="68"/>
      <c r="F50" s="68"/>
      <c r="G50" s="68"/>
      <c r="H50" s="68"/>
      <c r="I50" s="68"/>
      <c r="K50" s="66"/>
      <c r="O50" s="68"/>
      <c r="P50" s="68"/>
      <c r="Q50" s="68"/>
      <c r="R50" s="68"/>
      <c r="S50" s="68"/>
      <c r="T50" s="68"/>
      <c r="U50" s="68"/>
    </row>
  </sheetData>
  <sheetProtection algorithmName="SHA-512" hashValue="7cJTAoTlYyqWFxD9wsi1l1E8I2ODZfA3yFIsc0xnYrEIMY2p7EaAVWzY1k7oaQrsiFhn+I7IEAPv6RwPpzAnag==" saltValue="gB3OHAn9QGlAJ8kU5IP4mw==" spinCount="100000" sheet="1" objects="1" scenarios="1"/>
  <mergeCells count="32">
    <mergeCell ref="C41:C43"/>
    <mergeCell ref="B41:B43"/>
    <mergeCell ref="C45:C48"/>
    <mergeCell ref="B45:B48"/>
    <mergeCell ref="C28:C30"/>
    <mergeCell ref="B28:B30"/>
    <mergeCell ref="C32:C34"/>
    <mergeCell ref="B32:B34"/>
    <mergeCell ref="C36:C39"/>
    <mergeCell ref="B36:B39"/>
    <mergeCell ref="M31:S31"/>
    <mergeCell ref="M20:S20"/>
    <mergeCell ref="M11:S11"/>
    <mergeCell ref="M13:S13"/>
    <mergeCell ref="M14:S14"/>
    <mergeCell ref="M19:S19"/>
    <mergeCell ref="B2:F2"/>
    <mergeCell ref="M23:S23"/>
    <mergeCell ref="M24:S24"/>
    <mergeCell ref="M27:S27"/>
    <mergeCell ref="M28:S28"/>
    <mergeCell ref="C6:C9"/>
    <mergeCell ref="B6:B9"/>
    <mergeCell ref="C11:C12"/>
    <mergeCell ref="B11:B12"/>
    <mergeCell ref="C14:C18"/>
    <mergeCell ref="B14:B18"/>
    <mergeCell ref="C20:C22"/>
    <mergeCell ref="B20:B22"/>
    <mergeCell ref="F3:I3"/>
    <mergeCell ref="C24:C26"/>
    <mergeCell ref="B24:B26"/>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und C
Antrag auf Rezertifizierung
Beschreibung der Komplexitätsindikatoren des Projektmanagements&amp;R&amp;G</oddHeader>
    <oddFooter>&amp;L&amp;"Verdana,Standard"&amp;9© VZPM&amp;C&amp;"Verdana,Standard"&amp;9&amp;F&amp;R&amp;"Verdana,Standard"&amp;9&amp;A Seite &amp;P/&amp;N</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pageSetUpPr fitToPage="1"/>
  </sheetPr>
  <dimension ref="A1:U47"/>
  <sheetViews>
    <sheetView showGridLines="0" zoomScale="99" zoomScaleNormal="99" workbookViewId="0">
      <pane ySplit="5" topLeftCell="A6" activePane="bottomLeft" state="frozen"/>
      <selection pane="bottomLeft" activeCell="A6" sqref="A6"/>
    </sheetView>
  </sheetViews>
  <sheetFormatPr baseColWidth="10" defaultColWidth="11.453125" defaultRowHeight="11.5" x14ac:dyDescent="0.35"/>
  <cols>
    <col min="1" max="1" width="1.7265625" style="68" customWidth="1"/>
    <col min="2" max="2" width="3.7265625" style="151" customWidth="1"/>
    <col min="3" max="3" width="30.7265625" style="68" customWidth="1"/>
    <col min="4" max="4" width="36.7265625" style="68" customWidth="1"/>
    <col min="5" max="5" width="1.7265625" style="68" customWidth="1"/>
    <col min="6" max="9" width="42.7265625" style="68" customWidth="1"/>
    <col min="10" max="10" width="1.7265625" style="67" customWidth="1"/>
    <col min="11" max="11" width="1.7265625" style="66" customWidth="1"/>
    <col min="12" max="14" width="11.453125" style="67"/>
    <col min="15" max="16384" width="11.453125" style="68"/>
  </cols>
  <sheetData>
    <row r="1" spans="1:21" s="67" customFormat="1" ht="10" customHeight="1" x14ac:dyDescent="0.35">
      <c r="A1" s="63"/>
      <c r="B1" s="149"/>
      <c r="C1" s="64"/>
      <c r="D1" s="64"/>
      <c r="E1" s="64"/>
      <c r="F1" s="64"/>
      <c r="G1" s="64"/>
      <c r="H1" s="64"/>
      <c r="I1" s="64"/>
      <c r="J1" s="65"/>
      <c r="K1" s="66"/>
      <c r="O1" s="68"/>
      <c r="P1" s="68"/>
      <c r="Q1" s="68"/>
      <c r="R1" s="68"/>
      <c r="S1" s="68"/>
      <c r="T1" s="68"/>
      <c r="U1" s="68"/>
    </row>
    <row r="2" spans="1:21" s="67" customFormat="1" ht="18" customHeight="1" x14ac:dyDescent="0.35">
      <c r="A2" s="69"/>
      <c r="B2" s="381" t="s">
        <v>1227</v>
      </c>
      <c r="C2" s="381"/>
      <c r="D2" s="381"/>
      <c r="E2" s="381"/>
      <c r="F2" s="381"/>
      <c r="G2" s="249"/>
      <c r="H2" s="249"/>
      <c r="I2" s="249"/>
      <c r="J2" s="71"/>
      <c r="K2" s="66"/>
      <c r="O2" s="68"/>
      <c r="P2" s="68"/>
      <c r="Q2" s="68"/>
      <c r="R2" s="68"/>
      <c r="S2" s="68"/>
      <c r="T2" s="68"/>
      <c r="U2" s="68"/>
    </row>
    <row r="3" spans="1:21" s="67" customFormat="1" ht="18" customHeight="1" x14ac:dyDescent="0.35">
      <c r="A3" s="69"/>
      <c r="B3" s="306"/>
      <c r="C3" s="306"/>
      <c r="D3" s="306"/>
      <c r="E3" s="79"/>
      <c r="F3" s="386" t="s">
        <v>1050</v>
      </c>
      <c r="G3" s="386"/>
      <c r="H3" s="386"/>
      <c r="I3" s="386"/>
      <c r="J3" s="71"/>
      <c r="K3" s="66"/>
      <c r="O3" s="68"/>
      <c r="P3" s="68"/>
      <c r="Q3" s="68"/>
      <c r="R3" s="68"/>
      <c r="S3" s="68"/>
      <c r="T3" s="68"/>
      <c r="U3" s="68"/>
    </row>
    <row r="4" spans="1:21" s="67" customFormat="1" ht="18" customHeight="1" x14ac:dyDescent="0.35">
      <c r="A4" s="69"/>
      <c r="B4" s="148"/>
      <c r="C4" s="79" t="s">
        <v>1051</v>
      </c>
      <c r="D4" s="79" t="s">
        <v>1052</v>
      </c>
      <c r="E4" s="79"/>
      <c r="F4" s="170">
        <v>1</v>
      </c>
      <c r="G4" s="170">
        <v>2</v>
      </c>
      <c r="H4" s="170">
        <v>3</v>
      </c>
      <c r="I4" s="170">
        <v>4</v>
      </c>
      <c r="J4" s="71"/>
      <c r="K4" s="66"/>
      <c r="O4" s="68"/>
      <c r="P4" s="68"/>
      <c r="Q4" s="68"/>
      <c r="R4" s="68"/>
      <c r="S4" s="68"/>
      <c r="T4" s="68"/>
      <c r="U4" s="68"/>
    </row>
    <row r="5" spans="1:21" s="67" customFormat="1" ht="10" customHeight="1" x14ac:dyDescent="0.35">
      <c r="A5" s="69"/>
      <c r="B5" s="148"/>
      <c r="C5" s="79"/>
      <c r="D5" s="79"/>
      <c r="E5" s="79"/>
      <c r="F5" s="170"/>
      <c r="G5" s="170"/>
      <c r="H5" s="170"/>
      <c r="I5" s="170"/>
      <c r="J5" s="71"/>
      <c r="K5" s="66"/>
      <c r="O5" s="68"/>
      <c r="P5" s="68"/>
      <c r="Q5" s="68"/>
      <c r="R5" s="68"/>
      <c r="S5" s="68"/>
      <c r="T5" s="68"/>
      <c r="U5" s="68"/>
    </row>
    <row r="6" spans="1:21" s="67" customFormat="1" ht="64" customHeight="1" x14ac:dyDescent="0.35">
      <c r="A6" s="69"/>
      <c r="B6" s="384">
        <v>1</v>
      </c>
      <c r="C6" s="383" t="s">
        <v>1053</v>
      </c>
      <c r="D6" s="78" t="s">
        <v>1228</v>
      </c>
      <c r="E6" s="62"/>
      <c r="F6" s="171" t="s">
        <v>1229</v>
      </c>
      <c r="G6" s="171" t="s">
        <v>1230</v>
      </c>
      <c r="H6" s="171" t="s">
        <v>1231</v>
      </c>
      <c r="I6" s="171" t="s">
        <v>1232</v>
      </c>
      <c r="J6" s="71"/>
      <c r="K6" s="66"/>
      <c r="O6" s="68"/>
      <c r="P6" s="68"/>
      <c r="Q6" s="68"/>
      <c r="R6" s="68"/>
      <c r="S6" s="68"/>
      <c r="T6" s="68"/>
      <c r="U6" s="68"/>
    </row>
    <row r="7" spans="1:21" s="67" customFormat="1" ht="40" customHeight="1" x14ac:dyDescent="0.35">
      <c r="A7" s="69"/>
      <c r="B7" s="384"/>
      <c r="C7" s="383"/>
      <c r="D7" s="78" t="s">
        <v>1233</v>
      </c>
      <c r="E7" s="62"/>
      <c r="F7" s="171" t="s">
        <v>1234</v>
      </c>
      <c r="G7" s="171" t="s">
        <v>1235</v>
      </c>
      <c r="H7" s="171" t="s">
        <v>1236</v>
      </c>
      <c r="I7" s="171" t="s">
        <v>1237</v>
      </c>
      <c r="J7" s="71"/>
      <c r="K7" s="66"/>
      <c r="O7" s="68"/>
      <c r="P7" s="68"/>
      <c r="Q7" s="68"/>
      <c r="R7" s="68"/>
      <c r="S7" s="68"/>
      <c r="T7" s="68"/>
      <c r="U7" s="68"/>
    </row>
    <row r="8" spans="1:21" s="67" customFormat="1" ht="86.15" customHeight="1" x14ac:dyDescent="0.35">
      <c r="A8" s="69"/>
      <c r="B8" s="384"/>
      <c r="C8" s="383"/>
      <c r="D8" s="78" t="s">
        <v>1238</v>
      </c>
      <c r="E8" s="62"/>
      <c r="F8" s="171" t="s">
        <v>1239</v>
      </c>
      <c r="G8" s="171" t="s">
        <v>1240</v>
      </c>
      <c r="H8" s="171" t="s">
        <v>1241</v>
      </c>
      <c r="I8" s="171" t="s">
        <v>1242</v>
      </c>
      <c r="J8" s="71"/>
      <c r="K8" s="66"/>
      <c r="O8" s="68"/>
      <c r="P8" s="68"/>
      <c r="Q8" s="68"/>
      <c r="R8" s="68"/>
      <c r="S8" s="68"/>
      <c r="T8" s="68"/>
      <c r="U8" s="68"/>
    </row>
    <row r="9" spans="1:21" s="67" customFormat="1" ht="100" customHeight="1" x14ac:dyDescent="0.35">
      <c r="A9" s="69"/>
      <c r="B9" s="384"/>
      <c r="C9" s="383"/>
      <c r="D9" s="78" t="s">
        <v>1243</v>
      </c>
      <c r="E9" s="62"/>
      <c r="F9" s="171" t="s">
        <v>1244</v>
      </c>
      <c r="G9" s="171" t="s">
        <v>1245</v>
      </c>
      <c r="H9" s="171" t="s">
        <v>1246</v>
      </c>
      <c r="I9" s="171" t="s">
        <v>1247</v>
      </c>
      <c r="J9" s="71"/>
      <c r="K9" s="66"/>
      <c r="O9" s="68"/>
      <c r="P9" s="68"/>
      <c r="Q9" s="68"/>
      <c r="R9" s="68"/>
      <c r="S9" s="68"/>
      <c r="T9" s="68"/>
      <c r="U9" s="68"/>
    </row>
    <row r="10" spans="1:21" s="67" customFormat="1" x14ac:dyDescent="0.35">
      <c r="A10" s="69"/>
      <c r="B10" s="252"/>
      <c r="C10" s="76"/>
      <c r="D10" s="79"/>
      <c r="E10" s="79"/>
      <c r="F10" s="172"/>
      <c r="G10" s="172"/>
      <c r="H10" s="172"/>
      <c r="I10" s="172"/>
      <c r="J10" s="71"/>
      <c r="K10" s="66"/>
      <c r="O10" s="68"/>
      <c r="P10" s="68"/>
      <c r="Q10" s="68"/>
      <c r="R10" s="68"/>
      <c r="S10" s="68"/>
      <c r="T10" s="68"/>
      <c r="U10" s="68"/>
    </row>
    <row r="11" spans="1:21" s="67" customFormat="1" ht="76" customHeight="1" x14ac:dyDescent="0.35">
      <c r="A11" s="69"/>
      <c r="B11" s="384">
        <v>2</v>
      </c>
      <c r="C11" s="383" t="s">
        <v>1074</v>
      </c>
      <c r="D11" s="78" t="s">
        <v>1248</v>
      </c>
      <c r="E11" s="62"/>
      <c r="F11" s="171" t="s">
        <v>1249</v>
      </c>
      <c r="G11" s="171" t="s">
        <v>1250</v>
      </c>
      <c r="H11" s="171" t="s">
        <v>1251</v>
      </c>
      <c r="I11" s="171" t="s">
        <v>1252</v>
      </c>
      <c r="J11" s="71"/>
      <c r="K11" s="66"/>
      <c r="M11" s="382"/>
      <c r="N11" s="382"/>
      <c r="O11" s="382"/>
      <c r="P11" s="382"/>
      <c r="Q11" s="382"/>
      <c r="R11" s="382"/>
      <c r="S11" s="382"/>
      <c r="T11" s="68"/>
      <c r="U11" s="68"/>
    </row>
    <row r="12" spans="1:21" s="67" customFormat="1" ht="52" customHeight="1" x14ac:dyDescent="0.35">
      <c r="A12" s="69"/>
      <c r="B12" s="384"/>
      <c r="C12" s="383"/>
      <c r="D12" s="169" t="s">
        <v>1253</v>
      </c>
      <c r="E12" s="62"/>
      <c r="F12" s="171" t="s">
        <v>1254</v>
      </c>
      <c r="G12" s="171" t="s">
        <v>1255</v>
      </c>
      <c r="H12" s="171" t="s">
        <v>1256</v>
      </c>
      <c r="I12" s="171" t="s">
        <v>1257</v>
      </c>
      <c r="J12" s="71"/>
      <c r="K12" s="66"/>
      <c r="M12" s="250"/>
      <c r="N12" s="250"/>
      <c r="O12" s="250"/>
      <c r="P12" s="250"/>
      <c r="Q12" s="250"/>
      <c r="R12" s="250"/>
      <c r="S12" s="250"/>
      <c r="T12" s="68"/>
      <c r="U12" s="68"/>
    </row>
    <row r="13" spans="1:21" s="67" customFormat="1" x14ac:dyDescent="0.35">
      <c r="A13" s="69"/>
      <c r="B13" s="252"/>
      <c r="C13" s="76"/>
      <c r="D13" s="79"/>
      <c r="E13" s="79"/>
      <c r="F13" s="172"/>
      <c r="G13" s="172"/>
      <c r="H13" s="172"/>
      <c r="I13" s="172"/>
      <c r="J13" s="71"/>
      <c r="K13" s="66"/>
      <c r="M13" s="382"/>
      <c r="N13" s="382"/>
      <c r="O13" s="382"/>
      <c r="P13" s="382"/>
      <c r="Q13" s="382"/>
      <c r="R13" s="382"/>
      <c r="S13" s="382"/>
      <c r="T13" s="68"/>
      <c r="U13" s="68"/>
    </row>
    <row r="14" spans="1:21" s="67" customFormat="1" ht="40" customHeight="1" x14ac:dyDescent="0.35">
      <c r="A14" s="69"/>
      <c r="B14" s="384">
        <v>3</v>
      </c>
      <c r="C14" s="383" t="s">
        <v>1085</v>
      </c>
      <c r="D14" s="175" t="s">
        <v>1258</v>
      </c>
      <c r="E14" s="62"/>
      <c r="F14" s="176" t="s">
        <v>1259</v>
      </c>
      <c r="G14" s="176" t="s">
        <v>1260</v>
      </c>
      <c r="H14" s="176" t="s">
        <v>1261</v>
      </c>
      <c r="I14" s="176" t="s">
        <v>1262</v>
      </c>
      <c r="J14" s="71"/>
      <c r="K14" s="66"/>
      <c r="M14" s="382"/>
      <c r="N14" s="382"/>
      <c r="O14" s="382"/>
      <c r="P14" s="382"/>
      <c r="Q14" s="382"/>
      <c r="R14" s="382"/>
      <c r="S14" s="382"/>
      <c r="T14" s="68"/>
      <c r="U14" s="68"/>
    </row>
    <row r="15" spans="1:21" s="67" customFormat="1" ht="76" customHeight="1" x14ac:dyDescent="0.35">
      <c r="A15" s="69"/>
      <c r="B15" s="384"/>
      <c r="C15" s="383"/>
      <c r="D15" s="78" t="s">
        <v>1263</v>
      </c>
      <c r="E15" s="62"/>
      <c r="F15" s="171" t="s">
        <v>1264</v>
      </c>
      <c r="G15" s="171" t="s">
        <v>1265</v>
      </c>
      <c r="H15" s="171" t="s">
        <v>1266</v>
      </c>
      <c r="I15" s="171" t="s">
        <v>1267</v>
      </c>
      <c r="J15" s="71"/>
      <c r="K15" s="66"/>
      <c r="M15" s="250"/>
      <c r="N15" s="250"/>
      <c r="O15" s="250"/>
      <c r="P15" s="250"/>
      <c r="Q15" s="250"/>
      <c r="R15" s="250"/>
      <c r="S15" s="250"/>
      <c r="T15" s="68"/>
      <c r="U15" s="68"/>
    </row>
    <row r="16" spans="1:21" s="67" customFormat="1" ht="86.15" customHeight="1" x14ac:dyDescent="0.35">
      <c r="A16" s="69"/>
      <c r="B16" s="384"/>
      <c r="C16" s="383"/>
      <c r="D16" s="78" t="s">
        <v>1268</v>
      </c>
      <c r="E16" s="62"/>
      <c r="F16" s="171" t="s">
        <v>1102</v>
      </c>
      <c r="G16" s="171" t="s">
        <v>1103</v>
      </c>
      <c r="H16" s="171" t="s">
        <v>1104</v>
      </c>
      <c r="I16" s="171" t="s">
        <v>1269</v>
      </c>
      <c r="J16" s="71"/>
      <c r="K16" s="66"/>
      <c r="M16" s="250"/>
      <c r="N16" s="250"/>
      <c r="O16" s="250"/>
      <c r="P16" s="250"/>
      <c r="Q16" s="250"/>
      <c r="R16" s="250"/>
      <c r="S16" s="250"/>
      <c r="T16" s="68"/>
      <c r="U16" s="68"/>
    </row>
    <row r="17" spans="1:21" s="67" customFormat="1" ht="52" customHeight="1" x14ac:dyDescent="0.35">
      <c r="A17" s="69"/>
      <c r="B17" s="384"/>
      <c r="C17" s="383"/>
      <c r="D17" s="78" t="s">
        <v>1270</v>
      </c>
      <c r="E17" s="62"/>
      <c r="F17" s="171" t="s">
        <v>1271</v>
      </c>
      <c r="G17" s="171" t="s">
        <v>1272</v>
      </c>
      <c r="H17" s="171" t="s">
        <v>1273</v>
      </c>
      <c r="I17" s="171" t="s">
        <v>1274</v>
      </c>
      <c r="J17" s="71"/>
      <c r="K17" s="66"/>
      <c r="M17" s="250"/>
      <c r="N17" s="250"/>
      <c r="O17" s="250"/>
      <c r="P17" s="250"/>
      <c r="Q17" s="250"/>
      <c r="R17" s="250"/>
      <c r="S17" s="250"/>
      <c r="T17" s="68"/>
      <c r="U17" s="68"/>
    </row>
    <row r="18" spans="1:21" s="67" customFormat="1" x14ac:dyDescent="0.35">
      <c r="A18" s="69"/>
      <c r="B18" s="252"/>
      <c r="C18" s="76"/>
      <c r="D18" s="79"/>
      <c r="E18" s="79"/>
      <c r="F18" s="172"/>
      <c r="G18" s="172"/>
      <c r="H18" s="172"/>
      <c r="I18" s="172"/>
      <c r="J18" s="71"/>
      <c r="K18" s="66"/>
      <c r="M18" s="382"/>
      <c r="N18" s="382"/>
      <c r="O18" s="382"/>
      <c r="P18" s="382"/>
      <c r="Q18" s="382"/>
      <c r="R18" s="382"/>
      <c r="S18" s="382"/>
      <c r="T18" s="68"/>
      <c r="U18" s="68"/>
    </row>
    <row r="19" spans="1:21" s="67" customFormat="1" ht="96" customHeight="1" x14ac:dyDescent="0.35">
      <c r="A19" s="69"/>
      <c r="B19" s="385">
        <v>4</v>
      </c>
      <c r="C19" s="383" t="s">
        <v>620</v>
      </c>
      <c r="D19" s="78" t="s">
        <v>1275</v>
      </c>
      <c r="E19" s="62"/>
      <c r="F19" s="171" t="s">
        <v>1276</v>
      </c>
      <c r="G19" s="171" t="s">
        <v>1277</v>
      </c>
      <c r="H19" s="171" t="s">
        <v>1278</v>
      </c>
      <c r="I19" s="171" t="s">
        <v>1279</v>
      </c>
      <c r="J19" s="71"/>
      <c r="K19" s="66"/>
      <c r="M19" s="382"/>
      <c r="N19" s="382"/>
      <c r="O19" s="382"/>
      <c r="P19" s="382"/>
      <c r="Q19" s="382"/>
      <c r="R19" s="382"/>
      <c r="S19" s="382"/>
      <c r="T19" s="68"/>
      <c r="U19" s="68"/>
    </row>
    <row r="20" spans="1:21" s="67" customFormat="1" ht="76" customHeight="1" x14ac:dyDescent="0.35">
      <c r="A20" s="69"/>
      <c r="B20" s="385"/>
      <c r="C20" s="383"/>
      <c r="D20" s="78" t="s">
        <v>1280</v>
      </c>
      <c r="E20" s="62"/>
      <c r="F20" s="171" t="s">
        <v>1117</v>
      </c>
      <c r="G20" s="171" t="s">
        <v>1118</v>
      </c>
      <c r="H20" s="171" t="s">
        <v>1281</v>
      </c>
      <c r="I20" s="171" t="s">
        <v>1282</v>
      </c>
      <c r="J20" s="71"/>
      <c r="K20" s="66"/>
      <c r="M20" s="250"/>
      <c r="N20" s="250"/>
      <c r="O20" s="250"/>
      <c r="P20" s="250"/>
      <c r="Q20" s="250"/>
      <c r="R20" s="250"/>
      <c r="S20" s="250"/>
      <c r="T20" s="68"/>
      <c r="U20" s="68"/>
    </row>
    <row r="21" spans="1:21" s="67" customFormat="1" ht="86.15" customHeight="1" x14ac:dyDescent="0.35">
      <c r="A21" s="69"/>
      <c r="B21" s="385"/>
      <c r="C21" s="383"/>
      <c r="D21" s="78" t="s">
        <v>1283</v>
      </c>
      <c r="E21" s="62"/>
      <c r="F21" s="171" t="s">
        <v>1284</v>
      </c>
      <c r="G21" s="171" t="s">
        <v>1285</v>
      </c>
      <c r="H21" s="171" t="s">
        <v>1286</v>
      </c>
      <c r="I21" s="171" t="s">
        <v>1287</v>
      </c>
      <c r="J21" s="71"/>
      <c r="K21" s="66"/>
      <c r="M21" s="250"/>
      <c r="N21" s="250"/>
      <c r="O21" s="250"/>
      <c r="P21" s="250"/>
      <c r="Q21" s="250"/>
      <c r="R21" s="250"/>
      <c r="S21" s="250"/>
      <c r="T21" s="68"/>
      <c r="U21" s="68"/>
    </row>
    <row r="22" spans="1:21" s="67" customFormat="1" x14ac:dyDescent="0.35">
      <c r="A22" s="69"/>
      <c r="B22" s="252"/>
      <c r="C22" s="76"/>
      <c r="D22" s="79"/>
      <c r="E22" s="79"/>
      <c r="F22" s="172"/>
      <c r="G22" s="172"/>
      <c r="H22" s="172"/>
      <c r="I22" s="172"/>
      <c r="J22" s="71"/>
      <c r="K22" s="66"/>
      <c r="M22" s="382"/>
      <c r="N22" s="382"/>
      <c r="O22" s="382"/>
      <c r="P22" s="382"/>
      <c r="Q22" s="382"/>
      <c r="R22" s="382"/>
      <c r="S22" s="382"/>
      <c r="T22" s="68"/>
      <c r="U22" s="68"/>
    </row>
    <row r="23" spans="1:21" s="67" customFormat="1" ht="52" customHeight="1" x14ac:dyDescent="0.35">
      <c r="A23" s="69"/>
      <c r="B23" s="385">
        <v>5</v>
      </c>
      <c r="C23" s="383" t="s">
        <v>1126</v>
      </c>
      <c r="D23" s="175" t="s">
        <v>1288</v>
      </c>
      <c r="E23" s="62"/>
      <c r="F23" s="176" t="s">
        <v>1289</v>
      </c>
      <c r="G23" s="177" t="s">
        <v>1290</v>
      </c>
      <c r="H23" s="178" t="s">
        <v>1291</v>
      </c>
      <c r="I23" s="176" t="s">
        <v>1292</v>
      </c>
      <c r="J23" s="71"/>
      <c r="K23" s="66"/>
      <c r="M23" s="382"/>
      <c r="N23" s="382"/>
      <c r="O23" s="382"/>
      <c r="P23" s="382"/>
      <c r="Q23" s="382"/>
      <c r="R23" s="382"/>
      <c r="S23" s="382"/>
      <c r="T23" s="68"/>
      <c r="U23" s="68"/>
    </row>
    <row r="24" spans="1:21" s="67" customFormat="1" ht="40" customHeight="1" x14ac:dyDescent="0.35">
      <c r="A24" s="69"/>
      <c r="B24" s="385"/>
      <c r="C24" s="383"/>
      <c r="D24" s="78" t="s">
        <v>1293</v>
      </c>
      <c r="E24" s="62"/>
      <c r="F24" s="171" t="s">
        <v>1294</v>
      </c>
      <c r="G24" s="171" t="s">
        <v>1134</v>
      </c>
      <c r="H24" s="171" t="s">
        <v>1135</v>
      </c>
      <c r="I24" s="171" t="s">
        <v>1295</v>
      </c>
      <c r="J24" s="71"/>
      <c r="K24" s="66"/>
      <c r="M24" s="250"/>
      <c r="N24" s="250"/>
      <c r="O24" s="250"/>
      <c r="P24" s="250"/>
      <c r="Q24" s="250"/>
      <c r="R24" s="250"/>
      <c r="S24" s="250"/>
      <c r="T24" s="68"/>
      <c r="U24" s="68"/>
    </row>
    <row r="25" spans="1:21" s="67" customFormat="1" ht="110.15" customHeight="1" x14ac:dyDescent="0.35">
      <c r="A25" s="69"/>
      <c r="B25" s="385"/>
      <c r="C25" s="383"/>
      <c r="D25" s="78" t="s">
        <v>1296</v>
      </c>
      <c r="E25" s="62"/>
      <c r="F25" s="171" t="s">
        <v>1297</v>
      </c>
      <c r="G25" s="171" t="s">
        <v>1298</v>
      </c>
      <c r="H25" s="171" t="s">
        <v>1299</v>
      </c>
      <c r="I25" s="171" t="s">
        <v>1300</v>
      </c>
      <c r="J25" s="71"/>
      <c r="K25" s="66"/>
      <c r="M25" s="250"/>
      <c r="N25" s="250"/>
      <c r="O25" s="250"/>
      <c r="P25" s="250"/>
      <c r="Q25" s="250"/>
      <c r="R25" s="250"/>
      <c r="S25" s="250"/>
      <c r="T25" s="68"/>
      <c r="U25" s="68"/>
    </row>
    <row r="26" spans="1:21" s="67" customFormat="1" x14ac:dyDescent="0.35">
      <c r="A26" s="69"/>
      <c r="B26" s="252"/>
      <c r="C26" s="76"/>
      <c r="D26" s="79"/>
      <c r="E26" s="79"/>
      <c r="F26" s="172"/>
      <c r="G26" s="172"/>
      <c r="H26" s="172"/>
      <c r="I26" s="172"/>
      <c r="J26" s="71"/>
      <c r="K26" s="66"/>
      <c r="M26" s="382"/>
      <c r="N26" s="382"/>
      <c r="O26" s="382"/>
      <c r="P26" s="382"/>
      <c r="Q26" s="382"/>
      <c r="R26" s="382"/>
      <c r="S26" s="382"/>
      <c r="T26" s="68"/>
      <c r="U26" s="68"/>
    </row>
    <row r="27" spans="1:21" s="67" customFormat="1" ht="75" customHeight="1" x14ac:dyDescent="0.35">
      <c r="A27" s="69"/>
      <c r="B27" s="385">
        <v>6</v>
      </c>
      <c r="C27" s="383" t="s">
        <v>1140</v>
      </c>
      <c r="D27" s="78" t="s">
        <v>1301</v>
      </c>
      <c r="E27" s="62"/>
      <c r="F27" s="171" t="s">
        <v>1302</v>
      </c>
      <c r="G27" s="171" t="s">
        <v>1303</v>
      </c>
      <c r="H27" s="171" t="s">
        <v>1304</v>
      </c>
      <c r="I27" s="171" t="s">
        <v>1305</v>
      </c>
      <c r="J27" s="71"/>
      <c r="K27" s="66"/>
      <c r="M27" s="382"/>
      <c r="N27" s="382"/>
      <c r="O27" s="382"/>
      <c r="P27" s="382"/>
      <c r="Q27" s="382"/>
      <c r="R27" s="382"/>
      <c r="S27" s="382"/>
      <c r="T27" s="68"/>
      <c r="U27" s="68"/>
    </row>
    <row r="28" spans="1:21" s="67" customFormat="1" ht="76" customHeight="1" x14ac:dyDescent="0.35">
      <c r="A28" s="69"/>
      <c r="B28" s="385"/>
      <c r="C28" s="383"/>
      <c r="D28" s="78" t="s">
        <v>1306</v>
      </c>
      <c r="E28" s="62"/>
      <c r="F28" s="171" t="s">
        <v>1307</v>
      </c>
      <c r="G28" s="171" t="s">
        <v>1308</v>
      </c>
      <c r="H28" s="171" t="s">
        <v>1309</v>
      </c>
      <c r="I28" s="171" t="s">
        <v>1310</v>
      </c>
      <c r="J28" s="71"/>
      <c r="K28" s="66"/>
      <c r="M28" s="250"/>
      <c r="N28" s="250"/>
      <c r="O28" s="250"/>
      <c r="P28" s="250"/>
      <c r="Q28" s="250"/>
      <c r="R28" s="250"/>
      <c r="S28" s="250"/>
      <c r="T28" s="68"/>
      <c r="U28" s="68"/>
    </row>
    <row r="29" spans="1:21" s="67" customFormat="1" ht="96" customHeight="1" x14ac:dyDescent="0.35">
      <c r="A29" s="69"/>
      <c r="B29" s="385"/>
      <c r="C29" s="383"/>
      <c r="D29" s="78" t="s">
        <v>1311</v>
      </c>
      <c r="E29" s="62"/>
      <c r="F29" s="171" t="s">
        <v>1312</v>
      </c>
      <c r="G29" s="171" t="s">
        <v>1313</v>
      </c>
      <c r="H29" s="171" t="s">
        <v>1314</v>
      </c>
      <c r="I29" s="171" t="s">
        <v>1315</v>
      </c>
      <c r="J29" s="71"/>
      <c r="K29" s="66"/>
      <c r="M29" s="250"/>
      <c r="N29" s="250"/>
      <c r="O29" s="250"/>
      <c r="P29" s="250"/>
      <c r="Q29" s="250"/>
      <c r="R29" s="250"/>
      <c r="S29" s="250"/>
      <c r="T29" s="68"/>
      <c r="U29" s="68"/>
    </row>
    <row r="30" spans="1:21" s="67" customFormat="1" ht="10" customHeight="1" x14ac:dyDescent="0.35">
      <c r="A30" s="69"/>
      <c r="B30" s="252"/>
      <c r="C30" s="76"/>
      <c r="D30" s="79"/>
      <c r="E30" s="79"/>
      <c r="F30" s="172"/>
      <c r="G30" s="172"/>
      <c r="H30" s="172"/>
      <c r="I30" s="172"/>
      <c r="J30" s="71"/>
      <c r="K30" s="66"/>
      <c r="M30" s="382"/>
      <c r="N30" s="382"/>
      <c r="O30" s="382"/>
      <c r="P30" s="382"/>
      <c r="Q30" s="382"/>
      <c r="R30" s="382"/>
      <c r="S30" s="382"/>
      <c r="T30" s="68"/>
      <c r="U30" s="68"/>
    </row>
    <row r="31" spans="1:21" s="67" customFormat="1" ht="96" customHeight="1" x14ac:dyDescent="0.35">
      <c r="A31" s="69"/>
      <c r="B31" s="385">
        <v>7</v>
      </c>
      <c r="C31" s="383" t="s">
        <v>1156</v>
      </c>
      <c r="D31" s="78" t="s">
        <v>1316</v>
      </c>
      <c r="E31" s="62"/>
      <c r="F31" s="171" t="s">
        <v>1317</v>
      </c>
      <c r="G31" s="171" t="s">
        <v>1318</v>
      </c>
      <c r="H31" s="171" t="s">
        <v>1319</v>
      </c>
      <c r="I31" s="171" t="s">
        <v>1320</v>
      </c>
      <c r="J31" s="71"/>
      <c r="K31" s="66"/>
      <c r="O31" s="68"/>
      <c r="P31" s="68"/>
      <c r="Q31" s="68"/>
      <c r="R31" s="68"/>
      <c r="S31" s="68"/>
      <c r="T31" s="68"/>
      <c r="U31" s="68"/>
    </row>
    <row r="32" spans="1:21" s="67" customFormat="1" ht="76" customHeight="1" x14ac:dyDescent="0.35">
      <c r="A32" s="69"/>
      <c r="B32" s="385"/>
      <c r="C32" s="383"/>
      <c r="D32" s="78" t="s">
        <v>1321</v>
      </c>
      <c r="E32" s="62"/>
      <c r="F32" s="171" t="s">
        <v>1322</v>
      </c>
      <c r="G32" s="171" t="s">
        <v>1323</v>
      </c>
      <c r="H32" s="171" t="s">
        <v>1324</v>
      </c>
      <c r="I32" s="171" t="s">
        <v>1325</v>
      </c>
      <c r="J32" s="71"/>
      <c r="K32" s="66"/>
      <c r="O32" s="68"/>
      <c r="P32" s="68"/>
      <c r="Q32" s="68"/>
      <c r="R32" s="68"/>
      <c r="S32" s="68"/>
      <c r="T32" s="68"/>
      <c r="U32" s="68"/>
    </row>
    <row r="33" spans="1:21" s="67" customFormat="1" x14ac:dyDescent="0.35">
      <c r="A33" s="69"/>
      <c r="B33" s="252"/>
      <c r="C33" s="76"/>
      <c r="D33" s="79"/>
      <c r="E33" s="79"/>
      <c r="F33" s="172"/>
      <c r="G33" s="172"/>
      <c r="H33" s="172"/>
      <c r="I33" s="172"/>
      <c r="J33" s="71"/>
      <c r="K33" s="66"/>
      <c r="O33" s="68"/>
      <c r="P33" s="68"/>
      <c r="Q33" s="68"/>
      <c r="R33" s="68"/>
      <c r="S33" s="68"/>
      <c r="T33" s="68"/>
      <c r="U33" s="68"/>
    </row>
    <row r="34" spans="1:21" s="67" customFormat="1" ht="28" customHeight="1" x14ac:dyDescent="0.35">
      <c r="A34" s="69"/>
      <c r="B34" s="385">
        <v>8</v>
      </c>
      <c r="C34" s="383" t="s">
        <v>1172</v>
      </c>
      <c r="D34" s="175" t="s">
        <v>1326</v>
      </c>
      <c r="E34" s="79"/>
      <c r="F34" s="176" t="s">
        <v>1174</v>
      </c>
      <c r="G34" s="176" t="s">
        <v>1327</v>
      </c>
      <c r="H34" s="176" t="s">
        <v>1328</v>
      </c>
      <c r="I34" s="176" t="s">
        <v>1292</v>
      </c>
      <c r="J34" s="71"/>
      <c r="K34" s="66"/>
      <c r="O34" s="68"/>
      <c r="P34" s="68"/>
      <c r="Q34" s="68"/>
      <c r="R34" s="68"/>
      <c r="S34" s="68"/>
      <c r="T34" s="68"/>
      <c r="U34" s="68"/>
    </row>
    <row r="35" spans="1:21" s="67" customFormat="1" ht="52" customHeight="1" x14ac:dyDescent="0.35">
      <c r="A35" s="69"/>
      <c r="B35" s="385"/>
      <c r="C35" s="383"/>
      <c r="D35" s="78" t="s">
        <v>1329</v>
      </c>
      <c r="E35" s="62"/>
      <c r="F35" s="171" t="s">
        <v>1330</v>
      </c>
      <c r="G35" s="171" t="s">
        <v>1185</v>
      </c>
      <c r="H35" s="171" t="s">
        <v>1186</v>
      </c>
      <c r="I35" s="171" t="s">
        <v>1187</v>
      </c>
      <c r="J35" s="71"/>
      <c r="K35" s="66"/>
      <c r="O35" s="68"/>
      <c r="P35" s="68"/>
      <c r="Q35" s="68"/>
      <c r="R35" s="68"/>
      <c r="S35" s="68"/>
      <c r="T35" s="68"/>
      <c r="U35" s="68"/>
    </row>
    <row r="36" spans="1:21" s="67" customFormat="1" ht="64" customHeight="1" x14ac:dyDescent="0.35">
      <c r="A36" s="69"/>
      <c r="B36" s="385"/>
      <c r="C36" s="383"/>
      <c r="D36" s="78" t="s">
        <v>1331</v>
      </c>
      <c r="E36" s="62"/>
      <c r="F36" s="171" t="s">
        <v>1332</v>
      </c>
      <c r="G36" s="171" t="s">
        <v>1333</v>
      </c>
      <c r="H36" s="171" t="s">
        <v>1334</v>
      </c>
      <c r="I36" s="171" t="s">
        <v>1335</v>
      </c>
      <c r="J36" s="71"/>
      <c r="K36" s="66"/>
      <c r="O36" s="68"/>
      <c r="P36" s="68"/>
      <c r="Q36" s="68"/>
      <c r="R36" s="68"/>
      <c r="S36" s="68"/>
      <c r="T36" s="68"/>
      <c r="U36" s="68"/>
    </row>
    <row r="37" spans="1:21" s="67" customFormat="1" x14ac:dyDescent="0.35">
      <c r="A37" s="69"/>
      <c r="B37" s="252"/>
      <c r="C37" s="76"/>
      <c r="D37" s="79"/>
      <c r="E37" s="79"/>
      <c r="F37" s="172"/>
      <c r="G37" s="172"/>
      <c r="H37" s="172"/>
      <c r="I37" s="172"/>
      <c r="J37" s="71"/>
      <c r="K37" s="66"/>
      <c r="O37" s="68"/>
      <c r="P37" s="68"/>
      <c r="Q37" s="68"/>
      <c r="R37" s="68"/>
      <c r="S37" s="68"/>
      <c r="T37" s="68"/>
      <c r="U37" s="68"/>
    </row>
    <row r="38" spans="1:21" s="67" customFormat="1" ht="64" customHeight="1" x14ac:dyDescent="0.35">
      <c r="A38" s="69"/>
      <c r="B38" s="385">
        <v>9</v>
      </c>
      <c r="C38" s="383" t="s">
        <v>1193</v>
      </c>
      <c r="D38" s="78" t="s">
        <v>1336</v>
      </c>
      <c r="E38" s="62"/>
      <c r="F38" s="171" t="s">
        <v>1337</v>
      </c>
      <c r="G38" s="171" t="s">
        <v>1338</v>
      </c>
      <c r="H38" s="171" t="s">
        <v>1339</v>
      </c>
      <c r="I38" s="171" t="s">
        <v>1340</v>
      </c>
      <c r="J38" s="71"/>
      <c r="K38" s="66"/>
      <c r="O38" s="68"/>
      <c r="P38" s="68"/>
      <c r="Q38" s="68"/>
      <c r="R38" s="68"/>
      <c r="S38" s="68"/>
      <c r="T38" s="68"/>
      <c r="U38" s="68"/>
    </row>
    <row r="39" spans="1:21" s="67" customFormat="1" ht="76" customHeight="1" x14ac:dyDescent="0.35">
      <c r="A39" s="69"/>
      <c r="B39" s="385"/>
      <c r="C39" s="383"/>
      <c r="D39" s="78" t="s">
        <v>1341</v>
      </c>
      <c r="E39" s="62"/>
      <c r="F39" s="171" t="s">
        <v>1342</v>
      </c>
      <c r="G39" s="171" t="s">
        <v>1201</v>
      </c>
      <c r="H39" s="171" t="s">
        <v>1343</v>
      </c>
      <c r="I39" s="171" t="s">
        <v>1344</v>
      </c>
      <c r="J39" s="71"/>
      <c r="K39" s="66"/>
      <c r="O39" s="68"/>
      <c r="P39" s="68"/>
      <c r="Q39" s="68"/>
      <c r="R39" s="68"/>
      <c r="S39" s="68"/>
      <c r="T39" s="68"/>
      <c r="U39" s="68"/>
    </row>
    <row r="40" spans="1:21" s="67" customFormat="1" ht="85" customHeight="1" x14ac:dyDescent="0.35">
      <c r="A40" s="69"/>
      <c r="B40" s="385"/>
      <c r="C40" s="383"/>
      <c r="D40" s="78" t="s">
        <v>1345</v>
      </c>
      <c r="E40" s="62"/>
      <c r="F40" s="171" t="s">
        <v>1346</v>
      </c>
      <c r="G40" s="171" t="s">
        <v>1347</v>
      </c>
      <c r="H40" s="171" t="s">
        <v>1348</v>
      </c>
      <c r="I40" s="171" t="s">
        <v>1349</v>
      </c>
      <c r="J40" s="71"/>
      <c r="K40" s="66"/>
      <c r="O40" s="68"/>
      <c r="P40" s="68"/>
      <c r="Q40" s="68"/>
      <c r="R40" s="68"/>
      <c r="S40" s="68"/>
      <c r="T40" s="68"/>
      <c r="U40" s="68"/>
    </row>
    <row r="41" spans="1:21" s="67" customFormat="1" x14ac:dyDescent="0.35">
      <c r="A41" s="69"/>
      <c r="B41" s="252"/>
      <c r="C41" s="76"/>
      <c r="D41" s="79"/>
      <c r="E41" s="79"/>
      <c r="F41" s="172"/>
      <c r="G41" s="172"/>
      <c r="H41" s="172"/>
      <c r="I41" s="172"/>
      <c r="J41" s="71"/>
      <c r="K41" s="66"/>
      <c r="O41" s="68"/>
      <c r="P41" s="68"/>
      <c r="Q41" s="68"/>
      <c r="R41" s="68"/>
      <c r="S41" s="68"/>
      <c r="T41" s="68"/>
      <c r="U41" s="68"/>
    </row>
    <row r="42" spans="1:21" s="67" customFormat="1" ht="64" customHeight="1" x14ac:dyDescent="0.35">
      <c r="A42" s="69"/>
      <c r="B42" s="385">
        <v>10</v>
      </c>
      <c r="C42" s="383" t="s">
        <v>1209</v>
      </c>
      <c r="D42" s="78" t="s">
        <v>1350</v>
      </c>
      <c r="E42" s="62"/>
      <c r="F42" s="171" t="s">
        <v>1351</v>
      </c>
      <c r="G42" s="171" t="s">
        <v>1352</v>
      </c>
      <c r="H42" s="171" t="s">
        <v>1353</v>
      </c>
      <c r="I42" s="171" t="s">
        <v>1354</v>
      </c>
      <c r="J42" s="71"/>
      <c r="K42" s="66"/>
      <c r="O42" s="68"/>
      <c r="P42" s="68"/>
      <c r="Q42" s="68"/>
      <c r="R42" s="68"/>
      <c r="S42" s="68"/>
      <c r="T42" s="68"/>
      <c r="U42" s="68"/>
    </row>
    <row r="43" spans="1:21" s="67" customFormat="1" ht="76" customHeight="1" x14ac:dyDescent="0.35">
      <c r="A43" s="69"/>
      <c r="B43" s="385"/>
      <c r="C43" s="383"/>
      <c r="D43" s="78" t="s">
        <v>1355</v>
      </c>
      <c r="E43" s="62"/>
      <c r="F43" s="171" t="s">
        <v>1356</v>
      </c>
      <c r="G43" s="171" t="s">
        <v>1357</v>
      </c>
      <c r="H43" s="171" t="s">
        <v>1358</v>
      </c>
      <c r="I43" s="171" t="s">
        <v>1359</v>
      </c>
      <c r="J43" s="71"/>
      <c r="K43" s="66"/>
      <c r="O43" s="68"/>
      <c r="P43" s="68"/>
      <c r="Q43" s="68"/>
      <c r="R43" s="68"/>
      <c r="S43" s="68"/>
      <c r="T43" s="68"/>
      <c r="U43" s="68"/>
    </row>
    <row r="44" spans="1:21" s="67" customFormat="1" ht="142" customHeight="1" x14ac:dyDescent="0.35">
      <c r="A44" s="69"/>
      <c r="B44" s="385"/>
      <c r="C44" s="383"/>
      <c r="D44" s="78" t="s">
        <v>1360</v>
      </c>
      <c r="E44" s="62"/>
      <c r="F44" s="173"/>
      <c r="G44" s="174"/>
      <c r="H44" s="171" t="s">
        <v>1361</v>
      </c>
      <c r="I44" s="171" t="s">
        <v>1362</v>
      </c>
      <c r="J44" s="71"/>
      <c r="K44" s="66"/>
      <c r="O44" s="68"/>
      <c r="P44" s="68"/>
      <c r="Q44" s="68"/>
      <c r="R44" s="68"/>
      <c r="S44" s="68"/>
      <c r="T44" s="68"/>
      <c r="U44" s="68"/>
    </row>
    <row r="45" spans="1:21" s="67" customFormat="1" ht="108" customHeight="1" x14ac:dyDescent="0.35">
      <c r="A45" s="69"/>
      <c r="B45" s="385"/>
      <c r="C45" s="383"/>
      <c r="D45" s="78" t="s">
        <v>1363</v>
      </c>
      <c r="E45" s="62"/>
      <c r="F45" s="179"/>
      <c r="G45" s="180"/>
      <c r="H45" s="171" t="s">
        <v>1364</v>
      </c>
      <c r="I45" s="171" t="s">
        <v>1365</v>
      </c>
      <c r="J45" s="71"/>
      <c r="K45" s="66"/>
      <c r="O45" s="68"/>
      <c r="P45" s="68"/>
      <c r="Q45" s="68"/>
      <c r="R45" s="68"/>
      <c r="S45" s="68"/>
      <c r="T45" s="68"/>
      <c r="U45" s="68"/>
    </row>
    <row r="46" spans="1:21" s="67" customFormat="1" ht="10" customHeight="1" x14ac:dyDescent="0.35">
      <c r="A46" s="72"/>
      <c r="B46" s="150"/>
      <c r="C46" s="152"/>
      <c r="D46" s="81"/>
      <c r="E46" s="81"/>
      <c r="F46" s="81"/>
      <c r="G46" s="81"/>
      <c r="H46" s="81"/>
      <c r="I46" s="81"/>
      <c r="J46" s="74"/>
      <c r="K46" s="66"/>
      <c r="O46" s="68"/>
      <c r="P46" s="68"/>
      <c r="Q46" s="68"/>
      <c r="R46" s="68"/>
      <c r="S46" s="68"/>
      <c r="T46" s="68"/>
      <c r="U46" s="68"/>
    </row>
    <row r="47" spans="1:21" s="67" customFormat="1" ht="10" customHeight="1" x14ac:dyDescent="0.35">
      <c r="A47" s="68"/>
      <c r="B47" s="151"/>
      <c r="C47" s="68"/>
      <c r="D47" s="68"/>
      <c r="E47" s="68"/>
      <c r="F47" s="68"/>
      <c r="G47" s="68"/>
      <c r="H47" s="68"/>
      <c r="I47" s="68"/>
      <c r="K47" s="66"/>
      <c r="O47" s="68"/>
      <c r="P47" s="68"/>
      <c r="Q47" s="68"/>
      <c r="R47" s="68"/>
      <c r="S47" s="68"/>
      <c r="T47" s="68"/>
      <c r="U47" s="68"/>
    </row>
  </sheetData>
  <sheetProtection algorithmName="SHA-512" hashValue="NMnv8i+5dRFZRwEIH9+vLyCISyXzgy+kWqsSk6a6/wBP0kstn4Mz0iPeQkrzH6QFju6x0DtIoDz6ePv1L02Ovg==" saltValue="kdiX6HANCLASySMzYmXIjA==" spinCount="100000" sheet="1" objects="1" scenarios="1"/>
  <mergeCells count="33">
    <mergeCell ref="B34:B36"/>
    <mergeCell ref="C34:C36"/>
    <mergeCell ref="B38:B40"/>
    <mergeCell ref="C38:C40"/>
    <mergeCell ref="B42:B45"/>
    <mergeCell ref="C42:C45"/>
    <mergeCell ref="B31:B32"/>
    <mergeCell ref="C31:C32"/>
    <mergeCell ref="B19:B21"/>
    <mergeCell ref="C19:C21"/>
    <mergeCell ref="M19:S19"/>
    <mergeCell ref="M22:S22"/>
    <mergeCell ref="B23:B25"/>
    <mergeCell ref="C23:C25"/>
    <mergeCell ref="M23:S23"/>
    <mergeCell ref="M26:S26"/>
    <mergeCell ref="B27:B29"/>
    <mergeCell ref="C27:C29"/>
    <mergeCell ref="M27:S27"/>
    <mergeCell ref="M30:S30"/>
    <mergeCell ref="M18:S18"/>
    <mergeCell ref="B2:F2"/>
    <mergeCell ref="F3:I3"/>
    <mergeCell ref="B6:B9"/>
    <mergeCell ref="C6:C9"/>
    <mergeCell ref="B11:B12"/>
    <mergeCell ref="C11:C12"/>
    <mergeCell ref="B3:D3"/>
    <mergeCell ref="M11:S11"/>
    <mergeCell ref="M13:S13"/>
    <mergeCell ref="B14:B17"/>
    <mergeCell ref="C14:C17"/>
    <mergeCell ref="M14:S14"/>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und C
Antrag auf Rezertifizierung
Beschreibung der Komplexitätsindikatoren des Programmmanagements&amp;R&amp;G</oddHeader>
    <oddFooter>&amp;L&amp;"Verdana,Standard"&amp;9© VZPM&amp;C&amp;"Verdana,Standard"&amp;9&amp;F&amp;R&amp;"Verdana,Standard"&amp;9&amp;A Seite &amp;P/&amp;N</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1:U45"/>
  <sheetViews>
    <sheetView showGridLines="0" zoomScaleNormal="100" workbookViewId="0">
      <pane ySplit="5" topLeftCell="A6" activePane="bottomLeft" state="frozen"/>
      <selection pane="bottomLeft" activeCell="A6" sqref="A6"/>
    </sheetView>
  </sheetViews>
  <sheetFormatPr baseColWidth="10" defaultColWidth="11.453125" defaultRowHeight="11.5" x14ac:dyDescent="0.35"/>
  <cols>
    <col min="1" max="1" width="1.7265625" style="68" customWidth="1"/>
    <col min="2" max="2" width="3.7265625" style="151" customWidth="1"/>
    <col min="3" max="3" width="30.7265625" style="68" customWidth="1"/>
    <col min="4" max="4" width="36.7265625" style="68" customWidth="1"/>
    <col min="5" max="5" width="1.7265625" style="68" customWidth="1"/>
    <col min="6" max="9" width="42.7265625" style="68" customWidth="1"/>
    <col min="10" max="10" width="1.7265625" style="67" customWidth="1"/>
    <col min="11" max="11" width="1.7265625" style="66" customWidth="1"/>
    <col min="12" max="14" width="11.453125" style="67"/>
    <col min="15" max="16384" width="11.453125" style="68"/>
  </cols>
  <sheetData>
    <row r="1" spans="1:21" s="67" customFormat="1" ht="10" customHeight="1" x14ac:dyDescent="0.35">
      <c r="A1" s="63"/>
      <c r="B1" s="149"/>
      <c r="C1" s="64"/>
      <c r="D1" s="64"/>
      <c r="E1" s="64"/>
      <c r="F1" s="64"/>
      <c r="G1" s="64"/>
      <c r="H1" s="64"/>
      <c r="I1" s="64"/>
      <c r="J1" s="65"/>
      <c r="K1" s="66"/>
      <c r="O1" s="68"/>
      <c r="P1" s="68"/>
      <c r="Q1" s="68"/>
      <c r="R1" s="68"/>
      <c r="S1" s="68"/>
      <c r="T1" s="68"/>
      <c r="U1" s="68"/>
    </row>
    <row r="2" spans="1:21" s="67" customFormat="1" ht="18" customHeight="1" x14ac:dyDescent="0.35">
      <c r="A2" s="69"/>
      <c r="B2" s="381" t="s">
        <v>1366</v>
      </c>
      <c r="C2" s="381"/>
      <c r="D2" s="381"/>
      <c r="E2" s="381"/>
      <c r="F2" s="381"/>
      <c r="G2" s="249"/>
      <c r="H2" s="249"/>
      <c r="I2" s="249"/>
      <c r="J2" s="71"/>
      <c r="K2" s="66"/>
      <c r="O2" s="68"/>
      <c r="P2" s="68"/>
      <c r="Q2" s="68"/>
      <c r="R2" s="68"/>
      <c r="S2" s="68"/>
      <c r="T2" s="68"/>
      <c r="U2" s="68"/>
    </row>
    <row r="3" spans="1:21" s="67" customFormat="1" ht="18" customHeight="1" x14ac:dyDescent="0.35">
      <c r="A3" s="69"/>
      <c r="B3" s="306"/>
      <c r="C3" s="306"/>
      <c r="D3" s="306"/>
      <c r="E3" s="79"/>
      <c r="F3" s="386" t="s">
        <v>1050</v>
      </c>
      <c r="G3" s="386"/>
      <c r="H3" s="386"/>
      <c r="I3" s="386"/>
      <c r="J3" s="71"/>
      <c r="K3" s="66"/>
      <c r="O3" s="68"/>
      <c r="P3" s="68"/>
      <c r="Q3" s="68"/>
      <c r="R3" s="68"/>
      <c r="S3" s="68"/>
      <c r="T3" s="68"/>
      <c r="U3" s="68"/>
    </row>
    <row r="4" spans="1:21" s="67" customFormat="1" ht="18" customHeight="1" x14ac:dyDescent="0.35">
      <c r="A4" s="69"/>
      <c r="B4" s="148"/>
      <c r="C4" s="79" t="s">
        <v>1051</v>
      </c>
      <c r="D4" s="79" t="s">
        <v>1052</v>
      </c>
      <c r="E4" s="79"/>
      <c r="F4" s="170">
        <v>1</v>
      </c>
      <c r="G4" s="170">
        <v>2</v>
      </c>
      <c r="H4" s="170">
        <v>3</v>
      </c>
      <c r="I4" s="170">
        <v>4</v>
      </c>
      <c r="J4" s="71"/>
      <c r="K4" s="66"/>
      <c r="O4" s="68"/>
      <c r="P4" s="68"/>
      <c r="Q4" s="68"/>
      <c r="R4" s="68"/>
      <c r="S4" s="68"/>
      <c r="T4" s="68"/>
      <c r="U4" s="68"/>
    </row>
    <row r="5" spans="1:21" s="67" customFormat="1" ht="10" customHeight="1" x14ac:dyDescent="0.35">
      <c r="A5" s="69"/>
      <c r="B5" s="148"/>
      <c r="C5" s="79"/>
      <c r="D5" s="79"/>
      <c r="E5" s="79"/>
      <c r="F5" s="170"/>
      <c r="G5" s="170"/>
      <c r="H5" s="170"/>
      <c r="I5" s="170"/>
      <c r="J5" s="71"/>
      <c r="K5" s="66"/>
      <c r="O5" s="68"/>
      <c r="P5" s="68"/>
      <c r="Q5" s="68"/>
      <c r="R5" s="68"/>
      <c r="S5" s="68"/>
      <c r="T5" s="68"/>
      <c r="U5" s="68"/>
    </row>
    <row r="6" spans="1:21" s="67" customFormat="1" ht="40" customHeight="1" x14ac:dyDescent="0.35">
      <c r="A6" s="69"/>
      <c r="B6" s="384">
        <v>1</v>
      </c>
      <c r="C6" s="383" t="s">
        <v>1053</v>
      </c>
      <c r="D6" s="78" t="s">
        <v>1367</v>
      </c>
      <c r="E6" s="62"/>
      <c r="F6" s="171" t="s">
        <v>1368</v>
      </c>
      <c r="G6" s="171" t="s">
        <v>1369</v>
      </c>
      <c r="H6" s="171" t="s">
        <v>1370</v>
      </c>
      <c r="I6" s="171" t="s">
        <v>1371</v>
      </c>
      <c r="J6" s="71"/>
      <c r="K6" s="66"/>
      <c r="O6" s="68"/>
      <c r="P6" s="68"/>
      <c r="Q6" s="68"/>
      <c r="R6" s="68"/>
      <c r="S6" s="68"/>
      <c r="T6" s="68"/>
      <c r="U6" s="68"/>
    </row>
    <row r="7" spans="1:21" s="67" customFormat="1" ht="40" customHeight="1" x14ac:dyDescent="0.35">
      <c r="A7" s="69"/>
      <c r="B7" s="384"/>
      <c r="C7" s="383"/>
      <c r="D7" s="78" t="s">
        <v>1372</v>
      </c>
      <c r="E7" s="62"/>
      <c r="F7" s="171" t="s">
        <v>1234</v>
      </c>
      <c r="G7" s="171" t="s">
        <v>1235</v>
      </c>
      <c r="H7" s="171" t="s">
        <v>1236</v>
      </c>
      <c r="I7" s="171" t="s">
        <v>1237</v>
      </c>
      <c r="J7" s="71"/>
      <c r="K7" s="66"/>
      <c r="O7" s="68"/>
      <c r="P7" s="68"/>
      <c r="Q7" s="68"/>
      <c r="R7" s="68"/>
      <c r="S7" s="68"/>
      <c r="T7" s="68"/>
      <c r="U7" s="68"/>
    </row>
    <row r="8" spans="1:21" s="67" customFormat="1" ht="86.15" customHeight="1" x14ac:dyDescent="0.35">
      <c r="A8" s="69"/>
      <c r="B8" s="384"/>
      <c r="C8" s="383"/>
      <c r="D8" s="78" t="s">
        <v>1373</v>
      </c>
      <c r="E8" s="62"/>
      <c r="F8" s="171" t="s">
        <v>1239</v>
      </c>
      <c r="G8" s="171" t="s">
        <v>1240</v>
      </c>
      <c r="H8" s="171" t="s">
        <v>1374</v>
      </c>
      <c r="I8" s="171" t="s">
        <v>1242</v>
      </c>
      <c r="J8" s="71"/>
      <c r="K8" s="66"/>
      <c r="O8" s="68"/>
      <c r="P8" s="68"/>
      <c r="Q8" s="68"/>
      <c r="R8" s="68"/>
      <c r="S8" s="68"/>
      <c r="T8" s="68"/>
      <c r="U8" s="68"/>
    </row>
    <row r="9" spans="1:21" s="67" customFormat="1" ht="100" customHeight="1" x14ac:dyDescent="0.35">
      <c r="A9" s="69"/>
      <c r="B9" s="384"/>
      <c r="C9" s="383"/>
      <c r="D9" s="78" t="s">
        <v>1375</v>
      </c>
      <c r="E9" s="62"/>
      <c r="F9" s="171" t="s">
        <v>1376</v>
      </c>
      <c r="G9" s="171" t="s">
        <v>1377</v>
      </c>
      <c r="H9" s="171" t="s">
        <v>1378</v>
      </c>
      <c r="I9" s="171" t="s">
        <v>1379</v>
      </c>
      <c r="J9" s="71"/>
      <c r="K9" s="66"/>
      <c r="O9" s="68"/>
      <c r="P9" s="68"/>
      <c r="Q9" s="68"/>
      <c r="R9" s="68"/>
      <c r="S9" s="68"/>
      <c r="T9" s="68"/>
      <c r="U9" s="68"/>
    </row>
    <row r="10" spans="1:21" s="67" customFormat="1" x14ac:dyDescent="0.35">
      <c r="A10" s="69"/>
      <c r="B10" s="252"/>
      <c r="C10" s="76"/>
      <c r="D10" s="79"/>
      <c r="E10" s="79"/>
      <c r="F10" s="172"/>
      <c r="G10" s="172"/>
      <c r="H10" s="172"/>
      <c r="I10" s="172"/>
      <c r="J10" s="71"/>
      <c r="K10" s="66"/>
      <c r="O10" s="68"/>
      <c r="P10" s="68"/>
      <c r="Q10" s="68"/>
      <c r="R10" s="68"/>
      <c r="S10" s="68"/>
      <c r="T10" s="68"/>
      <c r="U10" s="68"/>
    </row>
    <row r="11" spans="1:21" s="67" customFormat="1" ht="86.15" customHeight="1" x14ac:dyDescent="0.35">
      <c r="A11" s="69"/>
      <c r="B11" s="384">
        <v>2</v>
      </c>
      <c r="C11" s="383" t="s">
        <v>1074</v>
      </c>
      <c r="D11" s="78" t="s">
        <v>1380</v>
      </c>
      <c r="E11" s="62"/>
      <c r="F11" s="171" t="s">
        <v>1249</v>
      </c>
      <c r="G11" s="171" t="s">
        <v>1250</v>
      </c>
      <c r="H11" s="171" t="s">
        <v>1251</v>
      </c>
      <c r="I11" s="171" t="s">
        <v>1252</v>
      </c>
      <c r="J11" s="71"/>
      <c r="K11" s="66"/>
      <c r="M11" s="382"/>
      <c r="N11" s="382"/>
      <c r="O11" s="382"/>
      <c r="P11" s="382"/>
      <c r="Q11" s="382"/>
      <c r="R11" s="382"/>
      <c r="S11" s="382"/>
      <c r="T11" s="68"/>
      <c r="U11" s="68"/>
    </row>
    <row r="12" spans="1:21" s="67" customFormat="1" ht="64" customHeight="1" x14ac:dyDescent="0.35">
      <c r="A12" s="69"/>
      <c r="B12" s="384"/>
      <c r="C12" s="383"/>
      <c r="D12" s="169" t="s">
        <v>1381</v>
      </c>
      <c r="E12" s="62"/>
      <c r="F12" s="171" t="s">
        <v>1254</v>
      </c>
      <c r="G12" s="171" t="s">
        <v>1255</v>
      </c>
      <c r="H12" s="171" t="s">
        <v>1256</v>
      </c>
      <c r="I12" s="171" t="s">
        <v>1257</v>
      </c>
      <c r="J12" s="71"/>
      <c r="K12" s="66"/>
      <c r="M12" s="250"/>
      <c r="N12" s="250"/>
      <c r="O12" s="250"/>
      <c r="P12" s="250"/>
      <c r="Q12" s="250"/>
      <c r="R12" s="250"/>
      <c r="S12" s="250"/>
      <c r="T12" s="68"/>
      <c r="U12" s="68"/>
    </row>
    <row r="13" spans="1:21" s="67" customFormat="1" x14ac:dyDescent="0.35">
      <c r="A13" s="69"/>
      <c r="B13" s="252"/>
      <c r="C13" s="76"/>
      <c r="D13" s="79"/>
      <c r="E13" s="79"/>
      <c r="F13" s="172"/>
      <c r="G13" s="172"/>
      <c r="H13" s="172"/>
      <c r="I13" s="172"/>
      <c r="J13" s="71"/>
      <c r="K13" s="66"/>
      <c r="M13" s="382"/>
      <c r="N13" s="382"/>
      <c r="O13" s="382"/>
      <c r="P13" s="382"/>
      <c r="Q13" s="382"/>
      <c r="R13" s="382"/>
      <c r="S13" s="382"/>
      <c r="T13" s="68"/>
      <c r="U13" s="68"/>
    </row>
    <row r="14" spans="1:21" s="67" customFormat="1" ht="28" customHeight="1" x14ac:dyDescent="0.35">
      <c r="A14" s="69"/>
      <c r="B14" s="384">
        <v>3</v>
      </c>
      <c r="C14" s="383" t="s">
        <v>1085</v>
      </c>
      <c r="D14" s="78" t="s">
        <v>1258</v>
      </c>
      <c r="E14" s="62"/>
      <c r="F14" s="176" t="s">
        <v>1259</v>
      </c>
      <c r="G14" s="176" t="s">
        <v>1260</v>
      </c>
      <c r="H14" s="176" t="s">
        <v>1261</v>
      </c>
      <c r="I14" s="176" t="s">
        <v>1262</v>
      </c>
      <c r="J14" s="71"/>
      <c r="K14" s="66"/>
      <c r="M14" s="382"/>
      <c r="N14" s="382"/>
      <c r="O14" s="382"/>
      <c r="P14" s="382"/>
      <c r="Q14" s="382"/>
      <c r="R14" s="382"/>
      <c r="S14" s="382"/>
      <c r="T14" s="68"/>
      <c r="U14" s="68"/>
    </row>
    <row r="15" spans="1:21" s="67" customFormat="1" ht="76" customHeight="1" x14ac:dyDescent="0.35">
      <c r="A15" s="69"/>
      <c r="B15" s="384"/>
      <c r="C15" s="383"/>
      <c r="D15" s="78" t="s">
        <v>1382</v>
      </c>
      <c r="E15" s="62"/>
      <c r="F15" s="171" t="s">
        <v>1264</v>
      </c>
      <c r="G15" s="171" t="s">
        <v>1265</v>
      </c>
      <c r="H15" s="171" t="s">
        <v>1266</v>
      </c>
      <c r="I15" s="171" t="s">
        <v>1267</v>
      </c>
      <c r="J15" s="71"/>
      <c r="K15" s="66"/>
      <c r="M15" s="250"/>
      <c r="N15" s="250"/>
      <c r="O15" s="250"/>
      <c r="P15" s="250"/>
      <c r="Q15" s="250"/>
      <c r="R15" s="250"/>
      <c r="S15" s="250"/>
      <c r="T15" s="68"/>
      <c r="U15" s="68"/>
    </row>
    <row r="16" spans="1:21" s="67" customFormat="1" ht="52" customHeight="1" x14ac:dyDescent="0.35">
      <c r="A16" s="69"/>
      <c r="B16" s="384"/>
      <c r="C16" s="383"/>
      <c r="D16" s="78" t="s">
        <v>1383</v>
      </c>
      <c r="E16" s="62"/>
      <c r="F16" s="171" t="s">
        <v>1102</v>
      </c>
      <c r="G16" s="171" t="s">
        <v>1103</v>
      </c>
      <c r="H16" s="171" t="s">
        <v>1104</v>
      </c>
      <c r="I16" s="171" t="s">
        <v>1384</v>
      </c>
      <c r="J16" s="71"/>
      <c r="K16" s="66"/>
      <c r="M16" s="250"/>
      <c r="N16" s="250"/>
      <c r="O16" s="250"/>
      <c r="P16" s="250"/>
      <c r="Q16" s="250"/>
      <c r="R16" s="250"/>
      <c r="S16" s="250"/>
      <c r="T16" s="68"/>
      <c r="U16" s="68"/>
    </row>
    <row r="17" spans="1:21" s="67" customFormat="1" ht="40" customHeight="1" x14ac:dyDescent="0.35">
      <c r="A17" s="69"/>
      <c r="B17" s="384"/>
      <c r="C17" s="383"/>
      <c r="D17" s="78" t="s">
        <v>1270</v>
      </c>
      <c r="E17" s="62"/>
      <c r="F17" s="173"/>
      <c r="G17" s="173"/>
      <c r="H17" s="174"/>
      <c r="I17" s="171" t="s">
        <v>1385</v>
      </c>
      <c r="J17" s="71"/>
      <c r="K17" s="66"/>
      <c r="M17" s="250"/>
      <c r="N17" s="250"/>
      <c r="O17" s="250"/>
      <c r="P17" s="250"/>
      <c r="Q17" s="250"/>
      <c r="R17" s="250"/>
      <c r="S17" s="250"/>
      <c r="T17" s="68"/>
      <c r="U17" s="68"/>
    </row>
    <row r="18" spans="1:21" s="67" customFormat="1" x14ac:dyDescent="0.35">
      <c r="A18" s="69"/>
      <c r="B18" s="252"/>
      <c r="C18" s="76"/>
      <c r="D18" s="79"/>
      <c r="E18" s="79"/>
      <c r="F18" s="172"/>
      <c r="G18" s="172"/>
      <c r="H18" s="172"/>
      <c r="I18" s="172"/>
      <c r="J18" s="71"/>
      <c r="K18" s="66"/>
      <c r="M18" s="382"/>
      <c r="N18" s="382"/>
      <c r="O18" s="382"/>
      <c r="P18" s="382"/>
      <c r="Q18" s="382"/>
      <c r="R18" s="382"/>
      <c r="S18" s="382"/>
      <c r="T18" s="68"/>
      <c r="U18" s="68"/>
    </row>
    <row r="19" spans="1:21" s="67" customFormat="1" ht="96" customHeight="1" x14ac:dyDescent="0.35">
      <c r="A19" s="69"/>
      <c r="B19" s="385">
        <v>4</v>
      </c>
      <c r="C19" s="383" t="s">
        <v>620</v>
      </c>
      <c r="D19" s="78" t="s">
        <v>1386</v>
      </c>
      <c r="E19" s="62"/>
      <c r="F19" s="171" t="s">
        <v>1276</v>
      </c>
      <c r="G19" s="171" t="s">
        <v>1277</v>
      </c>
      <c r="H19" s="171" t="s">
        <v>1278</v>
      </c>
      <c r="I19" s="171" t="s">
        <v>1387</v>
      </c>
      <c r="J19" s="71"/>
      <c r="K19" s="66"/>
      <c r="M19" s="382"/>
      <c r="N19" s="382"/>
      <c r="O19" s="382"/>
      <c r="P19" s="382"/>
      <c r="Q19" s="382"/>
      <c r="R19" s="382"/>
      <c r="S19" s="382"/>
      <c r="T19" s="68"/>
      <c r="U19" s="68"/>
    </row>
    <row r="20" spans="1:21" s="67" customFormat="1" ht="76" customHeight="1" x14ac:dyDescent="0.35">
      <c r="A20" s="69"/>
      <c r="B20" s="385"/>
      <c r="C20" s="383"/>
      <c r="D20" s="78" t="s">
        <v>1388</v>
      </c>
      <c r="E20" s="62"/>
      <c r="F20" s="171" t="s">
        <v>1117</v>
      </c>
      <c r="G20" s="171" t="s">
        <v>1118</v>
      </c>
      <c r="H20" s="171" t="s">
        <v>1281</v>
      </c>
      <c r="I20" s="171" t="s">
        <v>1282</v>
      </c>
      <c r="J20" s="71"/>
      <c r="K20" s="66"/>
      <c r="M20" s="250"/>
      <c r="N20" s="250"/>
      <c r="O20" s="250"/>
      <c r="P20" s="250"/>
      <c r="Q20" s="250"/>
      <c r="R20" s="250"/>
      <c r="S20" s="250"/>
      <c r="T20" s="68"/>
      <c r="U20" s="68"/>
    </row>
    <row r="21" spans="1:21" s="67" customFormat="1" ht="86.15" customHeight="1" x14ac:dyDescent="0.35">
      <c r="A21" s="69"/>
      <c r="B21" s="385"/>
      <c r="C21" s="383"/>
      <c r="D21" s="78" t="s">
        <v>1389</v>
      </c>
      <c r="E21" s="62"/>
      <c r="F21" s="171" t="s">
        <v>1284</v>
      </c>
      <c r="G21" s="171" t="s">
        <v>1390</v>
      </c>
      <c r="H21" s="171" t="s">
        <v>1391</v>
      </c>
      <c r="I21" s="171" t="s">
        <v>1392</v>
      </c>
      <c r="J21" s="71"/>
      <c r="K21" s="66"/>
      <c r="M21" s="250"/>
      <c r="N21" s="250"/>
      <c r="O21" s="250"/>
      <c r="P21" s="250"/>
      <c r="Q21" s="250"/>
      <c r="R21" s="250"/>
      <c r="S21" s="250"/>
      <c r="T21" s="68"/>
      <c r="U21" s="68"/>
    </row>
    <row r="22" spans="1:21" s="67" customFormat="1" x14ac:dyDescent="0.35">
      <c r="A22" s="69"/>
      <c r="B22" s="252"/>
      <c r="C22" s="76"/>
      <c r="D22" s="79"/>
      <c r="E22" s="79"/>
      <c r="F22" s="172"/>
      <c r="G22" s="172"/>
      <c r="H22" s="172"/>
      <c r="I22" s="172"/>
      <c r="J22" s="71"/>
      <c r="K22" s="66"/>
      <c r="M22" s="382"/>
      <c r="N22" s="382"/>
      <c r="O22" s="382"/>
      <c r="P22" s="382"/>
      <c r="Q22" s="382"/>
      <c r="R22" s="382"/>
      <c r="S22" s="382"/>
      <c r="T22" s="68"/>
      <c r="U22" s="68"/>
    </row>
    <row r="23" spans="1:21" s="67" customFormat="1" ht="40" customHeight="1" x14ac:dyDescent="0.35">
      <c r="A23" s="69"/>
      <c r="B23" s="385">
        <v>5</v>
      </c>
      <c r="C23" s="383" t="s">
        <v>1126</v>
      </c>
      <c r="D23" s="78" t="s">
        <v>1393</v>
      </c>
      <c r="E23" s="62"/>
      <c r="F23" s="171" t="s">
        <v>1294</v>
      </c>
      <c r="G23" s="171" t="s">
        <v>1134</v>
      </c>
      <c r="H23" s="171" t="s">
        <v>1394</v>
      </c>
      <c r="I23" s="171" t="s">
        <v>1395</v>
      </c>
      <c r="J23" s="71"/>
      <c r="K23" s="66"/>
      <c r="M23" s="382"/>
      <c r="N23" s="382"/>
      <c r="O23" s="382"/>
      <c r="P23" s="382"/>
      <c r="Q23" s="382"/>
      <c r="R23" s="382"/>
      <c r="S23" s="382"/>
      <c r="T23" s="68"/>
      <c r="U23" s="68"/>
    </row>
    <row r="24" spans="1:21" s="67" customFormat="1" ht="120" customHeight="1" x14ac:dyDescent="0.35">
      <c r="A24" s="69"/>
      <c r="B24" s="385"/>
      <c r="C24" s="383"/>
      <c r="D24" s="78" t="s">
        <v>1296</v>
      </c>
      <c r="E24" s="62"/>
      <c r="F24" s="171" t="s">
        <v>1396</v>
      </c>
      <c r="G24" s="171" t="s">
        <v>1397</v>
      </c>
      <c r="H24" s="171" t="s">
        <v>1398</v>
      </c>
      <c r="I24" s="171" t="s">
        <v>1399</v>
      </c>
      <c r="J24" s="71"/>
      <c r="K24" s="66"/>
      <c r="M24" s="250"/>
      <c r="N24" s="250"/>
      <c r="O24" s="250"/>
      <c r="P24" s="250"/>
      <c r="Q24" s="250"/>
      <c r="R24" s="250"/>
      <c r="S24" s="250"/>
      <c r="T24" s="68"/>
      <c r="U24" s="68"/>
    </row>
    <row r="25" spans="1:21" s="67" customFormat="1" x14ac:dyDescent="0.35">
      <c r="A25" s="69"/>
      <c r="B25" s="252"/>
      <c r="C25" s="76"/>
      <c r="D25" s="79"/>
      <c r="E25" s="79"/>
      <c r="F25" s="172"/>
      <c r="G25" s="172"/>
      <c r="H25" s="172"/>
      <c r="I25" s="172"/>
      <c r="J25" s="71"/>
      <c r="K25" s="66"/>
      <c r="M25" s="382"/>
      <c r="N25" s="382"/>
      <c r="O25" s="382"/>
      <c r="P25" s="382"/>
      <c r="Q25" s="382"/>
      <c r="R25" s="382"/>
      <c r="S25" s="382"/>
      <c r="T25" s="68"/>
      <c r="U25" s="68"/>
    </row>
    <row r="26" spans="1:21" s="67" customFormat="1" ht="76" customHeight="1" x14ac:dyDescent="0.35">
      <c r="A26" s="69"/>
      <c r="B26" s="385">
        <v>6</v>
      </c>
      <c r="C26" s="383" t="s">
        <v>1140</v>
      </c>
      <c r="D26" s="78" t="s">
        <v>1400</v>
      </c>
      <c r="E26" s="62"/>
      <c r="F26" s="171" t="s">
        <v>1401</v>
      </c>
      <c r="G26" s="171" t="s">
        <v>1402</v>
      </c>
      <c r="H26" s="171" t="s">
        <v>1403</v>
      </c>
      <c r="I26" s="171" t="s">
        <v>1404</v>
      </c>
      <c r="J26" s="71"/>
      <c r="K26" s="66"/>
      <c r="M26" s="382"/>
      <c r="N26" s="382"/>
      <c r="O26" s="382"/>
      <c r="P26" s="382"/>
      <c r="Q26" s="382"/>
      <c r="R26" s="382"/>
      <c r="S26" s="382"/>
      <c r="T26" s="68"/>
      <c r="U26" s="68"/>
    </row>
    <row r="27" spans="1:21" s="67" customFormat="1" ht="76" customHeight="1" x14ac:dyDescent="0.35">
      <c r="A27" s="69"/>
      <c r="B27" s="385"/>
      <c r="C27" s="383"/>
      <c r="D27" s="78" t="s">
        <v>1405</v>
      </c>
      <c r="E27" s="62"/>
      <c r="F27" s="171" t="s">
        <v>1307</v>
      </c>
      <c r="G27" s="171" t="s">
        <v>1406</v>
      </c>
      <c r="H27" s="171" t="s">
        <v>1309</v>
      </c>
      <c r="I27" s="171" t="s">
        <v>1407</v>
      </c>
      <c r="J27" s="71"/>
      <c r="K27" s="66"/>
      <c r="M27" s="250"/>
      <c r="N27" s="250"/>
      <c r="O27" s="250"/>
      <c r="P27" s="250"/>
      <c r="Q27" s="250"/>
      <c r="R27" s="250"/>
      <c r="S27" s="250"/>
      <c r="T27" s="68"/>
      <c r="U27" s="68"/>
    </row>
    <row r="28" spans="1:21" s="67" customFormat="1" ht="96" customHeight="1" x14ac:dyDescent="0.35">
      <c r="A28" s="69"/>
      <c r="B28" s="385"/>
      <c r="C28" s="383"/>
      <c r="D28" s="78" t="s">
        <v>1311</v>
      </c>
      <c r="E28" s="62"/>
      <c r="F28" s="171" t="s">
        <v>1408</v>
      </c>
      <c r="G28" s="171" t="s">
        <v>1409</v>
      </c>
      <c r="H28" s="171" t="s">
        <v>1410</v>
      </c>
      <c r="I28" s="171" t="s">
        <v>1411</v>
      </c>
      <c r="J28" s="71"/>
      <c r="K28" s="66"/>
      <c r="M28" s="250"/>
      <c r="N28" s="250"/>
      <c r="O28" s="250"/>
      <c r="P28" s="250"/>
      <c r="Q28" s="250"/>
      <c r="R28" s="250"/>
      <c r="S28" s="250"/>
      <c r="T28" s="68"/>
      <c r="U28" s="68"/>
    </row>
    <row r="29" spans="1:21" s="67" customFormat="1" ht="10" customHeight="1" x14ac:dyDescent="0.35">
      <c r="A29" s="69"/>
      <c r="B29" s="252"/>
      <c r="C29" s="76"/>
      <c r="D29" s="79"/>
      <c r="E29" s="79"/>
      <c r="F29" s="172"/>
      <c r="G29" s="172"/>
      <c r="H29" s="172"/>
      <c r="I29" s="172"/>
      <c r="J29" s="71"/>
      <c r="K29" s="66"/>
      <c r="M29" s="382"/>
      <c r="N29" s="382"/>
      <c r="O29" s="382"/>
      <c r="P29" s="382"/>
      <c r="Q29" s="382"/>
      <c r="R29" s="382"/>
      <c r="S29" s="382"/>
      <c r="T29" s="68"/>
      <c r="U29" s="68"/>
    </row>
    <row r="30" spans="1:21" s="67" customFormat="1" ht="96" customHeight="1" x14ac:dyDescent="0.35">
      <c r="A30" s="69"/>
      <c r="B30" s="253">
        <v>7</v>
      </c>
      <c r="C30" s="251" t="s">
        <v>1156</v>
      </c>
      <c r="D30" s="78" t="s">
        <v>1316</v>
      </c>
      <c r="E30" s="62"/>
      <c r="F30" s="171" t="s">
        <v>1317</v>
      </c>
      <c r="G30" s="171" t="s">
        <v>1318</v>
      </c>
      <c r="H30" s="171" t="s">
        <v>1319</v>
      </c>
      <c r="I30" s="171" t="s">
        <v>1320</v>
      </c>
      <c r="J30" s="71"/>
      <c r="K30" s="66"/>
      <c r="O30" s="68"/>
      <c r="P30" s="68"/>
      <c r="Q30" s="68"/>
      <c r="R30" s="68"/>
      <c r="S30" s="68"/>
      <c r="T30" s="68"/>
      <c r="U30" s="68"/>
    </row>
    <row r="31" spans="1:21" s="67" customFormat="1" x14ac:dyDescent="0.35">
      <c r="A31" s="69"/>
      <c r="B31" s="252"/>
      <c r="C31" s="76"/>
      <c r="D31" s="79"/>
      <c r="E31" s="79"/>
      <c r="F31" s="172"/>
      <c r="G31" s="172"/>
      <c r="H31" s="172"/>
      <c r="I31" s="172"/>
      <c r="J31" s="71"/>
      <c r="K31" s="66"/>
      <c r="O31" s="68"/>
      <c r="P31" s="68"/>
      <c r="Q31" s="68"/>
      <c r="R31" s="68"/>
      <c r="S31" s="68"/>
      <c r="T31" s="68"/>
      <c r="U31" s="68"/>
    </row>
    <row r="32" spans="1:21" s="67" customFormat="1" ht="40" customHeight="1" x14ac:dyDescent="0.35">
      <c r="A32" s="69"/>
      <c r="B32" s="385">
        <v>8</v>
      </c>
      <c r="C32" s="383" t="s">
        <v>1172</v>
      </c>
      <c r="D32" s="175" t="s">
        <v>1412</v>
      </c>
      <c r="E32" s="62"/>
      <c r="F32" s="176" t="s">
        <v>1174</v>
      </c>
      <c r="G32" s="176" t="s">
        <v>1327</v>
      </c>
      <c r="H32" s="176" t="s">
        <v>1328</v>
      </c>
      <c r="I32" s="176" t="s">
        <v>1292</v>
      </c>
      <c r="J32" s="71"/>
      <c r="K32" s="66"/>
      <c r="O32" s="68"/>
      <c r="P32" s="68"/>
      <c r="Q32" s="68"/>
      <c r="R32" s="68"/>
      <c r="S32" s="68"/>
      <c r="T32" s="68"/>
      <c r="U32" s="68"/>
    </row>
    <row r="33" spans="1:21" s="67" customFormat="1" ht="52" customHeight="1" x14ac:dyDescent="0.35">
      <c r="A33" s="69"/>
      <c r="B33" s="385"/>
      <c r="C33" s="383"/>
      <c r="D33" s="78" t="s">
        <v>1413</v>
      </c>
      <c r="E33" s="62"/>
      <c r="F33" s="171" t="s">
        <v>1330</v>
      </c>
      <c r="G33" s="171" t="s">
        <v>1185</v>
      </c>
      <c r="H33" s="171" t="s">
        <v>1186</v>
      </c>
      <c r="I33" s="171" t="s">
        <v>1187</v>
      </c>
      <c r="J33" s="71"/>
      <c r="K33" s="66"/>
      <c r="O33" s="68"/>
      <c r="P33" s="68"/>
      <c r="Q33" s="68"/>
      <c r="R33" s="68"/>
      <c r="S33" s="68"/>
      <c r="T33" s="68"/>
      <c r="U33" s="68"/>
    </row>
    <row r="34" spans="1:21" s="67" customFormat="1" ht="76" customHeight="1" x14ac:dyDescent="0.35">
      <c r="A34" s="69"/>
      <c r="B34" s="385"/>
      <c r="C34" s="383"/>
      <c r="D34" s="78" t="s">
        <v>1414</v>
      </c>
      <c r="E34" s="62"/>
      <c r="F34" s="171" t="s">
        <v>1415</v>
      </c>
      <c r="G34" s="171" t="s">
        <v>1416</v>
      </c>
      <c r="H34" s="171" t="s">
        <v>1417</v>
      </c>
      <c r="I34" s="171" t="s">
        <v>1335</v>
      </c>
      <c r="J34" s="71"/>
      <c r="K34" s="66"/>
      <c r="O34" s="68"/>
      <c r="P34" s="68"/>
      <c r="Q34" s="68"/>
      <c r="R34" s="68"/>
      <c r="S34" s="68"/>
      <c r="T34" s="68"/>
      <c r="U34" s="68"/>
    </row>
    <row r="35" spans="1:21" s="67" customFormat="1" x14ac:dyDescent="0.35">
      <c r="A35" s="69"/>
      <c r="B35" s="252"/>
      <c r="C35" s="76"/>
      <c r="D35" s="79"/>
      <c r="E35" s="79"/>
      <c r="F35" s="172"/>
      <c r="G35" s="172"/>
      <c r="H35" s="172"/>
      <c r="I35" s="172"/>
      <c r="J35" s="71"/>
      <c r="K35" s="66"/>
      <c r="O35" s="68"/>
      <c r="P35" s="68"/>
      <c r="Q35" s="68"/>
      <c r="R35" s="68"/>
      <c r="S35" s="68"/>
      <c r="T35" s="68"/>
      <c r="U35" s="68"/>
    </row>
    <row r="36" spans="1:21" s="67" customFormat="1" ht="64" customHeight="1" x14ac:dyDescent="0.35">
      <c r="A36" s="69"/>
      <c r="B36" s="385">
        <v>9</v>
      </c>
      <c r="C36" s="383" t="s">
        <v>1193</v>
      </c>
      <c r="D36" s="78" t="s">
        <v>1418</v>
      </c>
      <c r="E36" s="62"/>
      <c r="F36" s="171" t="s">
        <v>1419</v>
      </c>
      <c r="G36" s="171" t="s">
        <v>1420</v>
      </c>
      <c r="H36" s="171" t="s">
        <v>1421</v>
      </c>
      <c r="I36" s="171" t="s">
        <v>1422</v>
      </c>
      <c r="J36" s="71"/>
      <c r="K36" s="66"/>
      <c r="O36" s="68"/>
      <c r="P36" s="68"/>
      <c r="Q36" s="68"/>
      <c r="R36" s="68"/>
      <c r="S36" s="68"/>
      <c r="T36" s="68"/>
      <c r="U36" s="68"/>
    </row>
    <row r="37" spans="1:21" s="67" customFormat="1" ht="76" customHeight="1" x14ac:dyDescent="0.35">
      <c r="A37" s="69"/>
      <c r="B37" s="385"/>
      <c r="C37" s="383"/>
      <c r="D37" s="78" t="s">
        <v>1423</v>
      </c>
      <c r="E37" s="62"/>
      <c r="F37" s="171" t="s">
        <v>1342</v>
      </c>
      <c r="G37" s="171" t="s">
        <v>1201</v>
      </c>
      <c r="H37" s="171" t="s">
        <v>1343</v>
      </c>
      <c r="I37" s="171" t="s">
        <v>1424</v>
      </c>
      <c r="J37" s="71"/>
      <c r="K37" s="66"/>
      <c r="O37" s="68"/>
      <c r="P37" s="68"/>
      <c r="Q37" s="68"/>
      <c r="R37" s="68"/>
      <c r="S37" s="68"/>
      <c r="T37" s="68"/>
      <c r="U37" s="68"/>
    </row>
    <row r="38" spans="1:21" s="67" customFormat="1" ht="106" customHeight="1" x14ac:dyDescent="0.35">
      <c r="A38" s="69"/>
      <c r="B38" s="385"/>
      <c r="C38" s="383"/>
      <c r="D38" s="78" t="s">
        <v>1425</v>
      </c>
      <c r="E38" s="62"/>
      <c r="F38" s="171" t="s">
        <v>1426</v>
      </c>
      <c r="G38" s="171" t="s">
        <v>1347</v>
      </c>
      <c r="H38" s="171" t="s">
        <v>1348</v>
      </c>
      <c r="I38" s="171" t="s">
        <v>1349</v>
      </c>
      <c r="J38" s="71"/>
      <c r="K38" s="66"/>
      <c r="O38" s="68"/>
      <c r="P38" s="68"/>
      <c r="Q38" s="68"/>
      <c r="R38" s="68"/>
      <c r="S38" s="68"/>
      <c r="T38" s="68"/>
      <c r="U38" s="68"/>
    </row>
    <row r="39" spans="1:21" s="67" customFormat="1" x14ac:dyDescent="0.35">
      <c r="A39" s="69"/>
      <c r="B39" s="252"/>
      <c r="C39" s="76"/>
      <c r="D39" s="79"/>
      <c r="E39" s="79"/>
      <c r="F39" s="172"/>
      <c r="G39" s="172"/>
      <c r="H39" s="172"/>
      <c r="I39" s="172"/>
      <c r="J39" s="71"/>
      <c r="K39" s="66"/>
      <c r="O39" s="68"/>
      <c r="P39" s="68"/>
      <c r="Q39" s="68"/>
      <c r="R39" s="68"/>
      <c r="S39" s="68"/>
      <c r="T39" s="68"/>
      <c r="U39" s="68"/>
    </row>
    <row r="40" spans="1:21" s="67" customFormat="1" ht="64" customHeight="1" x14ac:dyDescent="0.35">
      <c r="A40" s="69"/>
      <c r="B40" s="385">
        <v>10</v>
      </c>
      <c r="C40" s="383" t="s">
        <v>1209</v>
      </c>
      <c r="D40" s="78" t="s">
        <v>1427</v>
      </c>
      <c r="E40" s="62"/>
      <c r="F40" s="171" t="s">
        <v>1351</v>
      </c>
      <c r="G40" s="171" t="s">
        <v>1352</v>
      </c>
      <c r="H40" s="171" t="s">
        <v>1353</v>
      </c>
      <c r="I40" s="171" t="s">
        <v>1354</v>
      </c>
      <c r="J40" s="71"/>
      <c r="K40" s="66"/>
      <c r="O40" s="68"/>
      <c r="P40" s="68"/>
      <c r="Q40" s="68"/>
      <c r="R40" s="68"/>
      <c r="S40" s="68"/>
      <c r="T40" s="68"/>
      <c r="U40" s="68"/>
    </row>
    <row r="41" spans="1:21" s="67" customFormat="1" ht="86.15" customHeight="1" x14ac:dyDescent="0.35">
      <c r="A41" s="69"/>
      <c r="B41" s="385"/>
      <c r="C41" s="383"/>
      <c r="D41" s="78" t="s">
        <v>1428</v>
      </c>
      <c r="E41" s="62"/>
      <c r="F41" s="171" t="s">
        <v>1429</v>
      </c>
      <c r="G41" s="171" t="s">
        <v>1357</v>
      </c>
      <c r="H41" s="171" t="s">
        <v>1358</v>
      </c>
      <c r="I41" s="171" t="s">
        <v>1359</v>
      </c>
      <c r="J41" s="71"/>
      <c r="K41" s="66"/>
      <c r="O41" s="68"/>
      <c r="P41" s="68"/>
      <c r="Q41" s="68"/>
      <c r="R41" s="68"/>
      <c r="S41" s="68"/>
      <c r="T41" s="68"/>
      <c r="U41" s="68"/>
    </row>
    <row r="42" spans="1:21" s="67" customFormat="1" ht="152.15" customHeight="1" x14ac:dyDescent="0.35">
      <c r="A42" s="69"/>
      <c r="B42" s="385"/>
      <c r="C42" s="383"/>
      <c r="D42" s="78" t="s">
        <v>1430</v>
      </c>
      <c r="E42" s="62"/>
      <c r="F42" s="173"/>
      <c r="G42" s="174"/>
      <c r="H42" s="171" t="s">
        <v>1431</v>
      </c>
      <c r="I42" s="171" t="s">
        <v>1432</v>
      </c>
      <c r="J42" s="71"/>
      <c r="K42" s="66"/>
      <c r="O42" s="68"/>
      <c r="P42" s="68"/>
      <c r="Q42" s="68"/>
      <c r="R42" s="68"/>
      <c r="S42" s="68"/>
      <c r="T42" s="68"/>
      <c r="U42" s="68"/>
    </row>
    <row r="43" spans="1:21" s="67" customFormat="1" ht="108" customHeight="1" x14ac:dyDescent="0.35">
      <c r="A43" s="69"/>
      <c r="B43" s="385"/>
      <c r="C43" s="383"/>
      <c r="D43" s="78" t="s">
        <v>1433</v>
      </c>
      <c r="E43" s="62"/>
      <c r="F43" s="179"/>
      <c r="G43" s="180"/>
      <c r="H43" s="171" t="s">
        <v>1434</v>
      </c>
      <c r="I43" s="171" t="s">
        <v>1435</v>
      </c>
      <c r="J43" s="71"/>
      <c r="K43" s="66"/>
      <c r="O43" s="68"/>
      <c r="P43" s="68"/>
      <c r="Q43" s="68"/>
      <c r="R43" s="68"/>
      <c r="S43" s="68"/>
      <c r="T43" s="68"/>
      <c r="U43" s="68"/>
    </row>
    <row r="44" spans="1:21" s="67" customFormat="1" ht="10" customHeight="1" x14ac:dyDescent="0.35">
      <c r="A44" s="72"/>
      <c r="B44" s="150"/>
      <c r="C44" s="152"/>
      <c r="D44" s="81"/>
      <c r="E44" s="81"/>
      <c r="F44" s="81"/>
      <c r="G44" s="81"/>
      <c r="H44" s="81"/>
      <c r="I44" s="81"/>
      <c r="J44" s="74"/>
      <c r="K44" s="66"/>
      <c r="O44" s="68"/>
      <c r="P44" s="68"/>
      <c r="Q44" s="68"/>
      <c r="R44" s="68"/>
      <c r="S44" s="68"/>
      <c r="T44" s="68"/>
      <c r="U44" s="68"/>
    </row>
    <row r="45" spans="1:21" s="67" customFormat="1" ht="10" customHeight="1" x14ac:dyDescent="0.35">
      <c r="A45" s="68"/>
      <c r="B45" s="151"/>
      <c r="C45" s="68"/>
      <c r="D45" s="68"/>
      <c r="E45" s="68"/>
      <c r="F45" s="68"/>
      <c r="G45" s="68"/>
      <c r="H45" s="68"/>
      <c r="I45" s="68"/>
      <c r="K45" s="66"/>
      <c r="O45" s="68"/>
      <c r="P45" s="68"/>
      <c r="Q45" s="68"/>
      <c r="R45" s="68"/>
      <c r="S45" s="68"/>
      <c r="T45" s="68"/>
      <c r="U45" s="68"/>
    </row>
  </sheetData>
  <sheetProtection algorithmName="SHA-512" hashValue="7pysLLcKvDeFFHKvCN/Xx7LfxPA/PHyuxSGj3r9dft14aPazHYtzmYvcjDpNGuuEbLl7QA+oqsriEtRX+s8axw==" saltValue="LQxTYj7nvUchlRPo18vXkQ==" spinCount="100000" sheet="1" objects="1" scenarios="1"/>
  <mergeCells count="31">
    <mergeCell ref="B32:B34"/>
    <mergeCell ref="C32:C34"/>
    <mergeCell ref="B36:B38"/>
    <mergeCell ref="C36:C38"/>
    <mergeCell ref="B40:B43"/>
    <mergeCell ref="C40:C43"/>
    <mergeCell ref="M25:S25"/>
    <mergeCell ref="B26:B28"/>
    <mergeCell ref="C26:C28"/>
    <mergeCell ref="M26:S26"/>
    <mergeCell ref="M29:S29"/>
    <mergeCell ref="B19:B21"/>
    <mergeCell ref="C19:C21"/>
    <mergeCell ref="M19:S19"/>
    <mergeCell ref="M22:S22"/>
    <mergeCell ref="B23:B24"/>
    <mergeCell ref="C23:C24"/>
    <mergeCell ref="M23:S23"/>
    <mergeCell ref="M18:S18"/>
    <mergeCell ref="B2:F2"/>
    <mergeCell ref="F3:I3"/>
    <mergeCell ref="B6:B9"/>
    <mergeCell ref="C6:C9"/>
    <mergeCell ref="B11:B12"/>
    <mergeCell ref="C11:C12"/>
    <mergeCell ref="B3:D3"/>
    <mergeCell ref="M11:S11"/>
    <mergeCell ref="M13:S13"/>
    <mergeCell ref="B14:B17"/>
    <mergeCell ref="C14:C17"/>
    <mergeCell ref="M14:S14"/>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und C
Antrag auf Rezertifizierung
Beschreibung der Komplexitätsindikatoren des Portfoliomanagements&amp;R&amp;G</oddHeader>
    <oddFooter>&amp;L&amp;"Verdana,Standard"&amp;9© VZPM&amp;C&amp;"Verdana,Standard"&amp;9&amp;F&amp;R&amp;"Verdana,Standard"&amp;9&amp;A Seite &amp;P/&amp;N</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1045A-9209-4FB2-AE5D-9AF0A15DC809}">
  <sheetPr>
    <tabColor theme="6" tint="0.39997558519241921"/>
    <pageSetUpPr fitToPage="1"/>
  </sheetPr>
  <dimension ref="A1:U50"/>
  <sheetViews>
    <sheetView showGridLines="0" zoomScaleNormal="100" workbookViewId="0">
      <pane ySplit="5" topLeftCell="A6" activePane="bottomLeft" state="frozen"/>
      <selection pane="bottomLeft" activeCell="A6" sqref="A6"/>
    </sheetView>
  </sheetViews>
  <sheetFormatPr baseColWidth="10" defaultColWidth="11.453125" defaultRowHeight="11.5" x14ac:dyDescent="0.35"/>
  <cols>
    <col min="1" max="1" width="1.7265625" style="68" customWidth="1"/>
    <col min="2" max="2" width="3.7265625" style="151" customWidth="1"/>
    <col min="3" max="3" width="30.7265625" style="68" customWidth="1"/>
    <col min="4" max="4" width="36.7265625" style="68" customWidth="1"/>
    <col min="5" max="5" width="1.7265625" style="68" customWidth="1"/>
    <col min="6" max="9" width="42.7265625" style="68" customWidth="1"/>
    <col min="10" max="10" width="1.7265625" style="67" customWidth="1"/>
    <col min="11" max="11" width="1.7265625" style="66" customWidth="1"/>
    <col min="12" max="14" width="11.453125" style="67"/>
    <col min="15" max="16384" width="11.453125" style="68"/>
  </cols>
  <sheetData>
    <row r="1" spans="1:21" s="67" customFormat="1" ht="10" customHeight="1" x14ac:dyDescent="0.35">
      <c r="A1" s="63"/>
      <c r="B1" s="149"/>
      <c r="C1" s="64"/>
      <c r="D1" s="64"/>
      <c r="E1" s="64"/>
      <c r="F1" s="64"/>
      <c r="G1" s="64"/>
      <c r="H1" s="64"/>
      <c r="I1" s="64"/>
      <c r="J1" s="65"/>
      <c r="K1" s="66"/>
      <c r="O1" s="68"/>
      <c r="P1" s="68"/>
      <c r="Q1" s="68"/>
      <c r="R1" s="68"/>
      <c r="S1" s="68"/>
      <c r="T1" s="68"/>
      <c r="U1" s="68"/>
    </row>
    <row r="2" spans="1:21" s="67" customFormat="1" ht="18" customHeight="1" x14ac:dyDescent="0.35">
      <c r="A2" s="69"/>
      <c r="B2" s="381" t="s">
        <v>1436</v>
      </c>
      <c r="C2" s="381"/>
      <c r="D2" s="381"/>
      <c r="E2" s="381"/>
      <c r="F2" s="381"/>
      <c r="G2" s="249"/>
      <c r="H2" s="249"/>
      <c r="I2" s="249"/>
      <c r="J2" s="71"/>
      <c r="K2" s="66"/>
      <c r="O2" s="68"/>
      <c r="P2" s="68"/>
      <c r="Q2" s="68"/>
      <c r="R2" s="68"/>
      <c r="S2" s="68"/>
      <c r="T2" s="68"/>
      <c r="U2" s="68"/>
    </row>
    <row r="3" spans="1:21" s="67" customFormat="1" ht="18" customHeight="1" x14ac:dyDescent="0.35">
      <c r="A3" s="69"/>
      <c r="B3" s="148"/>
      <c r="C3" s="79"/>
      <c r="D3" s="79"/>
      <c r="E3" s="79"/>
      <c r="F3" s="386" t="s">
        <v>1050</v>
      </c>
      <c r="G3" s="386"/>
      <c r="H3" s="386"/>
      <c r="I3" s="386"/>
      <c r="J3" s="71"/>
      <c r="K3" s="66"/>
      <c r="O3" s="68"/>
      <c r="P3" s="68"/>
      <c r="Q3" s="68"/>
      <c r="R3" s="68"/>
      <c r="S3" s="68"/>
      <c r="T3" s="68"/>
      <c r="U3" s="68"/>
    </row>
    <row r="4" spans="1:21" s="67" customFormat="1" ht="18" customHeight="1" x14ac:dyDescent="0.35">
      <c r="A4" s="69"/>
      <c r="B4" s="148"/>
      <c r="C4" s="79" t="s">
        <v>1051</v>
      </c>
      <c r="D4" s="79" t="s">
        <v>1052</v>
      </c>
      <c r="E4" s="79"/>
      <c r="F4" s="170">
        <v>1</v>
      </c>
      <c r="G4" s="170">
        <v>2</v>
      </c>
      <c r="H4" s="170">
        <v>3</v>
      </c>
      <c r="I4" s="170">
        <v>4</v>
      </c>
      <c r="J4" s="71"/>
      <c r="K4" s="66"/>
      <c r="O4" s="68"/>
      <c r="P4" s="68"/>
      <c r="Q4" s="68"/>
      <c r="R4" s="68"/>
      <c r="S4" s="68"/>
      <c r="T4" s="68"/>
      <c r="U4" s="68"/>
    </row>
    <row r="5" spans="1:21" s="67" customFormat="1" ht="10" customHeight="1" x14ac:dyDescent="0.35">
      <c r="A5" s="69"/>
      <c r="B5" s="148"/>
      <c r="C5" s="79"/>
      <c r="D5" s="79"/>
      <c r="E5" s="79"/>
      <c r="F5" s="170"/>
      <c r="G5" s="170"/>
      <c r="H5" s="170"/>
      <c r="I5" s="170"/>
      <c r="J5" s="71"/>
      <c r="K5" s="66"/>
      <c r="O5" s="68"/>
      <c r="P5" s="68"/>
      <c r="Q5" s="68"/>
      <c r="R5" s="68"/>
      <c r="S5" s="68"/>
      <c r="T5" s="68"/>
      <c r="U5" s="68"/>
    </row>
    <row r="6" spans="1:21" s="67" customFormat="1" ht="64" customHeight="1" x14ac:dyDescent="0.35">
      <c r="A6" s="69"/>
      <c r="B6" s="384">
        <v>1</v>
      </c>
      <c r="C6" s="383" t="s">
        <v>1053</v>
      </c>
      <c r="D6" s="78" t="s">
        <v>1054</v>
      </c>
      <c r="E6" s="62"/>
      <c r="F6" s="171" t="s">
        <v>1437</v>
      </c>
      <c r="G6" s="171" t="s">
        <v>1438</v>
      </c>
      <c r="H6" s="171" t="s">
        <v>1439</v>
      </c>
      <c r="I6" s="171" t="s">
        <v>1440</v>
      </c>
      <c r="J6" s="71"/>
      <c r="K6" s="66"/>
      <c r="O6" s="68"/>
      <c r="P6" s="68"/>
      <c r="Q6" s="68"/>
      <c r="R6" s="68"/>
      <c r="S6" s="68"/>
      <c r="T6" s="68"/>
      <c r="U6" s="68"/>
    </row>
    <row r="7" spans="1:21" s="67" customFormat="1" ht="53.25" customHeight="1" x14ac:dyDescent="0.35">
      <c r="A7" s="69"/>
      <c r="B7" s="384"/>
      <c r="C7" s="383"/>
      <c r="D7" s="78" t="s">
        <v>1059</v>
      </c>
      <c r="E7" s="62"/>
      <c r="F7" s="171" t="s">
        <v>1441</v>
      </c>
      <c r="G7" s="171" t="s">
        <v>1442</v>
      </c>
      <c r="H7" s="171" t="s">
        <v>1443</v>
      </c>
      <c r="I7" s="171" t="s">
        <v>1444</v>
      </c>
      <c r="J7" s="71"/>
      <c r="K7" s="66"/>
      <c r="O7" s="68"/>
      <c r="P7" s="68"/>
      <c r="Q7" s="68"/>
      <c r="R7" s="68"/>
      <c r="S7" s="68"/>
      <c r="T7" s="68"/>
      <c r="U7" s="68"/>
    </row>
    <row r="8" spans="1:21" s="67" customFormat="1" ht="40.5" customHeight="1" x14ac:dyDescent="0.35">
      <c r="A8" s="69"/>
      <c r="B8" s="384"/>
      <c r="C8" s="383"/>
      <c r="D8" s="78" t="s">
        <v>1064</v>
      </c>
      <c r="E8" s="62"/>
      <c r="F8" s="171" t="s">
        <v>1445</v>
      </c>
      <c r="G8" s="171" t="s">
        <v>1446</v>
      </c>
      <c r="H8" s="171" t="s">
        <v>1447</v>
      </c>
      <c r="I8" s="171" t="s">
        <v>1448</v>
      </c>
      <c r="J8" s="71"/>
      <c r="K8" s="66"/>
      <c r="O8" s="68"/>
      <c r="P8" s="68"/>
      <c r="Q8" s="68"/>
      <c r="R8" s="68"/>
      <c r="S8" s="68"/>
      <c r="T8" s="68"/>
      <c r="U8" s="68"/>
    </row>
    <row r="9" spans="1:21" s="67" customFormat="1" ht="32.25" customHeight="1" x14ac:dyDescent="0.35">
      <c r="A9" s="69"/>
      <c r="B9" s="384"/>
      <c r="C9" s="383"/>
      <c r="D9" s="78" t="s">
        <v>1449</v>
      </c>
      <c r="E9" s="62"/>
      <c r="F9" s="171" t="s">
        <v>1450</v>
      </c>
      <c r="G9" s="171" t="s">
        <v>1451</v>
      </c>
      <c r="H9" s="171" t="s">
        <v>1452</v>
      </c>
      <c r="I9" s="171" t="s">
        <v>1453</v>
      </c>
      <c r="J9" s="71"/>
      <c r="K9" s="66"/>
      <c r="O9" s="68"/>
      <c r="P9" s="68"/>
      <c r="Q9" s="68"/>
      <c r="R9" s="68"/>
      <c r="S9" s="68"/>
      <c r="T9" s="68"/>
      <c r="U9" s="68"/>
    </row>
    <row r="10" spans="1:21" s="67" customFormat="1" x14ac:dyDescent="0.35">
      <c r="A10" s="69"/>
      <c r="B10" s="252"/>
      <c r="C10" s="76"/>
      <c r="D10" s="79"/>
      <c r="E10" s="79"/>
      <c r="F10" s="172"/>
      <c r="G10" s="172"/>
      <c r="H10" s="172"/>
      <c r="I10" s="172"/>
      <c r="J10" s="71"/>
      <c r="K10" s="66"/>
      <c r="O10" s="68"/>
      <c r="P10" s="68"/>
      <c r="Q10" s="68"/>
      <c r="R10" s="68"/>
      <c r="S10" s="68"/>
      <c r="T10" s="68"/>
      <c r="U10" s="68"/>
    </row>
    <row r="11" spans="1:21" s="67" customFormat="1" ht="61.5" customHeight="1" x14ac:dyDescent="0.35">
      <c r="A11" s="69"/>
      <c r="B11" s="384">
        <v>2</v>
      </c>
      <c r="C11" s="383" t="s">
        <v>1454</v>
      </c>
      <c r="D11" s="78" t="s">
        <v>1075</v>
      </c>
      <c r="E11" s="62"/>
      <c r="F11" s="171" t="s">
        <v>1455</v>
      </c>
      <c r="G11" s="171" t="s">
        <v>1456</v>
      </c>
      <c r="H11" s="171" t="s">
        <v>1457</v>
      </c>
      <c r="I11" s="171" t="s">
        <v>1458</v>
      </c>
      <c r="J11" s="71"/>
      <c r="K11" s="66"/>
      <c r="M11" s="382"/>
      <c r="N11" s="382"/>
      <c r="O11" s="382"/>
      <c r="P11" s="382"/>
      <c r="Q11" s="382"/>
      <c r="R11" s="382"/>
      <c r="S11" s="382"/>
      <c r="T11" s="68"/>
      <c r="U11" s="68"/>
    </row>
    <row r="12" spans="1:21" s="67" customFormat="1" ht="42" customHeight="1" x14ac:dyDescent="0.35">
      <c r="A12" s="69"/>
      <c r="B12" s="384"/>
      <c r="C12" s="383"/>
      <c r="D12" s="169" t="s">
        <v>1459</v>
      </c>
      <c r="E12" s="62"/>
      <c r="F12" s="171" t="s">
        <v>1460</v>
      </c>
      <c r="G12" s="171" t="s">
        <v>1461</v>
      </c>
      <c r="H12" s="171" t="s">
        <v>1462</v>
      </c>
      <c r="I12" s="171" t="s">
        <v>1463</v>
      </c>
      <c r="J12" s="71"/>
      <c r="K12" s="66"/>
      <c r="M12" s="250"/>
      <c r="N12" s="250"/>
      <c r="O12" s="250"/>
      <c r="P12" s="250"/>
      <c r="Q12" s="250"/>
      <c r="R12" s="250"/>
      <c r="S12" s="250"/>
      <c r="T12" s="68"/>
      <c r="U12" s="68"/>
    </row>
    <row r="13" spans="1:21" s="67" customFormat="1" x14ac:dyDescent="0.35">
      <c r="A13" s="69"/>
      <c r="B13" s="252"/>
      <c r="C13" s="76"/>
      <c r="D13" s="79"/>
      <c r="E13" s="79"/>
      <c r="F13" s="172"/>
      <c r="G13" s="172"/>
      <c r="H13" s="172"/>
      <c r="I13" s="172"/>
      <c r="J13" s="71"/>
      <c r="K13" s="66"/>
      <c r="M13" s="382"/>
      <c r="N13" s="382"/>
      <c r="O13" s="382"/>
      <c r="P13" s="382"/>
      <c r="Q13" s="382"/>
      <c r="R13" s="382"/>
      <c r="S13" s="382"/>
      <c r="T13" s="68"/>
      <c r="U13" s="68"/>
    </row>
    <row r="14" spans="1:21" s="67" customFormat="1" ht="18" customHeight="1" x14ac:dyDescent="0.35">
      <c r="A14" s="69"/>
      <c r="B14" s="384">
        <v>3</v>
      </c>
      <c r="C14" s="383" t="s">
        <v>584</v>
      </c>
      <c r="D14" s="175" t="s">
        <v>1086</v>
      </c>
      <c r="E14" s="79"/>
      <c r="F14" s="176" t="s">
        <v>1087</v>
      </c>
      <c r="G14" s="176" t="s">
        <v>1088</v>
      </c>
      <c r="H14" s="176" t="s">
        <v>1089</v>
      </c>
      <c r="I14" s="176" t="s">
        <v>1090</v>
      </c>
      <c r="J14" s="71"/>
      <c r="K14" s="66"/>
      <c r="M14" s="382"/>
      <c r="N14" s="382"/>
      <c r="O14" s="382"/>
      <c r="P14" s="382"/>
      <c r="Q14" s="382"/>
      <c r="R14" s="382"/>
      <c r="S14" s="382"/>
      <c r="T14" s="68"/>
      <c r="U14" s="68"/>
    </row>
    <row r="15" spans="1:21" s="67" customFormat="1" ht="18" customHeight="1" x14ac:dyDescent="0.35">
      <c r="A15" s="69"/>
      <c r="B15" s="384"/>
      <c r="C15" s="383"/>
      <c r="D15" s="175" t="s">
        <v>1091</v>
      </c>
      <c r="E15" s="79"/>
      <c r="F15" s="176" t="s">
        <v>1092</v>
      </c>
      <c r="G15" s="176" t="s">
        <v>1093</v>
      </c>
      <c r="H15" s="176" t="s">
        <v>1094</v>
      </c>
      <c r="I15" s="176" t="s">
        <v>1095</v>
      </c>
      <c r="J15" s="71"/>
      <c r="K15" s="66"/>
      <c r="M15" s="250"/>
      <c r="N15" s="250"/>
      <c r="O15" s="250"/>
      <c r="P15" s="250"/>
      <c r="Q15" s="250"/>
      <c r="R15" s="250"/>
      <c r="S15" s="250"/>
      <c r="T15" s="68"/>
      <c r="U15" s="68"/>
    </row>
    <row r="16" spans="1:21" s="67" customFormat="1" ht="76" customHeight="1" x14ac:dyDescent="0.35">
      <c r="A16" s="69"/>
      <c r="B16" s="384"/>
      <c r="C16" s="383"/>
      <c r="D16" s="78" t="s">
        <v>1096</v>
      </c>
      <c r="E16" s="62"/>
      <c r="F16" s="171" t="s">
        <v>1097</v>
      </c>
      <c r="G16" s="171" t="s">
        <v>1098</v>
      </c>
      <c r="H16" s="171" t="s">
        <v>1099</v>
      </c>
      <c r="I16" s="171" t="s">
        <v>1100</v>
      </c>
      <c r="J16" s="71"/>
      <c r="K16" s="66"/>
      <c r="M16" s="250"/>
      <c r="N16" s="250"/>
      <c r="O16" s="250"/>
      <c r="P16" s="250"/>
      <c r="Q16" s="250"/>
      <c r="R16" s="250"/>
      <c r="S16" s="250"/>
      <c r="T16" s="68"/>
      <c r="U16" s="68"/>
    </row>
    <row r="17" spans="1:21" s="67" customFormat="1" ht="40" customHeight="1" x14ac:dyDescent="0.35">
      <c r="A17" s="69"/>
      <c r="B17" s="384"/>
      <c r="C17" s="383"/>
      <c r="D17" s="78" t="s">
        <v>1106</v>
      </c>
      <c r="E17" s="62"/>
      <c r="F17" s="171" t="s">
        <v>1107</v>
      </c>
      <c r="G17" s="171" t="s">
        <v>1108</v>
      </c>
      <c r="H17" s="171" t="s">
        <v>1109</v>
      </c>
      <c r="I17" s="171" t="s">
        <v>1110</v>
      </c>
      <c r="J17" s="71"/>
      <c r="K17" s="66"/>
      <c r="M17" s="250"/>
      <c r="N17" s="250"/>
      <c r="O17" s="250"/>
      <c r="P17" s="250"/>
      <c r="Q17" s="250"/>
      <c r="R17" s="250"/>
      <c r="S17" s="250"/>
      <c r="T17" s="68"/>
      <c r="U17" s="68"/>
    </row>
    <row r="18" spans="1:21" s="67" customFormat="1" x14ac:dyDescent="0.35">
      <c r="A18" s="69"/>
      <c r="B18" s="252"/>
      <c r="C18" s="76"/>
      <c r="D18" s="79"/>
      <c r="E18" s="79"/>
      <c r="F18" s="172"/>
      <c r="G18" s="172"/>
      <c r="H18" s="172"/>
      <c r="I18" s="172"/>
      <c r="J18" s="71"/>
      <c r="K18" s="66"/>
      <c r="M18" s="382"/>
      <c r="N18" s="382"/>
      <c r="O18" s="382"/>
      <c r="P18" s="382"/>
      <c r="Q18" s="382"/>
      <c r="R18" s="382"/>
      <c r="S18" s="382"/>
      <c r="T18" s="68"/>
      <c r="U18" s="68"/>
    </row>
    <row r="19" spans="1:21" s="67" customFormat="1" ht="64" customHeight="1" x14ac:dyDescent="0.35">
      <c r="A19" s="69"/>
      <c r="B19" s="385">
        <v>4</v>
      </c>
      <c r="C19" s="383" t="s">
        <v>620</v>
      </c>
      <c r="D19" s="78" t="s">
        <v>1111</v>
      </c>
      <c r="E19" s="62"/>
      <c r="F19" s="171" t="s">
        <v>1464</v>
      </c>
      <c r="G19" s="171" t="s">
        <v>1465</v>
      </c>
      <c r="H19" s="171" t="s">
        <v>1466</v>
      </c>
      <c r="I19" s="171" t="s">
        <v>1467</v>
      </c>
      <c r="J19" s="71"/>
      <c r="K19" s="66"/>
      <c r="M19" s="382"/>
      <c r="N19" s="382"/>
      <c r="O19" s="382"/>
      <c r="P19" s="382"/>
      <c r="Q19" s="382"/>
      <c r="R19" s="382"/>
      <c r="S19" s="382"/>
      <c r="T19" s="68"/>
      <c r="U19" s="68"/>
    </row>
    <row r="20" spans="1:21" s="67" customFormat="1" ht="52" customHeight="1" x14ac:dyDescent="0.35">
      <c r="A20" s="69"/>
      <c r="B20" s="385"/>
      <c r="C20" s="383"/>
      <c r="D20" s="78" t="s">
        <v>1468</v>
      </c>
      <c r="E20" s="62"/>
      <c r="F20" s="171" t="s">
        <v>1117</v>
      </c>
      <c r="G20" s="171" t="s">
        <v>1118</v>
      </c>
      <c r="H20" s="171" t="s">
        <v>1119</v>
      </c>
      <c r="I20" s="171" t="s">
        <v>1120</v>
      </c>
      <c r="J20" s="71"/>
      <c r="K20" s="66"/>
      <c r="M20" s="250"/>
      <c r="N20" s="250"/>
      <c r="O20" s="250"/>
      <c r="P20" s="250"/>
      <c r="Q20" s="250"/>
      <c r="R20" s="250"/>
      <c r="S20" s="250"/>
      <c r="T20" s="68"/>
      <c r="U20" s="68"/>
    </row>
    <row r="21" spans="1:21" s="67" customFormat="1" ht="52" customHeight="1" x14ac:dyDescent="0.35">
      <c r="A21" s="69"/>
      <c r="B21" s="385"/>
      <c r="C21" s="383"/>
      <c r="D21" s="78" t="s">
        <v>1121</v>
      </c>
      <c r="E21" s="62"/>
      <c r="F21" s="171" t="s">
        <v>1122</v>
      </c>
      <c r="G21" s="171" t="s">
        <v>1123</v>
      </c>
      <c r="H21" s="171" t="s">
        <v>1124</v>
      </c>
      <c r="I21" s="171" t="s">
        <v>1125</v>
      </c>
      <c r="J21" s="71"/>
      <c r="K21" s="66"/>
      <c r="M21" s="250"/>
      <c r="N21" s="250"/>
      <c r="O21" s="250"/>
      <c r="P21" s="250"/>
      <c r="Q21" s="250"/>
      <c r="R21" s="250"/>
      <c r="S21" s="250"/>
      <c r="T21" s="68"/>
      <c r="U21" s="68"/>
    </row>
    <row r="22" spans="1:21" s="67" customFormat="1" x14ac:dyDescent="0.35">
      <c r="A22" s="69"/>
      <c r="B22" s="252"/>
      <c r="C22" s="76"/>
      <c r="D22" s="79"/>
      <c r="E22" s="79"/>
      <c r="F22" s="172"/>
      <c r="G22" s="172"/>
      <c r="H22" s="172"/>
      <c r="I22" s="172"/>
      <c r="J22" s="71"/>
      <c r="K22" s="66"/>
      <c r="M22" s="382"/>
      <c r="N22" s="382"/>
      <c r="O22" s="382"/>
      <c r="P22" s="382"/>
      <c r="Q22" s="382"/>
      <c r="R22" s="382"/>
      <c r="S22" s="382"/>
      <c r="T22" s="68"/>
      <c r="U22" s="68"/>
    </row>
    <row r="23" spans="1:21" s="67" customFormat="1" ht="40.5" customHeight="1" x14ac:dyDescent="0.35">
      <c r="A23" s="69"/>
      <c r="B23" s="385">
        <v>5</v>
      </c>
      <c r="C23" s="383" t="s">
        <v>1126</v>
      </c>
      <c r="D23" s="78" t="s">
        <v>1469</v>
      </c>
      <c r="E23" s="62"/>
      <c r="F23" s="176" t="s">
        <v>1128</v>
      </c>
      <c r="G23" s="176" t="s">
        <v>1129</v>
      </c>
      <c r="H23" s="176" t="s">
        <v>1130</v>
      </c>
      <c r="I23" s="176" t="s">
        <v>1131</v>
      </c>
      <c r="J23" s="71"/>
      <c r="K23" s="66"/>
      <c r="M23" s="382"/>
      <c r="N23" s="382"/>
      <c r="O23" s="382"/>
      <c r="P23" s="382"/>
      <c r="Q23" s="382"/>
      <c r="R23" s="382"/>
      <c r="S23" s="382"/>
      <c r="T23" s="68"/>
      <c r="U23" s="68"/>
    </row>
    <row r="24" spans="1:21" s="67" customFormat="1" ht="51.75" customHeight="1" x14ac:dyDescent="0.35">
      <c r="A24" s="69"/>
      <c r="B24" s="385"/>
      <c r="C24" s="383"/>
      <c r="D24" s="78" t="s">
        <v>1470</v>
      </c>
      <c r="E24" s="62"/>
      <c r="F24" s="171" t="s">
        <v>1471</v>
      </c>
      <c r="G24" s="171" t="s">
        <v>1472</v>
      </c>
      <c r="H24" s="171" t="s">
        <v>1473</v>
      </c>
      <c r="I24" s="171" t="s">
        <v>1474</v>
      </c>
      <c r="J24" s="71"/>
      <c r="K24" s="66"/>
      <c r="M24" s="250"/>
      <c r="N24" s="250"/>
      <c r="O24" s="250"/>
      <c r="P24" s="250"/>
      <c r="Q24" s="250"/>
      <c r="R24" s="250"/>
      <c r="S24" s="250"/>
      <c r="T24" s="68"/>
      <c r="U24" s="68"/>
    </row>
    <row r="25" spans="1:21" s="67" customFormat="1" ht="42" customHeight="1" x14ac:dyDescent="0.35">
      <c r="A25" s="69"/>
      <c r="B25" s="385"/>
      <c r="C25" s="383"/>
      <c r="D25" s="78" t="s">
        <v>1137</v>
      </c>
      <c r="E25" s="62"/>
      <c r="F25" s="173"/>
      <c r="G25" s="174"/>
      <c r="H25" s="171" t="s">
        <v>1475</v>
      </c>
      <c r="I25" s="171" t="s">
        <v>1476</v>
      </c>
      <c r="J25" s="71"/>
      <c r="K25" s="66"/>
      <c r="M25" s="250"/>
      <c r="N25" s="250"/>
      <c r="O25" s="250"/>
      <c r="P25" s="250"/>
      <c r="Q25" s="250"/>
      <c r="R25" s="250"/>
      <c r="S25" s="250"/>
      <c r="T25" s="68"/>
      <c r="U25" s="68"/>
    </row>
    <row r="26" spans="1:21" s="67" customFormat="1" x14ac:dyDescent="0.35">
      <c r="A26" s="69"/>
      <c r="B26" s="252"/>
      <c r="C26" s="76"/>
      <c r="D26" s="79"/>
      <c r="E26" s="79"/>
      <c r="F26" s="172"/>
      <c r="G26" s="172"/>
      <c r="H26" s="172"/>
      <c r="I26" s="172"/>
      <c r="J26" s="71"/>
      <c r="K26" s="66"/>
      <c r="M26" s="382"/>
      <c r="N26" s="382"/>
      <c r="O26" s="382"/>
      <c r="P26" s="382"/>
      <c r="Q26" s="382"/>
      <c r="R26" s="382"/>
      <c r="S26" s="382"/>
      <c r="T26" s="68"/>
      <c r="U26" s="68"/>
    </row>
    <row r="27" spans="1:21" s="67" customFormat="1" ht="61.5" customHeight="1" x14ac:dyDescent="0.35">
      <c r="A27" s="69"/>
      <c r="B27" s="385">
        <v>6</v>
      </c>
      <c r="C27" s="383" t="s">
        <v>1140</v>
      </c>
      <c r="D27" s="78" t="s">
        <v>1477</v>
      </c>
      <c r="E27" s="62"/>
      <c r="F27" s="171" t="s">
        <v>1478</v>
      </c>
      <c r="G27" s="171" t="s">
        <v>1479</v>
      </c>
      <c r="H27" s="171" t="s">
        <v>1480</v>
      </c>
      <c r="I27" s="171" t="s">
        <v>1481</v>
      </c>
      <c r="J27" s="71"/>
      <c r="K27" s="66"/>
      <c r="M27" s="382"/>
      <c r="N27" s="382"/>
      <c r="O27" s="382"/>
      <c r="P27" s="382"/>
      <c r="Q27" s="382"/>
      <c r="R27" s="382"/>
      <c r="S27" s="382"/>
      <c r="T27" s="68"/>
      <c r="U27" s="68"/>
    </row>
    <row r="28" spans="1:21" s="67" customFormat="1" ht="51" customHeight="1" x14ac:dyDescent="0.35">
      <c r="A28" s="69"/>
      <c r="B28" s="385"/>
      <c r="C28" s="383"/>
      <c r="D28" s="78" t="s">
        <v>1482</v>
      </c>
      <c r="E28" s="62"/>
      <c r="F28" s="171" t="s">
        <v>1483</v>
      </c>
      <c r="G28" s="171" t="s">
        <v>1484</v>
      </c>
      <c r="H28" s="171" t="s">
        <v>1485</v>
      </c>
      <c r="I28" s="171" t="s">
        <v>1486</v>
      </c>
      <c r="J28" s="71"/>
      <c r="K28" s="66"/>
      <c r="M28" s="250"/>
      <c r="N28" s="250"/>
      <c r="O28" s="250"/>
      <c r="P28" s="250"/>
      <c r="Q28" s="250"/>
      <c r="R28" s="250"/>
      <c r="S28" s="250"/>
      <c r="T28" s="68"/>
      <c r="U28" s="68"/>
    </row>
    <row r="29" spans="1:21" s="67" customFormat="1" ht="64.5" customHeight="1" x14ac:dyDescent="0.35">
      <c r="A29" s="69"/>
      <c r="B29" s="385"/>
      <c r="C29" s="383"/>
      <c r="D29" s="78" t="s">
        <v>1487</v>
      </c>
      <c r="E29" s="62"/>
      <c r="F29" s="171" t="s">
        <v>1488</v>
      </c>
      <c r="G29" s="171" t="s">
        <v>1489</v>
      </c>
      <c r="H29" s="171" t="s">
        <v>1490</v>
      </c>
      <c r="I29" s="171" t="s">
        <v>1491</v>
      </c>
      <c r="J29" s="71"/>
      <c r="K29" s="66"/>
      <c r="M29" s="250"/>
      <c r="N29" s="250"/>
      <c r="O29" s="250"/>
      <c r="P29" s="250"/>
      <c r="Q29" s="250"/>
      <c r="R29" s="250"/>
      <c r="S29" s="250"/>
      <c r="T29" s="68"/>
      <c r="U29" s="68"/>
    </row>
    <row r="30" spans="1:21" s="67" customFormat="1" ht="54" customHeight="1" x14ac:dyDescent="0.35">
      <c r="A30" s="69"/>
      <c r="B30" s="385"/>
      <c r="C30" s="383"/>
      <c r="D30" s="78" t="s">
        <v>1151</v>
      </c>
      <c r="E30" s="62"/>
      <c r="F30" s="171" t="s">
        <v>1152</v>
      </c>
      <c r="G30" s="171" t="s">
        <v>1492</v>
      </c>
      <c r="H30" s="171" t="s">
        <v>1493</v>
      </c>
      <c r="I30" s="171" t="s">
        <v>1494</v>
      </c>
      <c r="J30" s="71"/>
      <c r="K30" s="66"/>
      <c r="M30" s="250"/>
      <c r="N30" s="250"/>
      <c r="O30" s="250"/>
      <c r="P30" s="250"/>
      <c r="Q30" s="250"/>
      <c r="R30" s="250"/>
      <c r="S30" s="250"/>
      <c r="T30" s="68"/>
      <c r="U30" s="68"/>
    </row>
    <row r="31" spans="1:21" s="67" customFormat="1" ht="10" customHeight="1" x14ac:dyDescent="0.35">
      <c r="A31" s="69"/>
      <c r="B31" s="252"/>
      <c r="C31" s="76"/>
      <c r="D31" s="79"/>
      <c r="E31" s="79"/>
      <c r="F31" s="172"/>
      <c r="G31" s="172"/>
      <c r="H31" s="172"/>
      <c r="I31" s="172"/>
      <c r="J31" s="71"/>
      <c r="K31" s="66"/>
      <c r="M31" s="382"/>
      <c r="N31" s="382"/>
      <c r="O31" s="382"/>
      <c r="P31" s="382"/>
      <c r="Q31" s="382"/>
      <c r="R31" s="382"/>
      <c r="S31" s="382"/>
      <c r="T31" s="68"/>
      <c r="U31" s="68"/>
    </row>
    <row r="32" spans="1:21" s="67" customFormat="1" ht="64.5" customHeight="1" x14ac:dyDescent="0.35">
      <c r="A32" s="69"/>
      <c r="B32" s="385">
        <v>7</v>
      </c>
      <c r="C32" s="383" t="s">
        <v>1156</v>
      </c>
      <c r="D32" s="78" t="s">
        <v>1157</v>
      </c>
      <c r="E32" s="62"/>
      <c r="F32" s="171" t="s">
        <v>1495</v>
      </c>
      <c r="G32" s="171" t="s">
        <v>1496</v>
      </c>
      <c r="H32" s="171" t="s">
        <v>1497</v>
      </c>
      <c r="I32" s="171" t="s">
        <v>1498</v>
      </c>
      <c r="J32" s="71"/>
      <c r="K32" s="66"/>
      <c r="O32" s="68"/>
      <c r="P32" s="68"/>
      <c r="Q32" s="68"/>
      <c r="R32" s="68"/>
      <c r="S32" s="68"/>
      <c r="T32" s="68"/>
      <c r="U32" s="68"/>
    </row>
    <row r="33" spans="1:21" s="67" customFormat="1" ht="40" customHeight="1" x14ac:dyDescent="0.35">
      <c r="A33" s="69"/>
      <c r="B33" s="385"/>
      <c r="C33" s="383"/>
      <c r="D33" s="78" t="s">
        <v>1162</v>
      </c>
      <c r="E33" s="62"/>
      <c r="F33" s="171" t="s">
        <v>1499</v>
      </c>
      <c r="G33" s="171" t="s">
        <v>1500</v>
      </c>
      <c r="H33" s="171" t="s">
        <v>1501</v>
      </c>
      <c r="I33" s="171" t="s">
        <v>1502</v>
      </c>
      <c r="J33" s="71"/>
      <c r="K33" s="66"/>
      <c r="O33" s="68"/>
      <c r="P33" s="68"/>
      <c r="Q33" s="68"/>
      <c r="R33" s="68"/>
      <c r="S33" s="68"/>
      <c r="T33" s="68"/>
      <c r="U33" s="68"/>
    </row>
    <row r="34" spans="1:21" s="67" customFormat="1" ht="48.75" customHeight="1" x14ac:dyDescent="0.35">
      <c r="A34" s="69"/>
      <c r="B34" s="385"/>
      <c r="C34" s="383"/>
      <c r="D34" s="78" t="s">
        <v>1167</v>
      </c>
      <c r="E34" s="62"/>
      <c r="F34" s="171" t="s">
        <v>1503</v>
      </c>
      <c r="G34" s="171" t="s">
        <v>1504</v>
      </c>
      <c r="H34" s="171" t="s">
        <v>1505</v>
      </c>
      <c r="I34" s="171" t="s">
        <v>1506</v>
      </c>
      <c r="J34" s="71"/>
      <c r="K34" s="66"/>
      <c r="O34" s="68"/>
      <c r="P34" s="68"/>
      <c r="Q34" s="68"/>
      <c r="R34" s="68"/>
      <c r="S34" s="68"/>
      <c r="T34" s="68"/>
      <c r="U34" s="68"/>
    </row>
    <row r="35" spans="1:21" s="67" customFormat="1" x14ac:dyDescent="0.35">
      <c r="A35" s="69"/>
      <c r="B35" s="252"/>
      <c r="C35" s="76"/>
      <c r="D35" s="79"/>
      <c r="E35" s="79"/>
      <c r="F35" s="172"/>
      <c r="G35" s="172"/>
      <c r="H35" s="172"/>
      <c r="I35" s="172"/>
      <c r="J35" s="71"/>
      <c r="K35" s="66"/>
      <c r="O35" s="68"/>
      <c r="P35" s="68"/>
      <c r="Q35" s="68"/>
      <c r="R35" s="68"/>
      <c r="S35" s="68"/>
      <c r="T35" s="68"/>
      <c r="U35" s="68"/>
    </row>
    <row r="36" spans="1:21" s="67" customFormat="1" ht="18" customHeight="1" x14ac:dyDescent="0.35">
      <c r="A36" s="69"/>
      <c r="B36" s="385">
        <v>8</v>
      </c>
      <c r="C36" s="383" t="s">
        <v>1172</v>
      </c>
      <c r="D36" s="175" t="s">
        <v>1507</v>
      </c>
      <c r="E36" s="62"/>
      <c r="F36" s="204">
        <v>1</v>
      </c>
      <c r="G36" s="204" t="s">
        <v>1508</v>
      </c>
      <c r="H36" s="204" t="s">
        <v>1328</v>
      </c>
      <c r="I36" s="204" t="s">
        <v>1509</v>
      </c>
      <c r="J36" s="71"/>
      <c r="K36" s="66"/>
      <c r="O36" s="68"/>
      <c r="P36" s="68"/>
      <c r="Q36" s="68"/>
      <c r="R36" s="68"/>
      <c r="S36" s="68"/>
      <c r="T36" s="68"/>
      <c r="U36" s="68"/>
    </row>
    <row r="37" spans="1:21" s="67" customFormat="1" ht="52" customHeight="1" x14ac:dyDescent="0.35">
      <c r="A37" s="69"/>
      <c r="B37" s="385"/>
      <c r="C37" s="383"/>
      <c r="D37" s="78" t="s">
        <v>1510</v>
      </c>
      <c r="E37" s="62"/>
      <c r="F37" s="171" t="s">
        <v>1511</v>
      </c>
      <c r="G37" s="171" t="s">
        <v>1185</v>
      </c>
      <c r="H37" s="171" t="s">
        <v>1186</v>
      </c>
      <c r="I37" s="171" t="s">
        <v>1187</v>
      </c>
      <c r="J37" s="71"/>
      <c r="K37" s="66"/>
      <c r="O37" s="68"/>
      <c r="P37" s="68"/>
      <c r="Q37" s="68"/>
      <c r="R37" s="68"/>
      <c r="S37" s="68"/>
      <c r="T37" s="68"/>
      <c r="U37" s="68"/>
    </row>
    <row r="38" spans="1:21" s="67" customFormat="1" ht="63.75" customHeight="1" x14ac:dyDescent="0.35">
      <c r="A38" s="69"/>
      <c r="B38" s="385"/>
      <c r="C38" s="383"/>
      <c r="D38" s="78" t="s">
        <v>1512</v>
      </c>
      <c r="E38" s="62"/>
      <c r="F38" s="171" t="s">
        <v>1513</v>
      </c>
      <c r="G38" s="171" t="s">
        <v>1514</v>
      </c>
      <c r="H38" s="171" t="s">
        <v>1515</v>
      </c>
      <c r="I38" s="171" t="s">
        <v>1516</v>
      </c>
      <c r="J38" s="71"/>
      <c r="K38" s="66"/>
      <c r="O38" s="68"/>
      <c r="P38" s="68"/>
      <c r="Q38" s="68"/>
      <c r="R38" s="68"/>
      <c r="S38" s="68"/>
      <c r="T38" s="68"/>
      <c r="U38" s="68"/>
    </row>
    <row r="39" spans="1:21" s="67" customFormat="1" x14ac:dyDescent="0.35">
      <c r="A39" s="69"/>
      <c r="B39" s="252"/>
      <c r="C39" s="76"/>
      <c r="D39" s="79"/>
      <c r="E39" s="79"/>
      <c r="F39" s="172"/>
      <c r="G39" s="172"/>
      <c r="H39" s="172"/>
      <c r="I39" s="172"/>
      <c r="J39" s="71"/>
      <c r="K39" s="66"/>
      <c r="O39" s="68"/>
      <c r="P39" s="68"/>
      <c r="Q39" s="68"/>
      <c r="R39" s="68"/>
      <c r="S39" s="68"/>
      <c r="T39" s="68"/>
      <c r="U39" s="68"/>
    </row>
    <row r="40" spans="1:21" s="67" customFormat="1" ht="40" customHeight="1" x14ac:dyDescent="0.35">
      <c r="A40" s="69"/>
      <c r="B40" s="385">
        <v>9</v>
      </c>
      <c r="C40" s="383" t="s">
        <v>1193</v>
      </c>
      <c r="D40" s="78" t="s">
        <v>1194</v>
      </c>
      <c r="E40" s="62"/>
      <c r="F40" s="171" t="s">
        <v>1517</v>
      </c>
      <c r="G40" s="171" t="s">
        <v>1518</v>
      </c>
      <c r="H40" s="171" t="s">
        <v>1519</v>
      </c>
      <c r="I40" s="171" t="s">
        <v>1520</v>
      </c>
      <c r="J40" s="71"/>
      <c r="K40" s="66"/>
      <c r="O40" s="68"/>
      <c r="P40" s="68"/>
      <c r="Q40" s="68"/>
      <c r="R40" s="68"/>
      <c r="S40" s="68"/>
      <c r="T40" s="68"/>
      <c r="U40" s="68"/>
    </row>
    <row r="41" spans="1:21" s="67" customFormat="1" ht="40" customHeight="1" x14ac:dyDescent="0.35">
      <c r="A41" s="69"/>
      <c r="B41" s="385"/>
      <c r="C41" s="383"/>
      <c r="D41" s="78" t="s">
        <v>1199</v>
      </c>
      <c r="E41" s="62"/>
      <c r="F41" s="171" t="s">
        <v>1200</v>
      </c>
      <c r="G41" s="171" t="s">
        <v>1201</v>
      </c>
      <c r="H41" s="171" t="s">
        <v>1202</v>
      </c>
      <c r="I41" s="171" t="s">
        <v>1203</v>
      </c>
      <c r="J41" s="71"/>
      <c r="K41" s="66"/>
      <c r="O41" s="68"/>
      <c r="P41" s="68"/>
      <c r="Q41" s="68"/>
      <c r="R41" s="68"/>
      <c r="S41" s="68"/>
      <c r="T41" s="68"/>
      <c r="U41" s="68"/>
    </row>
    <row r="42" spans="1:21" s="67" customFormat="1" ht="52" customHeight="1" x14ac:dyDescent="0.35">
      <c r="A42" s="69"/>
      <c r="B42" s="385"/>
      <c r="C42" s="383"/>
      <c r="D42" s="78" t="s">
        <v>1204</v>
      </c>
      <c r="E42" s="62"/>
      <c r="F42" s="171" t="s">
        <v>1205</v>
      </c>
      <c r="G42" s="171" t="s">
        <v>1206</v>
      </c>
      <c r="H42" s="171" t="s">
        <v>1207</v>
      </c>
      <c r="I42" s="171" t="s">
        <v>1208</v>
      </c>
      <c r="J42" s="71"/>
      <c r="K42" s="66"/>
      <c r="O42" s="68"/>
      <c r="P42" s="68"/>
      <c r="Q42" s="68"/>
      <c r="R42" s="68"/>
      <c r="S42" s="68"/>
      <c r="T42" s="68"/>
      <c r="U42" s="68"/>
    </row>
    <row r="43" spans="1:21" s="67" customFormat="1" x14ac:dyDescent="0.35">
      <c r="A43" s="69"/>
      <c r="B43" s="252"/>
      <c r="C43" s="76"/>
      <c r="D43" s="79"/>
      <c r="E43" s="79"/>
      <c r="F43" s="172"/>
      <c r="G43" s="172"/>
      <c r="H43" s="172"/>
      <c r="I43" s="172"/>
      <c r="J43" s="71"/>
      <c r="K43" s="66"/>
      <c r="O43" s="68"/>
      <c r="P43" s="68"/>
      <c r="Q43" s="68"/>
      <c r="R43" s="68"/>
      <c r="S43" s="68"/>
      <c r="T43" s="68"/>
      <c r="U43" s="68"/>
    </row>
    <row r="44" spans="1:21" s="67" customFormat="1" ht="45.75" customHeight="1" x14ac:dyDescent="0.35">
      <c r="A44" s="69"/>
      <c r="B44" s="385">
        <v>10</v>
      </c>
      <c r="C44" s="383" t="s">
        <v>1209</v>
      </c>
      <c r="D44" s="78" t="s">
        <v>1521</v>
      </c>
      <c r="E44" s="62"/>
      <c r="F44" s="171" t="s">
        <v>1522</v>
      </c>
      <c r="G44" s="171" t="s">
        <v>1523</v>
      </c>
      <c r="H44" s="171" t="s">
        <v>1524</v>
      </c>
      <c r="I44" s="171" t="s">
        <v>1525</v>
      </c>
      <c r="J44" s="71"/>
      <c r="K44" s="66"/>
      <c r="O44" s="68"/>
      <c r="P44" s="68"/>
      <c r="Q44" s="68"/>
      <c r="R44" s="68"/>
      <c r="S44" s="68"/>
      <c r="T44" s="68"/>
      <c r="U44" s="68"/>
    </row>
    <row r="45" spans="1:21" s="67" customFormat="1" ht="18" customHeight="1" x14ac:dyDescent="0.35">
      <c r="A45" s="69"/>
      <c r="B45" s="385"/>
      <c r="C45" s="383"/>
      <c r="D45" s="175" t="s">
        <v>1215</v>
      </c>
      <c r="E45" s="62"/>
      <c r="F45" s="176" t="s">
        <v>1128</v>
      </c>
      <c r="G45" s="176" t="s">
        <v>1216</v>
      </c>
      <c r="H45" s="176" t="s">
        <v>1217</v>
      </c>
      <c r="I45" s="176" t="s">
        <v>1218</v>
      </c>
      <c r="J45" s="71"/>
      <c r="K45" s="66"/>
      <c r="O45" s="68"/>
      <c r="P45" s="68"/>
      <c r="Q45" s="68"/>
      <c r="R45" s="68"/>
      <c r="S45" s="68"/>
      <c r="T45" s="68"/>
      <c r="U45" s="68"/>
    </row>
    <row r="46" spans="1:21" s="67" customFormat="1" ht="52" customHeight="1" x14ac:dyDescent="0.35">
      <c r="A46" s="69"/>
      <c r="B46" s="385"/>
      <c r="C46" s="383"/>
      <c r="D46" s="78" t="s">
        <v>1219</v>
      </c>
      <c r="E46" s="62"/>
      <c r="F46" s="171" t="s">
        <v>1220</v>
      </c>
      <c r="G46" s="171" t="s">
        <v>1221</v>
      </c>
      <c r="H46" s="171" t="s">
        <v>1222</v>
      </c>
      <c r="I46" s="171" t="s">
        <v>1223</v>
      </c>
      <c r="J46" s="71"/>
      <c r="K46" s="66"/>
      <c r="O46" s="68"/>
      <c r="P46" s="68"/>
      <c r="Q46" s="68"/>
      <c r="R46" s="68"/>
      <c r="S46" s="68"/>
      <c r="T46" s="68"/>
      <c r="U46" s="68"/>
    </row>
    <row r="47" spans="1:21" s="67" customFormat="1" ht="63.75" customHeight="1" x14ac:dyDescent="0.35">
      <c r="A47" s="69"/>
      <c r="B47" s="385"/>
      <c r="C47" s="383"/>
      <c r="D47" s="78" t="s">
        <v>1526</v>
      </c>
      <c r="E47" s="62"/>
      <c r="F47" s="171" t="s">
        <v>1527</v>
      </c>
      <c r="G47" s="171" t="s">
        <v>1528</v>
      </c>
      <c r="H47" s="171" t="s">
        <v>1529</v>
      </c>
      <c r="I47" s="171" t="s">
        <v>1530</v>
      </c>
      <c r="J47" s="71"/>
      <c r="K47" s="66"/>
      <c r="O47" s="68"/>
      <c r="P47" s="68"/>
      <c r="Q47" s="68"/>
      <c r="R47" s="68"/>
      <c r="S47" s="68"/>
      <c r="T47" s="68"/>
      <c r="U47" s="68"/>
    </row>
    <row r="48" spans="1:21" s="67" customFormat="1" ht="40" customHeight="1" x14ac:dyDescent="0.35">
      <c r="A48" s="69"/>
      <c r="B48" s="385"/>
      <c r="C48" s="383"/>
      <c r="D48" s="78" t="s">
        <v>1224</v>
      </c>
      <c r="E48" s="62"/>
      <c r="F48" s="173"/>
      <c r="G48" s="174"/>
      <c r="H48" s="171" t="s">
        <v>1531</v>
      </c>
      <c r="I48" s="171" t="s">
        <v>1532</v>
      </c>
      <c r="J48" s="71"/>
      <c r="K48" s="66"/>
      <c r="O48" s="68"/>
      <c r="P48" s="68"/>
      <c r="Q48" s="68"/>
      <c r="R48" s="68"/>
      <c r="S48" s="68"/>
      <c r="T48" s="68"/>
      <c r="U48" s="68"/>
    </row>
    <row r="49" spans="1:21" s="67" customFormat="1" ht="10" customHeight="1" x14ac:dyDescent="0.35">
      <c r="A49" s="72"/>
      <c r="B49" s="150"/>
      <c r="C49" s="152"/>
      <c r="D49" s="81"/>
      <c r="E49" s="81"/>
      <c r="F49" s="81"/>
      <c r="G49" s="81"/>
      <c r="H49" s="81"/>
      <c r="I49" s="81"/>
      <c r="J49" s="74"/>
      <c r="K49" s="66"/>
      <c r="O49" s="68"/>
      <c r="P49" s="68"/>
      <c r="Q49" s="68"/>
      <c r="R49" s="68"/>
      <c r="S49" s="68"/>
      <c r="T49" s="68"/>
      <c r="U49" s="68"/>
    </row>
    <row r="50" spans="1:21" s="67" customFormat="1" ht="10" customHeight="1" x14ac:dyDescent="0.35">
      <c r="A50" s="68"/>
      <c r="B50" s="151"/>
      <c r="C50" s="68"/>
      <c r="D50" s="68"/>
      <c r="E50" s="68"/>
      <c r="F50" s="68"/>
      <c r="G50" s="68"/>
      <c r="H50" s="68"/>
      <c r="I50" s="68"/>
      <c r="K50" s="66"/>
      <c r="O50" s="68"/>
      <c r="P50" s="68"/>
      <c r="Q50" s="68"/>
      <c r="R50" s="68"/>
      <c r="S50" s="68"/>
      <c r="T50" s="68"/>
      <c r="U50" s="68"/>
    </row>
  </sheetData>
  <sheetProtection algorithmName="SHA-512" hashValue="h6AZfnA+usWcRlspD8YVWkJBbxLHzRn6VSunGDU6LwmFsCX7E0hkzVVc4s/OD/AAL9ANOLrP6WdA3SwqFYRN0g==" saltValue="8O0lC0ABUciLxnVVYuwlNQ==" spinCount="100000" sheet="1" objects="1" scenarios="1"/>
  <mergeCells count="32">
    <mergeCell ref="B36:B38"/>
    <mergeCell ref="C36:C38"/>
    <mergeCell ref="B40:B42"/>
    <mergeCell ref="C40:C42"/>
    <mergeCell ref="B44:B48"/>
    <mergeCell ref="C44:C48"/>
    <mergeCell ref="B32:B34"/>
    <mergeCell ref="C32:C34"/>
    <mergeCell ref="B19:B21"/>
    <mergeCell ref="C19:C21"/>
    <mergeCell ref="M19:S19"/>
    <mergeCell ref="M22:S22"/>
    <mergeCell ref="B23:B25"/>
    <mergeCell ref="C23:C25"/>
    <mergeCell ref="M23:S23"/>
    <mergeCell ref="M26:S26"/>
    <mergeCell ref="B27:B30"/>
    <mergeCell ref="C27:C30"/>
    <mergeCell ref="M27:S27"/>
    <mergeCell ref="M31:S31"/>
    <mergeCell ref="M18:S18"/>
    <mergeCell ref="B2:F2"/>
    <mergeCell ref="F3:I3"/>
    <mergeCell ref="B6:B9"/>
    <mergeCell ref="C6:C9"/>
    <mergeCell ref="B11:B12"/>
    <mergeCell ref="C11:C12"/>
    <mergeCell ref="M11:S11"/>
    <mergeCell ref="M13:S13"/>
    <mergeCell ref="B14:B17"/>
    <mergeCell ref="C14:C17"/>
    <mergeCell ref="M14:S14"/>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und C
Antrag auf Rezertifizierung
Beschreibung der Komplexitätsindikatoren von agilen Vorhaben&amp;R&amp;G</oddHeader>
    <oddFooter>&amp;L&amp;"Verdana,Standard"&amp;9© VZPM&amp;C&amp;"Verdana,Standard"&amp;9&amp;F&amp;R&amp;"Verdana,Standard"&amp;9&amp;A Seite &amp;P/&amp;N</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
  <dimension ref="A1:E27"/>
  <sheetViews>
    <sheetView showGridLines="0" zoomScaleNormal="100" workbookViewId="0"/>
  </sheetViews>
  <sheetFormatPr baseColWidth="10" defaultColWidth="11.453125" defaultRowHeight="18" customHeight="1" x14ac:dyDescent="0.35"/>
  <cols>
    <col min="1" max="1" width="25.7265625" style="2" customWidth="1"/>
    <col min="2" max="2" width="12.7265625" style="2" customWidth="1"/>
    <col min="3" max="3" width="22.54296875" style="2" bestFit="1" customWidth="1"/>
    <col min="4" max="5" width="24.7265625" style="2" customWidth="1"/>
    <col min="6" max="16384" width="11.453125" style="2"/>
  </cols>
  <sheetData>
    <row r="1" spans="1:5" ht="10" customHeight="1" x14ac:dyDescent="0.35">
      <c r="A1" s="201"/>
      <c r="B1" s="201"/>
      <c r="C1" s="201"/>
      <c r="D1" s="201"/>
      <c r="E1" s="201"/>
    </row>
    <row r="2" spans="1:5" ht="18" customHeight="1" x14ac:dyDescent="0.35">
      <c r="A2" s="254" t="s">
        <v>1533</v>
      </c>
      <c r="B2" s="392" t="s">
        <v>1534</v>
      </c>
      <c r="C2" s="392"/>
      <c r="D2" s="392"/>
      <c r="E2" s="392"/>
    </row>
    <row r="3" spans="1:5" ht="18" customHeight="1" x14ac:dyDescent="0.35">
      <c r="A3" s="254" t="s">
        <v>1535</v>
      </c>
      <c r="B3" s="392" t="s">
        <v>1536</v>
      </c>
      <c r="C3" s="392"/>
      <c r="D3" s="392"/>
      <c r="E3" s="392"/>
    </row>
    <row r="4" spans="1:5" ht="18" customHeight="1" x14ac:dyDescent="0.35">
      <c r="A4" s="254" t="s">
        <v>1537</v>
      </c>
      <c r="B4" s="393" t="s">
        <v>1861</v>
      </c>
      <c r="C4" s="393"/>
      <c r="D4" s="393"/>
      <c r="E4" s="393"/>
    </row>
    <row r="5" spans="1:5" ht="18" customHeight="1" x14ac:dyDescent="0.35">
      <c r="A5" s="254" t="s">
        <v>1538</v>
      </c>
      <c r="B5" s="394">
        <v>9.1999999999999993</v>
      </c>
      <c r="C5" s="394"/>
      <c r="D5" s="394"/>
      <c r="E5" s="394"/>
    </row>
    <row r="6" spans="1:5" ht="18" customHeight="1" x14ac:dyDescent="0.35">
      <c r="A6" s="254" t="s">
        <v>1539</v>
      </c>
      <c r="B6" s="392" t="s">
        <v>1860</v>
      </c>
      <c r="C6" s="392"/>
      <c r="D6" s="392"/>
      <c r="E6" s="392"/>
    </row>
    <row r="7" spans="1:5" ht="18" customHeight="1" x14ac:dyDescent="0.35">
      <c r="A7" s="254" t="s">
        <v>1540</v>
      </c>
      <c r="B7" s="387" t="str">
        <f ca="1">MID(CELL("DATEINAME"),FIND("[",CELL("DATEINAME"))+1,FIND("]",CELL("DATEINAME"))-FIND("[",CELL("DATEINAME"))-6)</f>
        <v>VZPM_PMLA-C_Rezertifizierungsantrag_V9.2_DE</v>
      </c>
      <c r="C7" s="387"/>
      <c r="D7" s="387"/>
      <c r="E7" s="387"/>
    </row>
    <row r="9" spans="1:5" ht="18" customHeight="1" x14ac:dyDescent="0.35">
      <c r="A9" s="3" t="s">
        <v>1541</v>
      </c>
      <c r="B9" s="201"/>
      <c r="C9" s="201"/>
      <c r="D9" s="201"/>
      <c r="E9" s="201"/>
    </row>
    <row r="10" spans="1:5" ht="10" customHeight="1" x14ac:dyDescent="0.35">
      <c r="A10" s="201"/>
      <c r="B10" s="201"/>
      <c r="C10" s="201"/>
      <c r="D10" s="201"/>
      <c r="E10" s="201"/>
    </row>
    <row r="11" spans="1:5" ht="18" customHeight="1" x14ac:dyDescent="0.35">
      <c r="A11" s="254" t="s">
        <v>1542</v>
      </c>
      <c r="B11" s="212" t="s">
        <v>136</v>
      </c>
      <c r="C11" s="254" t="s">
        <v>176</v>
      </c>
      <c r="D11" s="254" t="s">
        <v>33</v>
      </c>
      <c r="E11" s="254" t="s">
        <v>61</v>
      </c>
    </row>
    <row r="12" spans="1:5" ht="18" customHeight="1" x14ac:dyDescent="0.35">
      <c r="A12" s="255" t="s">
        <v>1543</v>
      </c>
      <c r="B12" s="213">
        <v>43433</v>
      </c>
      <c r="C12" s="255" t="s">
        <v>1544</v>
      </c>
      <c r="D12" s="255" t="s">
        <v>1545</v>
      </c>
      <c r="E12" s="255"/>
    </row>
    <row r="13" spans="1:5" ht="18" customHeight="1" x14ac:dyDescent="0.35">
      <c r="A13" s="255" t="s">
        <v>1546</v>
      </c>
      <c r="B13" s="213">
        <v>44775</v>
      </c>
      <c r="C13" s="255" t="s">
        <v>1547</v>
      </c>
      <c r="D13" s="255" t="s">
        <v>1534</v>
      </c>
      <c r="E13" s="255"/>
    </row>
    <row r="15" spans="1:5" ht="18" customHeight="1" x14ac:dyDescent="0.35">
      <c r="A15" s="3" t="s">
        <v>1548</v>
      </c>
      <c r="B15" s="201"/>
      <c r="C15" s="201"/>
      <c r="D15" s="201"/>
      <c r="E15" s="201"/>
    </row>
    <row r="16" spans="1:5" ht="10" customHeight="1" x14ac:dyDescent="0.35">
      <c r="A16" s="201"/>
      <c r="B16" s="201"/>
      <c r="C16" s="201"/>
      <c r="D16" s="201"/>
      <c r="E16" s="201"/>
    </row>
    <row r="17" spans="1:5" ht="18" customHeight="1" x14ac:dyDescent="0.35">
      <c r="A17" s="254" t="s">
        <v>136</v>
      </c>
      <c r="B17" s="212" t="s">
        <v>1538</v>
      </c>
      <c r="C17" s="254" t="s">
        <v>1549</v>
      </c>
      <c r="D17" s="390" t="s">
        <v>1550</v>
      </c>
      <c r="E17" s="390"/>
    </row>
    <row r="18" spans="1:5" ht="28" customHeight="1" x14ac:dyDescent="0.35">
      <c r="A18" s="214">
        <v>44775</v>
      </c>
      <c r="B18" s="215">
        <v>9.1999999999999993</v>
      </c>
      <c r="C18" s="255" t="s">
        <v>1534</v>
      </c>
      <c r="D18" s="388" t="s">
        <v>1864</v>
      </c>
      <c r="E18" s="389"/>
    </row>
    <row r="19" spans="1:5" ht="18" customHeight="1" x14ac:dyDescent="0.35">
      <c r="A19" s="214">
        <v>44592</v>
      </c>
      <c r="B19" s="215">
        <v>9.1</v>
      </c>
      <c r="C19" s="258" t="s">
        <v>1534</v>
      </c>
      <c r="D19" s="388" t="s">
        <v>1862</v>
      </c>
      <c r="E19" s="389"/>
    </row>
    <row r="20" spans="1:5" ht="18" customHeight="1" x14ac:dyDescent="0.35">
      <c r="A20" s="214">
        <v>44421</v>
      </c>
      <c r="B20" s="215">
        <v>9</v>
      </c>
      <c r="C20" s="258" t="s">
        <v>1534</v>
      </c>
      <c r="D20" s="388" t="s">
        <v>1551</v>
      </c>
      <c r="E20" s="389"/>
    </row>
    <row r="21" spans="1:5" ht="18" customHeight="1" x14ac:dyDescent="0.35">
      <c r="A21" s="214">
        <v>43595</v>
      </c>
      <c r="B21" s="215">
        <v>8.1999999999999993</v>
      </c>
      <c r="C21" s="255" t="s">
        <v>1552</v>
      </c>
      <c r="D21" s="388" t="s">
        <v>1553</v>
      </c>
      <c r="E21" s="389"/>
    </row>
    <row r="22" spans="1:5" ht="18" customHeight="1" x14ac:dyDescent="0.35">
      <c r="A22" s="214">
        <v>43570</v>
      </c>
      <c r="B22" s="215">
        <v>8.1</v>
      </c>
      <c r="C22" s="255" t="s">
        <v>1534</v>
      </c>
      <c r="D22" s="388" t="s">
        <v>1554</v>
      </c>
      <c r="E22" s="389"/>
    </row>
    <row r="23" spans="1:5" ht="18" customHeight="1" x14ac:dyDescent="0.35">
      <c r="A23" s="214">
        <v>43464</v>
      </c>
      <c r="B23" s="215">
        <v>8</v>
      </c>
      <c r="C23" s="255" t="s">
        <v>1534</v>
      </c>
      <c r="D23" s="388" t="s">
        <v>1555</v>
      </c>
      <c r="E23" s="389"/>
    </row>
    <row r="24" spans="1:5" ht="24" customHeight="1" x14ac:dyDescent="0.35">
      <c r="A24" s="214">
        <v>43432</v>
      </c>
      <c r="B24" s="215">
        <v>7.8</v>
      </c>
      <c r="C24" s="255" t="s">
        <v>1534</v>
      </c>
      <c r="D24" s="391" t="s">
        <v>1556</v>
      </c>
      <c r="E24" s="391"/>
    </row>
    <row r="25" spans="1:5" ht="18" customHeight="1" x14ac:dyDescent="0.35">
      <c r="A25" s="211"/>
      <c r="B25" s="216"/>
      <c r="C25" s="201"/>
      <c r="D25" s="201"/>
      <c r="E25" s="201"/>
    </row>
    <row r="26" spans="1:5" ht="18" customHeight="1" x14ac:dyDescent="0.35">
      <c r="A26" s="211"/>
      <c r="B26" s="216"/>
      <c r="C26" s="201"/>
      <c r="D26" s="201"/>
      <c r="E26" s="201"/>
    </row>
    <row r="27" spans="1:5" ht="18" customHeight="1" x14ac:dyDescent="0.35">
      <c r="A27" s="211"/>
      <c r="B27" s="216"/>
      <c r="C27" s="201"/>
      <c r="D27" s="201"/>
      <c r="E27" s="201"/>
    </row>
  </sheetData>
  <sheetProtection algorithmName="SHA-512" hashValue="3/ypZ4fGK4onVA5NfZiVPl4Bj9ezd+6iJGPaKRtazPgSO5yZ0yjqlYr9/7LCo1XrrJmI3f3ZGAW8OGW4ndBegw==" saltValue="Y2DO8VHoucYV+smZw8IcLA==" spinCount="100000" sheet="1" objects="1" scenarios="1"/>
  <mergeCells count="14">
    <mergeCell ref="B7:E7"/>
    <mergeCell ref="D22:E22"/>
    <mergeCell ref="D17:E17"/>
    <mergeCell ref="D24:E24"/>
    <mergeCell ref="B2:E2"/>
    <mergeCell ref="B3:E3"/>
    <mergeCell ref="B4:E4"/>
    <mergeCell ref="B5:E5"/>
    <mergeCell ref="B6:E6"/>
    <mergeCell ref="D23:E23"/>
    <mergeCell ref="D18:E18"/>
    <mergeCell ref="D21:E21"/>
    <mergeCell ref="D20:E20"/>
    <mergeCell ref="D19:E19"/>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A, B und C
Antrag auf Rezertifizierung
Verwaltungsmethodik&amp;R&amp;G</oddHeader>
    <oddFooter>&amp;L&amp;"Verdana,Standard"&amp;9© VZPM&amp;C&amp;"Verdana,Standard"&amp;9&amp;F&amp;R&amp;"Verdana,Standard"&amp;9&amp;A Seite &amp;P/&amp;N</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A36F-6EA3-4B5D-98FB-42B1E61055C6}">
  <dimension ref="A1:DT74"/>
  <sheetViews>
    <sheetView showGridLines="0" zoomScaleNormal="100" workbookViewId="0">
      <pane xSplit="7" ySplit="10" topLeftCell="H11" activePane="bottomRight" state="frozen"/>
      <selection pane="topRight" activeCell="H1" sqref="H1"/>
      <selection pane="bottomLeft" activeCell="A11" sqref="A11"/>
      <selection pane="bottomRight" activeCell="H11" sqref="H11"/>
    </sheetView>
  </sheetViews>
  <sheetFormatPr baseColWidth="10" defaultColWidth="11.453125" defaultRowHeight="18" customHeight="1" x14ac:dyDescent="0.35"/>
  <cols>
    <col min="1" max="1" width="1.7265625" style="88" customWidth="1"/>
    <col min="2" max="2" width="11.453125" style="88"/>
    <col min="3" max="3" width="1.7265625" style="88" customWidth="1"/>
    <col min="4" max="6" width="8.7265625" style="88" customWidth="1"/>
    <col min="7" max="7" width="1.7265625" style="88" customWidth="1"/>
    <col min="8" max="10" width="8.7265625" style="88" customWidth="1"/>
    <col min="11" max="11" width="1.7265625" style="88" customWidth="1"/>
    <col min="12" max="42" width="8.7265625" style="88" customWidth="1"/>
    <col min="43" max="43" width="1.7265625" style="88" customWidth="1"/>
    <col min="44" max="46" width="8.7265625" style="88" customWidth="1"/>
    <col min="47" max="47" width="1.7265625" style="88" customWidth="1"/>
    <col min="48" max="57" width="8.7265625" style="88" customWidth="1"/>
    <col min="58" max="58" width="1.7265625" style="88" customWidth="1"/>
    <col min="59" max="61" width="8.7265625" style="88" customWidth="1"/>
    <col min="62" max="62" width="1.7265625" style="88" customWidth="1"/>
    <col min="63" max="72" width="8.7265625" style="88" customWidth="1"/>
    <col min="73" max="73" width="1.7265625" style="88" customWidth="1"/>
    <col min="74" max="76" width="8.7265625" style="88" customWidth="1"/>
    <col min="77" max="77" width="1.7265625" style="88" customWidth="1"/>
    <col min="78" max="108" width="8.7265625" style="88" customWidth="1"/>
    <col min="109" max="109" width="1.7265625" style="88" customWidth="1"/>
    <col min="110" max="112" width="8.7265625" style="88" customWidth="1"/>
    <col min="113" max="113" width="1.7265625" style="88" customWidth="1"/>
    <col min="114" max="114" width="11.453125" style="88"/>
    <col min="115" max="123" width="8.7265625" style="88" customWidth="1"/>
    <col min="124" max="124" width="1.7265625" style="88" customWidth="1"/>
    <col min="125" max="16384" width="11.453125" style="88"/>
  </cols>
  <sheetData>
    <row r="1" spans="1:124" ht="10" customHeight="1" x14ac:dyDescent="0.35">
      <c r="A1" s="89"/>
      <c r="B1" s="90"/>
      <c r="C1" s="90"/>
      <c r="D1" s="90"/>
      <c r="E1" s="90"/>
      <c r="F1" s="90"/>
      <c r="G1" s="90"/>
      <c r="H1" s="90"/>
      <c r="I1" s="90"/>
      <c r="J1" s="90"/>
      <c r="K1" s="90"/>
      <c r="L1" s="90"/>
      <c r="M1" s="91"/>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1"/>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6"/>
      <c r="DG1" s="93"/>
      <c r="DH1" s="93"/>
      <c r="DI1" s="93"/>
      <c r="DJ1" s="93"/>
      <c r="DK1" s="93"/>
      <c r="DL1" s="93"/>
      <c r="DM1" s="93"/>
      <c r="DN1" s="93"/>
      <c r="DO1" s="93"/>
      <c r="DP1" s="93"/>
      <c r="DQ1" s="93"/>
      <c r="DR1" s="93"/>
      <c r="DS1" s="93"/>
      <c r="DT1" s="93"/>
    </row>
    <row r="2" spans="1:124" ht="20.149999999999999" customHeight="1" x14ac:dyDescent="0.35">
      <c r="A2" s="92"/>
      <c r="B2" s="125"/>
      <c r="C2" s="125"/>
      <c r="D2" s="395" t="s">
        <v>1557</v>
      </c>
      <c r="E2" s="395"/>
      <c r="F2" s="395"/>
      <c r="G2" s="125"/>
      <c r="H2" s="395" t="s">
        <v>1558</v>
      </c>
      <c r="I2" s="395"/>
      <c r="J2" s="395"/>
      <c r="K2" s="395"/>
      <c r="L2" s="395"/>
      <c r="M2" s="396" t="s">
        <v>159</v>
      </c>
      <c r="N2" s="396"/>
      <c r="O2" s="396"/>
      <c r="P2" s="396" t="s">
        <v>197</v>
      </c>
      <c r="Q2" s="396"/>
      <c r="R2" s="396"/>
      <c r="S2" s="396" t="s">
        <v>198</v>
      </c>
      <c r="T2" s="396"/>
      <c r="U2" s="396"/>
      <c r="V2" s="396" t="s">
        <v>199</v>
      </c>
      <c r="W2" s="396"/>
      <c r="X2" s="396"/>
      <c r="Y2" s="396" t="s">
        <v>200</v>
      </c>
      <c r="Z2" s="396"/>
      <c r="AA2" s="396"/>
      <c r="AB2" s="396" t="s">
        <v>201</v>
      </c>
      <c r="AC2" s="396"/>
      <c r="AD2" s="396"/>
      <c r="AE2" s="396" t="s">
        <v>202</v>
      </c>
      <c r="AF2" s="396"/>
      <c r="AG2" s="396"/>
      <c r="AH2" s="396" t="s">
        <v>203</v>
      </c>
      <c r="AI2" s="396"/>
      <c r="AJ2" s="396"/>
      <c r="AK2" s="396" t="s">
        <v>204</v>
      </c>
      <c r="AL2" s="396"/>
      <c r="AM2" s="396"/>
      <c r="AN2" s="396" t="s">
        <v>205</v>
      </c>
      <c r="AO2" s="396"/>
      <c r="AP2" s="396"/>
      <c r="AQ2" s="93"/>
      <c r="AR2" s="395" t="s">
        <v>1559</v>
      </c>
      <c r="AS2" s="395"/>
      <c r="AT2" s="395"/>
      <c r="AU2" s="395"/>
      <c r="AV2" s="395"/>
      <c r="AW2" s="396" t="s">
        <v>217</v>
      </c>
      <c r="AX2" s="396"/>
      <c r="AY2" s="396"/>
      <c r="AZ2" s="396" t="s">
        <v>258</v>
      </c>
      <c r="BA2" s="396"/>
      <c r="BB2" s="396"/>
      <c r="BC2" s="396" t="s">
        <v>259</v>
      </c>
      <c r="BD2" s="396"/>
      <c r="BE2" s="396"/>
      <c r="BF2" s="93"/>
      <c r="BG2" s="395" t="s">
        <v>1560</v>
      </c>
      <c r="BH2" s="395"/>
      <c r="BI2" s="395"/>
      <c r="BJ2" s="395"/>
      <c r="BK2" s="395"/>
      <c r="BL2" s="396" t="s">
        <v>266</v>
      </c>
      <c r="BM2" s="396"/>
      <c r="BN2" s="396"/>
      <c r="BO2" s="396" t="s">
        <v>280</v>
      </c>
      <c r="BP2" s="396"/>
      <c r="BQ2" s="396"/>
      <c r="BR2" s="396" t="s">
        <v>282</v>
      </c>
      <c r="BS2" s="396"/>
      <c r="BT2" s="396"/>
      <c r="BU2" s="94"/>
      <c r="BV2" s="395" t="s">
        <v>1561</v>
      </c>
      <c r="BW2" s="395"/>
      <c r="BX2" s="395"/>
      <c r="BY2" s="395"/>
      <c r="BZ2" s="395"/>
      <c r="CA2" s="396" t="s">
        <v>286</v>
      </c>
      <c r="CB2" s="396"/>
      <c r="CC2" s="396"/>
      <c r="CD2" s="396" t="s">
        <v>304</v>
      </c>
      <c r="CE2" s="396"/>
      <c r="CF2" s="396"/>
      <c r="CG2" s="396" t="s">
        <v>305</v>
      </c>
      <c r="CH2" s="396"/>
      <c r="CI2" s="396"/>
      <c r="CJ2" s="396" t="s">
        <v>306</v>
      </c>
      <c r="CK2" s="396"/>
      <c r="CL2" s="396"/>
      <c r="CM2" s="396" t="s">
        <v>1562</v>
      </c>
      <c r="CN2" s="396"/>
      <c r="CO2" s="396"/>
      <c r="CP2" s="396" t="s">
        <v>1563</v>
      </c>
      <c r="CQ2" s="396"/>
      <c r="CR2" s="396"/>
      <c r="CS2" s="396" t="s">
        <v>1564</v>
      </c>
      <c r="CT2" s="396"/>
      <c r="CU2" s="396"/>
      <c r="CV2" s="396" t="s">
        <v>1565</v>
      </c>
      <c r="CW2" s="396"/>
      <c r="CX2" s="396"/>
      <c r="CY2" s="396" t="s">
        <v>1566</v>
      </c>
      <c r="CZ2" s="396"/>
      <c r="DA2" s="396"/>
      <c r="DB2" s="396" t="s">
        <v>1567</v>
      </c>
      <c r="DC2" s="396"/>
      <c r="DD2" s="396"/>
      <c r="DE2" s="94"/>
      <c r="DF2" s="395" t="s">
        <v>1568</v>
      </c>
      <c r="DG2" s="395"/>
      <c r="DH2" s="395"/>
      <c r="DI2" s="395"/>
      <c r="DJ2" s="395"/>
      <c r="DK2" s="396" t="s">
        <v>266</v>
      </c>
      <c r="DL2" s="396"/>
      <c r="DM2" s="396"/>
      <c r="DN2" s="396" t="s">
        <v>280</v>
      </c>
      <c r="DO2" s="396"/>
      <c r="DP2" s="396"/>
      <c r="DQ2" s="396" t="s">
        <v>282</v>
      </c>
      <c r="DR2" s="396"/>
      <c r="DS2" s="396"/>
      <c r="DT2" s="208"/>
    </row>
    <row r="3" spans="1:124" ht="20.149999999999999" customHeight="1" x14ac:dyDescent="0.35">
      <c r="A3" s="92"/>
      <c r="B3" s="125"/>
      <c r="C3" s="125"/>
      <c r="D3" s="395"/>
      <c r="E3" s="395"/>
      <c r="F3" s="395"/>
      <c r="G3" s="125"/>
      <c r="H3" s="397"/>
      <c r="I3" s="398"/>
      <c r="J3" s="398"/>
      <c r="K3" s="398"/>
      <c r="L3" s="399"/>
      <c r="M3" s="256" t="s">
        <v>1569</v>
      </c>
      <c r="N3" s="256" t="s">
        <v>1570</v>
      </c>
      <c r="O3" s="256" t="s">
        <v>1571</v>
      </c>
      <c r="P3" s="256" t="s">
        <v>1569</v>
      </c>
      <c r="Q3" s="256" t="s">
        <v>1570</v>
      </c>
      <c r="R3" s="256" t="s">
        <v>1571</v>
      </c>
      <c r="S3" s="256" t="s">
        <v>1569</v>
      </c>
      <c r="T3" s="256" t="s">
        <v>1570</v>
      </c>
      <c r="U3" s="256" t="s">
        <v>1571</v>
      </c>
      <c r="V3" s="256" t="s">
        <v>1569</v>
      </c>
      <c r="W3" s="256" t="s">
        <v>1570</v>
      </c>
      <c r="X3" s="256" t="s">
        <v>1571</v>
      </c>
      <c r="Y3" s="256" t="s">
        <v>1569</v>
      </c>
      <c r="Z3" s="256" t="s">
        <v>1570</v>
      </c>
      <c r="AA3" s="256" t="s">
        <v>1571</v>
      </c>
      <c r="AB3" s="256" t="s">
        <v>1569</v>
      </c>
      <c r="AC3" s="256" t="s">
        <v>1570</v>
      </c>
      <c r="AD3" s="256" t="s">
        <v>1571</v>
      </c>
      <c r="AE3" s="256" t="s">
        <v>1569</v>
      </c>
      <c r="AF3" s="256" t="s">
        <v>1570</v>
      </c>
      <c r="AG3" s="256" t="s">
        <v>1571</v>
      </c>
      <c r="AH3" s="256" t="s">
        <v>1569</v>
      </c>
      <c r="AI3" s="256" t="s">
        <v>1570</v>
      </c>
      <c r="AJ3" s="256" t="s">
        <v>1571</v>
      </c>
      <c r="AK3" s="256" t="s">
        <v>1569</v>
      </c>
      <c r="AL3" s="256" t="s">
        <v>1570</v>
      </c>
      <c r="AM3" s="256" t="s">
        <v>1571</v>
      </c>
      <c r="AN3" s="256" t="s">
        <v>1569</v>
      </c>
      <c r="AO3" s="256" t="s">
        <v>1570</v>
      </c>
      <c r="AP3" s="256" t="s">
        <v>1571</v>
      </c>
      <c r="AQ3" s="93"/>
      <c r="AR3" s="397"/>
      <c r="AS3" s="398"/>
      <c r="AT3" s="398"/>
      <c r="AU3" s="398"/>
      <c r="AV3" s="399"/>
      <c r="AW3" s="256" t="s">
        <v>1569</v>
      </c>
      <c r="AX3" s="256" t="s">
        <v>1570</v>
      </c>
      <c r="AY3" s="256" t="s">
        <v>1571</v>
      </c>
      <c r="AZ3" s="256" t="s">
        <v>1569</v>
      </c>
      <c r="BA3" s="256" t="s">
        <v>1570</v>
      </c>
      <c r="BB3" s="256" t="s">
        <v>1571</v>
      </c>
      <c r="BC3" s="256" t="s">
        <v>1569</v>
      </c>
      <c r="BD3" s="256" t="s">
        <v>1570</v>
      </c>
      <c r="BE3" s="256" t="s">
        <v>1571</v>
      </c>
      <c r="BF3" s="93"/>
      <c r="BG3" s="397"/>
      <c r="BH3" s="398"/>
      <c r="BI3" s="398"/>
      <c r="BJ3" s="398"/>
      <c r="BK3" s="399"/>
      <c r="BL3" s="256" t="s">
        <v>1569</v>
      </c>
      <c r="BM3" s="256" t="s">
        <v>1570</v>
      </c>
      <c r="BN3" s="256" t="s">
        <v>1571</v>
      </c>
      <c r="BO3" s="256" t="s">
        <v>1569</v>
      </c>
      <c r="BP3" s="256" t="s">
        <v>1570</v>
      </c>
      <c r="BQ3" s="256" t="s">
        <v>1571</v>
      </c>
      <c r="BR3" s="256" t="s">
        <v>1569</v>
      </c>
      <c r="BS3" s="256" t="s">
        <v>1570</v>
      </c>
      <c r="BT3" s="256" t="s">
        <v>1571</v>
      </c>
      <c r="BU3" s="94"/>
      <c r="BV3" s="397"/>
      <c r="BW3" s="398"/>
      <c r="BX3" s="398"/>
      <c r="BY3" s="398"/>
      <c r="BZ3" s="399"/>
      <c r="CA3" s="256" t="s">
        <v>1569</v>
      </c>
      <c r="CB3" s="256" t="s">
        <v>1570</v>
      </c>
      <c r="CC3" s="256" t="s">
        <v>1571</v>
      </c>
      <c r="CD3" s="256" t="s">
        <v>1569</v>
      </c>
      <c r="CE3" s="256" t="s">
        <v>1570</v>
      </c>
      <c r="CF3" s="256" t="s">
        <v>1571</v>
      </c>
      <c r="CG3" s="256" t="s">
        <v>1569</v>
      </c>
      <c r="CH3" s="256" t="s">
        <v>1570</v>
      </c>
      <c r="CI3" s="256" t="s">
        <v>1571</v>
      </c>
      <c r="CJ3" s="256" t="s">
        <v>1569</v>
      </c>
      <c r="CK3" s="256" t="s">
        <v>1570</v>
      </c>
      <c r="CL3" s="256" t="s">
        <v>1571</v>
      </c>
      <c r="CM3" s="256" t="s">
        <v>1569</v>
      </c>
      <c r="CN3" s="256" t="s">
        <v>1570</v>
      </c>
      <c r="CO3" s="256" t="s">
        <v>1571</v>
      </c>
      <c r="CP3" s="256" t="s">
        <v>1569</v>
      </c>
      <c r="CQ3" s="256" t="s">
        <v>1570</v>
      </c>
      <c r="CR3" s="256" t="s">
        <v>1571</v>
      </c>
      <c r="CS3" s="256" t="s">
        <v>1569</v>
      </c>
      <c r="CT3" s="256" t="s">
        <v>1570</v>
      </c>
      <c r="CU3" s="256" t="s">
        <v>1571</v>
      </c>
      <c r="CV3" s="256" t="s">
        <v>1569</v>
      </c>
      <c r="CW3" s="256" t="s">
        <v>1570</v>
      </c>
      <c r="CX3" s="256" t="s">
        <v>1571</v>
      </c>
      <c r="CY3" s="256" t="s">
        <v>1569</v>
      </c>
      <c r="CZ3" s="256" t="s">
        <v>1570</v>
      </c>
      <c r="DA3" s="256" t="s">
        <v>1571</v>
      </c>
      <c r="DB3" s="256" t="s">
        <v>1569</v>
      </c>
      <c r="DC3" s="256" t="s">
        <v>1570</v>
      </c>
      <c r="DD3" s="256" t="s">
        <v>1571</v>
      </c>
      <c r="DE3" s="94"/>
      <c r="DF3" s="397"/>
      <c r="DG3" s="398"/>
      <c r="DH3" s="398"/>
      <c r="DI3" s="398"/>
      <c r="DJ3" s="399"/>
      <c r="DK3" s="256" t="s">
        <v>1569</v>
      </c>
      <c r="DL3" s="256" t="s">
        <v>1570</v>
      </c>
      <c r="DM3" s="256" t="s">
        <v>1571</v>
      </c>
      <c r="DN3" s="256" t="s">
        <v>1569</v>
      </c>
      <c r="DO3" s="256" t="s">
        <v>1570</v>
      </c>
      <c r="DP3" s="256" t="s">
        <v>1571</v>
      </c>
      <c r="DQ3" s="256" t="s">
        <v>1569</v>
      </c>
      <c r="DR3" s="256" t="s">
        <v>1570</v>
      </c>
      <c r="DS3" s="256" t="s">
        <v>1571</v>
      </c>
      <c r="DT3" s="94"/>
    </row>
    <row r="4" spans="1:124" ht="20.149999999999999" customHeight="1" x14ac:dyDescent="0.35">
      <c r="A4" s="92"/>
      <c r="B4" s="257"/>
      <c r="C4" s="257"/>
      <c r="D4" s="395"/>
      <c r="E4" s="395"/>
      <c r="F4" s="395"/>
      <c r="G4" s="257"/>
      <c r="H4" s="400" t="s">
        <v>250</v>
      </c>
      <c r="I4" s="401"/>
      <c r="J4" s="401"/>
      <c r="K4" s="401"/>
      <c r="L4" s="402"/>
      <c r="M4" s="107" t="str">
        <f>IF(PM!$D25&lt;&gt;"",PM!$D25,"")</f>
        <v/>
      </c>
      <c r="N4" s="107" t="str">
        <f>IF(PM!$D26&lt;&gt;"",PM!$D26,"")</f>
        <v/>
      </c>
      <c r="O4" s="107" t="str">
        <f>IF(PM!$D27&lt;&gt;"",PM!$D27,"")</f>
        <v/>
      </c>
      <c r="P4" s="107" t="str">
        <f>IF(PM!$D66&lt;&gt;"",PM!$D66,"")</f>
        <v/>
      </c>
      <c r="Q4" s="107" t="str">
        <f>IF(PM!$D67&lt;&gt;"",PM!$D67,"")</f>
        <v/>
      </c>
      <c r="R4" s="107" t="str">
        <f>IF(PM!$D68&lt;&gt;"",PM!$D68,"")</f>
        <v/>
      </c>
      <c r="S4" s="107" t="str">
        <f>IF(PM!$D107&lt;&gt;"",PM!$D107,"")</f>
        <v/>
      </c>
      <c r="T4" s="107" t="str">
        <f>IF(PM!$D108&lt;&gt;"",PM!$D108,"")</f>
        <v/>
      </c>
      <c r="U4" s="107" t="str">
        <f>IF(PM!$D109&lt;&gt;"",PM!$D109,"")</f>
        <v/>
      </c>
      <c r="V4" s="107" t="str">
        <f>IF(PM!$D148&lt;&gt;"",PM!$D148,"")</f>
        <v/>
      </c>
      <c r="W4" s="107" t="str">
        <f>IF(PM!$D149&lt;&gt;"",PM!$D149,"")</f>
        <v/>
      </c>
      <c r="X4" s="107" t="str">
        <f>IF(PM!$D150&lt;&gt;"",PM!$D150,"")</f>
        <v/>
      </c>
      <c r="Y4" s="107" t="str">
        <f>IF(PM!$D189&lt;&gt;"",PM!$D189,"")</f>
        <v/>
      </c>
      <c r="Z4" s="107" t="str">
        <f>IF(PM!$D190&lt;&gt;"",PM!$D190,"")</f>
        <v/>
      </c>
      <c r="AA4" s="107" t="str">
        <f>IF(PM!$D191&lt;&gt;"",PM!$D191,"")</f>
        <v/>
      </c>
      <c r="AB4" s="107" t="str">
        <f>IF(PM!$D230&lt;&gt;"",PM!$D230,"")</f>
        <v/>
      </c>
      <c r="AC4" s="107" t="str">
        <f>IF(PM!$D231&lt;&gt;"",PM!$D231,"")</f>
        <v/>
      </c>
      <c r="AD4" s="107" t="str">
        <f>IF(PM!$D232&lt;&gt;"",PM!$D232,"")</f>
        <v/>
      </c>
      <c r="AE4" s="107" t="str">
        <f>IF(PM!$D271&lt;&gt;"",PM!$D271,"")</f>
        <v/>
      </c>
      <c r="AF4" s="107" t="str">
        <f>IF(PM!$D272&lt;&gt;"",PM!$D272,"")</f>
        <v/>
      </c>
      <c r="AG4" s="107" t="str">
        <f>IF(PM!$D273&lt;&gt;"",PM!$D273,"")</f>
        <v/>
      </c>
      <c r="AH4" s="107" t="str">
        <f>IF(PM!$D312&lt;&gt;"",PM!$D312,"")</f>
        <v/>
      </c>
      <c r="AI4" s="107" t="str">
        <f>IF(PM!$D313&lt;&gt;"",PM!$D313,"")</f>
        <v/>
      </c>
      <c r="AJ4" s="107" t="str">
        <f>IF(PM!$D314&lt;&gt;"",PM!$D314,"")</f>
        <v/>
      </c>
      <c r="AK4" s="107" t="str">
        <f>IF(PM!$D353&lt;&gt;"",PM!$D353,"")</f>
        <v/>
      </c>
      <c r="AL4" s="107" t="str">
        <f>IF(PM!$D354&lt;&gt;"",PM!$D354,"")</f>
        <v/>
      </c>
      <c r="AM4" s="107" t="str">
        <f>IF(PM!$D355&lt;&gt;"",PM!$D355,"")</f>
        <v/>
      </c>
      <c r="AN4" s="107" t="str">
        <f>IF(PM!$D394&lt;&gt;"",PM!$D394,"")</f>
        <v/>
      </c>
      <c r="AO4" s="107" t="str">
        <f>IF(PM!$D395&lt;&gt;"",PM!$D395,"")</f>
        <v/>
      </c>
      <c r="AP4" s="107" t="str">
        <f>IF(PM!$D396&lt;&gt;"",PM!$D396,"")</f>
        <v/>
      </c>
      <c r="AQ4" s="108"/>
      <c r="AR4" s="400" t="s">
        <v>250</v>
      </c>
      <c r="AS4" s="401"/>
      <c r="AT4" s="401"/>
      <c r="AU4" s="401"/>
      <c r="AV4" s="402"/>
      <c r="AW4" s="107" t="str">
        <f>IF(PgM!$G26&lt;&gt;"",PgM!$G26,"")</f>
        <v/>
      </c>
      <c r="AX4" s="107" t="str">
        <f>IF(PgM!$G27&lt;&gt;"",PgM!$G27,"")</f>
        <v/>
      </c>
      <c r="AY4" s="107" t="str">
        <f>IF(PgM!$G28&lt;&gt;"",PgM!$G28,"")</f>
        <v/>
      </c>
      <c r="AZ4" s="107" t="str">
        <f>IF(PgM!$G106&lt;&gt;"",PgM!$G106,"")</f>
        <v/>
      </c>
      <c r="BA4" s="107" t="str">
        <f>IF(PgM!$G107&lt;&gt;"",PgM!$G107,"")</f>
        <v/>
      </c>
      <c r="BB4" s="107" t="str">
        <f>IF(PgM!$G108&lt;&gt;"",PgM!$G108,"")</f>
        <v/>
      </c>
      <c r="BC4" s="107" t="str">
        <f>IF(PgM!$G186&lt;&gt;"",PgM!$G186,"")</f>
        <v/>
      </c>
      <c r="BD4" s="107" t="str">
        <f>IF(PgM!$G187&lt;&gt;"",PgM!$G187,"")</f>
        <v/>
      </c>
      <c r="BE4" s="107" t="str">
        <f>IF(PgM!$G188&lt;&gt;"",PgM!$G188,"")</f>
        <v/>
      </c>
      <c r="BF4" s="108"/>
      <c r="BG4" s="400" t="s">
        <v>250</v>
      </c>
      <c r="BH4" s="401"/>
      <c r="BI4" s="401"/>
      <c r="BJ4" s="401"/>
      <c r="BK4" s="402"/>
      <c r="BL4" s="107" t="str">
        <f>IF(PfM!$G26&lt;&gt;"",PfM!$G26,"")</f>
        <v/>
      </c>
      <c r="BM4" s="107" t="str">
        <f>IF(PfM!$G27&lt;&gt;"",PfM!$G27,"")</f>
        <v/>
      </c>
      <c r="BN4" s="107" t="str">
        <f>IF(PfM!$G28&lt;&gt;"",PfM!$G28,"")</f>
        <v/>
      </c>
      <c r="BO4" s="107" t="str">
        <f>IF(PfM!$G106&lt;&gt;"",PfM!$G106,"")</f>
        <v/>
      </c>
      <c r="BP4" s="107" t="str">
        <f>IF(PfM!$G107&lt;&gt;"",PfM!$G107,"")</f>
        <v/>
      </c>
      <c r="BQ4" s="107" t="str">
        <f>IF(PfM!$G108&lt;&gt;"",PfM!$G108,"")</f>
        <v/>
      </c>
      <c r="BR4" s="107" t="str">
        <f>IF(PfM!$G186&lt;&gt;"",PfM!$G186,"")</f>
        <v/>
      </c>
      <c r="BS4" s="107" t="str">
        <f>IF(PfM!$G187&lt;&gt;"",PfM!$G187,"")</f>
        <v/>
      </c>
      <c r="BT4" s="107" t="str">
        <f>IF(PfM!$G188&lt;&gt;"",PfM!$G188,"")</f>
        <v/>
      </c>
      <c r="BU4" s="94"/>
      <c r="BV4" s="400" t="s">
        <v>250</v>
      </c>
      <c r="BW4" s="401"/>
      <c r="BX4" s="401"/>
      <c r="BY4" s="401"/>
      <c r="BZ4" s="402"/>
      <c r="CA4" s="107" t="str">
        <f>IF(Agil!$D25&lt;&gt;"",Agil!$D25,"")</f>
        <v/>
      </c>
      <c r="CB4" s="107" t="str">
        <f>IF(Agil!$D26&lt;&gt;"",Agil!$D26,"")</f>
        <v/>
      </c>
      <c r="CC4" s="107" t="str">
        <f>IF(Agil!$D27&lt;&gt;"",Agil!$D27,"")</f>
        <v/>
      </c>
      <c r="CD4" s="107" t="str">
        <f>IF(Agil!$D66&lt;&gt;"",Agil!$D66,"")</f>
        <v/>
      </c>
      <c r="CE4" s="107" t="str">
        <f>IF(Agil!$D67&lt;&gt;"",Agil!$D67,"")</f>
        <v/>
      </c>
      <c r="CF4" s="107" t="str">
        <f>IF(Agil!$D68&lt;&gt;"",Agil!$D68,"")</f>
        <v/>
      </c>
      <c r="CG4" s="107" t="str">
        <f>IF(Agil!$D107&lt;&gt;"",Agil!$D107,"")</f>
        <v/>
      </c>
      <c r="CH4" s="107" t="str">
        <f>IF(Agil!$D108&lt;&gt;"",Agil!$D108,"")</f>
        <v/>
      </c>
      <c r="CI4" s="107" t="str">
        <f>IF(Agil!$D109&lt;&gt;"",Agil!$D109,"")</f>
        <v/>
      </c>
      <c r="CJ4" s="107" t="str">
        <f>IF(Agil!$D148&lt;&gt;"",Agil!$D148,"")</f>
        <v/>
      </c>
      <c r="CK4" s="107" t="str">
        <f>IF(Agil!$D149&lt;&gt;"",Agil!$D149,"")</f>
        <v/>
      </c>
      <c r="CL4" s="107" t="str">
        <f>IF(Agil!$D150&lt;&gt;"",Agil!$D150,"")</f>
        <v/>
      </c>
      <c r="CM4" s="107" t="str">
        <f>IF(Agil!$D189&lt;&gt;"",Agil!$D189,"")</f>
        <v/>
      </c>
      <c r="CN4" s="107" t="str">
        <f>IF(Agil!$D190&lt;&gt;"",Agil!$D190,"")</f>
        <v/>
      </c>
      <c r="CO4" s="107" t="str">
        <f>IF(Agil!$D191&lt;&gt;"",Agil!$D191,"")</f>
        <v/>
      </c>
      <c r="CP4" s="107" t="str">
        <f>IF(Agil!$D230&lt;&gt;"",Agil!$D230,"")</f>
        <v/>
      </c>
      <c r="CQ4" s="107" t="str">
        <f>IF(Agil!$D231&lt;&gt;"",Agil!$D231,"")</f>
        <v/>
      </c>
      <c r="CR4" s="107" t="str">
        <f>IF(Agil!$D232&lt;&gt;"",Agil!$D232,"")</f>
        <v/>
      </c>
      <c r="CS4" s="107" t="str">
        <f>IF(Agil!$D271&lt;&gt;"",Agil!$D271,"")</f>
        <v/>
      </c>
      <c r="CT4" s="107" t="str">
        <f>IF(Agil!$D272&lt;&gt;"",Agil!$D272,"")</f>
        <v/>
      </c>
      <c r="CU4" s="107" t="str">
        <f>IF(Agil!$D273&lt;&gt;"",Agil!$D273,"")</f>
        <v/>
      </c>
      <c r="CV4" s="107" t="str">
        <f>IF(Agil!$D312&lt;&gt;"",Agil!$D312,"")</f>
        <v/>
      </c>
      <c r="CW4" s="107" t="str">
        <f>IF(Agil!$D313&lt;&gt;"",Agil!$D313,"")</f>
        <v/>
      </c>
      <c r="CX4" s="107" t="str">
        <f>IF(Agil!$D314&lt;&gt;"",Agil!$D314,"")</f>
        <v/>
      </c>
      <c r="CY4" s="107" t="str">
        <f>IF(Agil!$D353&lt;&gt;"",Agil!$D353,"")</f>
        <v/>
      </c>
      <c r="CZ4" s="107" t="str">
        <f>IF(Agil!$D354&lt;&gt;"",Agil!$D354,"")</f>
        <v/>
      </c>
      <c r="DA4" s="107" t="str">
        <f>IF(Agil!$D355&lt;&gt;"",Agil!$D355,"")</f>
        <v/>
      </c>
      <c r="DB4" s="107" t="str">
        <f>IF(Agil!$D394&lt;&gt;"",Agil!$D394,"")</f>
        <v/>
      </c>
      <c r="DC4" s="107" t="str">
        <f>IF(Agil!$D395&lt;&gt;"",Agil!$D395,"")</f>
        <v/>
      </c>
      <c r="DD4" s="107" t="str">
        <f>IF(Agil!$D396&lt;&gt;"",Agil!$D396,"")</f>
        <v/>
      </c>
      <c r="DE4" s="94"/>
      <c r="DF4" s="400" t="s">
        <v>250</v>
      </c>
      <c r="DG4" s="401"/>
      <c r="DH4" s="401"/>
      <c r="DI4" s="401"/>
      <c r="DJ4" s="402"/>
      <c r="DK4" s="107" t="str">
        <f>IF(AgilPfM!$G26&lt;&gt;"",AgilPfM!$G26,"")</f>
        <v/>
      </c>
      <c r="DL4" s="107" t="str">
        <f>IF(AgilPfM!$G27&lt;&gt;"",AgilPfM!$G27,"")</f>
        <v/>
      </c>
      <c r="DM4" s="107" t="str">
        <f>IF(AgilPfM!$G28&lt;&gt;"",AgilPfM!$G28,"")</f>
        <v/>
      </c>
      <c r="DN4" s="107" t="str">
        <f>IF(AgilPfM!$G106&lt;&gt;"",AgilPfM!$G106,"")</f>
        <v/>
      </c>
      <c r="DO4" s="107" t="str">
        <f>IF(AgilPfM!$G107&lt;&gt;"",AgilPfM!$G107,"")</f>
        <v/>
      </c>
      <c r="DP4" s="107" t="str">
        <f>IF(AgilPfM!$G108&lt;&gt;"",AgilPfM!$G108,"")</f>
        <v/>
      </c>
      <c r="DQ4" s="107" t="str">
        <f>IF(AgilPfM!$G186&lt;&gt;"",AgilPfM!$G186,"")</f>
        <v/>
      </c>
      <c r="DR4" s="107" t="str">
        <f>IF(AgilPfM!$G187&lt;&gt;"",AgilPfM!$G187,"")</f>
        <v/>
      </c>
      <c r="DS4" s="107" t="str">
        <f>IF(AgilPfM!$G188&lt;&gt;"",AgilPfM!$G188,"")</f>
        <v/>
      </c>
      <c r="DT4" s="94"/>
    </row>
    <row r="5" spans="1:124" ht="20.149999999999999" customHeight="1" x14ac:dyDescent="0.35">
      <c r="A5" s="92"/>
      <c r="B5" s="257"/>
      <c r="C5" s="257"/>
      <c r="D5" s="395"/>
      <c r="E5" s="395"/>
      <c r="F5" s="395"/>
      <c r="G5" s="257"/>
      <c r="H5" s="400" t="s">
        <v>251</v>
      </c>
      <c r="I5" s="401"/>
      <c r="J5" s="401"/>
      <c r="K5" s="401"/>
      <c r="L5" s="402"/>
      <c r="M5" s="107" t="str">
        <f>IF(PM!$F25&lt;&gt;"",PM!$F25,"")</f>
        <v/>
      </c>
      <c r="N5" s="107" t="str">
        <f>IF(PM!$F26&lt;&gt;"",PM!$F26,"")</f>
        <v/>
      </c>
      <c r="O5" s="107" t="str">
        <f>IF(PM!$F27&lt;&gt;"",PM!$F27,"")</f>
        <v/>
      </c>
      <c r="P5" s="107" t="str">
        <f>IF(PM!$F66&lt;&gt;"",PM!$F66,"")</f>
        <v/>
      </c>
      <c r="Q5" s="107" t="str">
        <f>IF(PM!$F67&lt;&gt;"",PM!$F67,"")</f>
        <v/>
      </c>
      <c r="R5" s="107" t="str">
        <f>IF(PM!$F68&lt;&gt;"",PM!$F68,"")</f>
        <v/>
      </c>
      <c r="S5" s="107" t="str">
        <f>IF(PM!$F107&lt;&gt;"",PM!$F107,"")</f>
        <v/>
      </c>
      <c r="T5" s="107" t="str">
        <f>IF(PM!$F108&lt;&gt;"",PM!$F108,"")</f>
        <v/>
      </c>
      <c r="U5" s="107" t="str">
        <f>IF(PM!$F109&lt;&gt;"",PM!$F109,"")</f>
        <v/>
      </c>
      <c r="V5" s="107" t="str">
        <f>IF(PM!$F148&lt;&gt;"",PM!$F148,"")</f>
        <v/>
      </c>
      <c r="W5" s="107" t="str">
        <f>IF(PM!$F149&lt;&gt;"",PM!$F149,"")</f>
        <v/>
      </c>
      <c r="X5" s="107" t="str">
        <f>IF(PM!$F150&lt;&gt;"",PM!$F150,"")</f>
        <v/>
      </c>
      <c r="Y5" s="107" t="str">
        <f>IF(PM!$F189&lt;&gt;"",PM!$F189,"")</f>
        <v/>
      </c>
      <c r="Z5" s="107" t="str">
        <f>IF(PM!$F190&lt;&gt;"",PM!$F190,"")</f>
        <v/>
      </c>
      <c r="AA5" s="107" t="str">
        <f>IF(PM!$F191&lt;&gt;"",PM!$F191,"")</f>
        <v/>
      </c>
      <c r="AB5" s="107" t="str">
        <f>IF(PM!$F230&lt;&gt;"",PM!$F230,"")</f>
        <v/>
      </c>
      <c r="AC5" s="107" t="str">
        <f>IF(PM!$F231&lt;&gt;"",PM!$F231,"")</f>
        <v/>
      </c>
      <c r="AD5" s="107" t="str">
        <f>IF(PM!$F232&lt;&gt;"",PM!$F232,"")</f>
        <v/>
      </c>
      <c r="AE5" s="107" t="str">
        <f>IF(PM!$F271&lt;&gt;"",PM!$F271,"")</f>
        <v/>
      </c>
      <c r="AF5" s="107" t="str">
        <f>IF(PM!$F272&lt;&gt;"",PM!$F272,"")</f>
        <v/>
      </c>
      <c r="AG5" s="107" t="str">
        <f>IF(PM!$F273&lt;&gt;"",PM!$F273,"")</f>
        <v/>
      </c>
      <c r="AH5" s="107" t="str">
        <f>IF(PM!$F312&lt;&gt;"",PM!$F312,"")</f>
        <v/>
      </c>
      <c r="AI5" s="107" t="str">
        <f>IF(PM!$F313&lt;&gt;"",PM!$F313,"")</f>
        <v/>
      </c>
      <c r="AJ5" s="107" t="str">
        <f>IF(PM!$F314&lt;&gt;"",PM!$F314,"")</f>
        <v/>
      </c>
      <c r="AK5" s="107" t="str">
        <f>IF(PM!$F353&lt;&gt;"",PM!$F353,"")</f>
        <v/>
      </c>
      <c r="AL5" s="107" t="str">
        <f>IF(PM!$F354&lt;&gt;"",PM!$F354,"")</f>
        <v/>
      </c>
      <c r="AM5" s="107" t="str">
        <f>IF(PM!$F355&lt;&gt;"",PM!$F355,"")</f>
        <v/>
      </c>
      <c r="AN5" s="107" t="str">
        <f>IF(PM!$F394&lt;&gt;"",PM!$F394,"")</f>
        <v/>
      </c>
      <c r="AO5" s="107" t="str">
        <f>IF(PM!$F395&lt;&gt;"",PM!$F395,"")</f>
        <v/>
      </c>
      <c r="AP5" s="107" t="str">
        <f>IF(PM!$F396&lt;&gt;"",PM!$F396,"")</f>
        <v/>
      </c>
      <c r="AQ5" s="108"/>
      <c r="AR5" s="400" t="s">
        <v>251</v>
      </c>
      <c r="AS5" s="401"/>
      <c r="AT5" s="401"/>
      <c r="AU5" s="401"/>
      <c r="AV5" s="402"/>
      <c r="AW5" s="107" t="str">
        <f>IF(PgM!$I26&lt;&gt;"",PgM!$I26,"")</f>
        <v/>
      </c>
      <c r="AX5" s="107" t="str">
        <f>IF(PgM!$I27&lt;&gt;"",PgM!$I27,"")</f>
        <v/>
      </c>
      <c r="AY5" s="107" t="str">
        <f>IF(PgM!$I28&lt;&gt;"",PgM!$I28,"")</f>
        <v/>
      </c>
      <c r="AZ5" s="107" t="str">
        <f>IF(PgM!$I106&lt;&gt;"",PgM!$I106,"")</f>
        <v/>
      </c>
      <c r="BA5" s="107" t="str">
        <f>IF(PgM!$I107&lt;&gt;"",PgM!$I107,"")</f>
        <v/>
      </c>
      <c r="BB5" s="107" t="str">
        <f>IF(PgM!$I108&lt;&gt;"",PgM!$I108,"")</f>
        <v/>
      </c>
      <c r="BC5" s="107" t="str">
        <f>IF(PgM!$I186&lt;&gt;"",PgM!$I186,"")</f>
        <v/>
      </c>
      <c r="BD5" s="107" t="str">
        <f>IF(PgM!$I187&lt;&gt;"",PgM!$I187,"")</f>
        <v/>
      </c>
      <c r="BE5" s="107" t="str">
        <f>IF(PgM!$I188&lt;&gt;"",PgM!$I188,"")</f>
        <v/>
      </c>
      <c r="BF5" s="108"/>
      <c r="BG5" s="400" t="s">
        <v>251</v>
      </c>
      <c r="BH5" s="401"/>
      <c r="BI5" s="401"/>
      <c r="BJ5" s="401"/>
      <c r="BK5" s="402"/>
      <c r="BL5" s="107" t="str">
        <f>IF(PfM!$I26&lt;&gt;"",PfM!$I26,"")</f>
        <v/>
      </c>
      <c r="BM5" s="107" t="str">
        <f>IF(PfM!$I27&lt;&gt;"",PfM!$I27,"")</f>
        <v/>
      </c>
      <c r="BN5" s="107" t="str">
        <f>IF(PfM!$I28&lt;&gt;"",PfM!$I28,"")</f>
        <v/>
      </c>
      <c r="BO5" s="107" t="str">
        <f>IF(PfM!$I106&lt;&gt;"",PfM!$I106,"")</f>
        <v/>
      </c>
      <c r="BP5" s="107" t="str">
        <f>IF(PfM!$I107&lt;&gt;"",PfM!$I107,"")</f>
        <v/>
      </c>
      <c r="BQ5" s="107" t="str">
        <f>IF(PfM!$I108&lt;&gt;"",PfM!$I108,"")</f>
        <v/>
      </c>
      <c r="BR5" s="107" t="str">
        <f>IF(PfM!$I186&lt;&gt;"",PfM!$I186,"")</f>
        <v/>
      </c>
      <c r="BS5" s="107" t="str">
        <f>IF(PfM!$I187&lt;&gt;"",PfM!$I187,"")</f>
        <v/>
      </c>
      <c r="BT5" s="107" t="str">
        <f>IF(PfM!$I188&lt;&gt;"",PfM!$I188,"")</f>
        <v/>
      </c>
      <c r="BU5" s="94"/>
      <c r="BV5" s="400" t="s">
        <v>251</v>
      </c>
      <c r="BW5" s="401"/>
      <c r="BX5" s="401"/>
      <c r="BY5" s="401"/>
      <c r="BZ5" s="402"/>
      <c r="CA5" s="107" t="str">
        <f>IF(Agil!$F25&lt;&gt;"",Agil!$F25,"")</f>
        <v/>
      </c>
      <c r="CB5" s="107" t="str">
        <f>IF(Agil!$F26&lt;&gt;"",Agil!$F26,"")</f>
        <v/>
      </c>
      <c r="CC5" s="107" t="str">
        <f>IF(Agil!$F27&lt;&gt;"",Agil!$F27,"")</f>
        <v/>
      </c>
      <c r="CD5" s="107" t="str">
        <f>IF(Agil!$F66&lt;&gt;"",Agil!$F66,"")</f>
        <v/>
      </c>
      <c r="CE5" s="107" t="str">
        <f>IF(Agil!$F67&lt;&gt;"",Agil!$F67,"")</f>
        <v/>
      </c>
      <c r="CF5" s="107" t="str">
        <f>IF(Agil!$F68&lt;&gt;"",Agil!$F68,"")</f>
        <v/>
      </c>
      <c r="CG5" s="107" t="str">
        <f>IF(Agil!$F107&lt;&gt;"",Agil!$F107,"")</f>
        <v/>
      </c>
      <c r="CH5" s="107" t="str">
        <f>IF(Agil!$F108&lt;&gt;"",Agil!$F108,"")</f>
        <v/>
      </c>
      <c r="CI5" s="107" t="str">
        <f>IF(Agil!$F109&lt;&gt;"",Agil!$F109,"")</f>
        <v/>
      </c>
      <c r="CJ5" s="107" t="str">
        <f>IF(Agil!$F148&lt;&gt;"",Agil!$F148,"")</f>
        <v/>
      </c>
      <c r="CK5" s="107" t="str">
        <f>IF(Agil!$F149&lt;&gt;"",Agil!$F149,"")</f>
        <v/>
      </c>
      <c r="CL5" s="107" t="str">
        <f>IF(Agil!$F150&lt;&gt;"",Agil!$F150,"")</f>
        <v/>
      </c>
      <c r="CM5" s="107" t="str">
        <f>IF(Agil!$F189&lt;&gt;"",Agil!$F189,"")</f>
        <v/>
      </c>
      <c r="CN5" s="107" t="str">
        <f>IF(Agil!$F190&lt;&gt;"",Agil!$F190,"")</f>
        <v/>
      </c>
      <c r="CO5" s="107" t="str">
        <f>IF(Agil!$F191&lt;&gt;"",Agil!$F191,"")</f>
        <v/>
      </c>
      <c r="CP5" s="107" t="str">
        <f>IF(Agil!$F230&lt;&gt;"",Agil!$F230,"")</f>
        <v/>
      </c>
      <c r="CQ5" s="107" t="str">
        <f>IF(Agil!$F231&lt;&gt;"",Agil!$F231,"")</f>
        <v/>
      </c>
      <c r="CR5" s="107" t="str">
        <f>IF(Agil!$F232&lt;&gt;"",Agil!$F232,"")</f>
        <v/>
      </c>
      <c r="CS5" s="107" t="str">
        <f>IF(Agil!$F271&lt;&gt;"",Agil!$F271,"")</f>
        <v/>
      </c>
      <c r="CT5" s="107" t="str">
        <f>IF(Agil!$F272&lt;&gt;"",Agil!$F272,"")</f>
        <v/>
      </c>
      <c r="CU5" s="107" t="str">
        <f>IF(Agil!$F273&lt;&gt;"",Agil!$F273,"")</f>
        <v/>
      </c>
      <c r="CV5" s="107" t="str">
        <f>IF(Agil!$F312&lt;&gt;"",Agil!$F312,"")</f>
        <v/>
      </c>
      <c r="CW5" s="107" t="str">
        <f>IF(Agil!$F313&lt;&gt;"",Agil!$F313,"")</f>
        <v/>
      </c>
      <c r="CX5" s="107" t="str">
        <f>IF(Agil!$F314&lt;&gt;"",Agil!$F314,"")</f>
        <v/>
      </c>
      <c r="CY5" s="107" t="str">
        <f>IF(Agil!$F353&lt;&gt;"",Agil!$F353,"")</f>
        <v/>
      </c>
      <c r="CZ5" s="107" t="str">
        <f>IF(Agil!$F354&lt;&gt;"",Agil!$F354,"")</f>
        <v/>
      </c>
      <c r="DA5" s="107" t="str">
        <f>IF(Agil!$F355&lt;&gt;"",Agil!$F355,"")</f>
        <v/>
      </c>
      <c r="DB5" s="107" t="str">
        <f>IF(Agil!$F394&lt;&gt;"",Agil!$F394,"")</f>
        <v/>
      </c>
      <c r="DC5" s="107" t="str">
        <f>IF(Agil!$F395&lt;&gt;"",Agil!$F395,"")</f>
        <v/>
      </c>
      <c r="DD5" s="107" t="str">
        <f>IF(Agil!$F396&lt;&gt;"",Agil!$F396,"")</f>
        <v/>
      </c>
      <c r="DE5" s="94"/>
      <c r="DF5" s="400" t="s">
        <v>251</v>
      </c>
      <c r="DG5" s="401"/>
      <c r="DH5" s="401"/>
      <c r="DI5" s="401"/>
      <c r="DJ5" s="402"/>
      <c r="DK5" s="107" t="str">
        <f>IF(AgilPfM!$I26&lt;&gt;"",AgilPfM!$I26,"")</f>
        <v/>
      </c>
      <c r="DL5" s="107" t="str">
        <f>IF(AgilPfM!$I27&lt;&gt;"",AgilPfM!$I27,"")</f>
        <v/>
      </c>
      <c r="DM5" s="107" t="str">
        <f>IF(AgilPfM!$I28&lt;&gt;"",AgilPfM!$I28,"")</f>
        <v/>
      </c>
      <c r="DN5" s="107" t="str">
        <f>IF(AgilPfM!$I106&lt;&gt;"",AgilPfM!$I106,"")</f>
        <v/>
      </c>
      <c r="DO5" s="107" t="str">
        <f>IF(AgilPfM!$I107&lt;&gt;"",AgilPfM!$I107,"")</f>
        <v/>
      </c>
      <c r="DP5" s="107" t="str">
        <f>IF(AgilPfM!$I108&lt;&gt;"",AgilPfM!$I108,"")</f>
        <v/>
      </c>
      <c r="DQ5" s="107" t="str">
        <f>IF(AgilPfM!$I186&lt;&gt;"",AgilPfM!$I186,"")</f>
        <v/>
      </c>
      <c r="DR5" s="107" t="str">
        <f>IF(AgilPfM!$I187&lt;&gt;"",AgilPfM!$I187,"")</f>
        <v/>
      </c>
      <c r="DS5" s="107" t="str">
        <f>IF(AgilPfM!$I188&lt;&gt;"",AgilPfM!$I188,"")</f>
        <v/>
      </c>
      <c r="DT5" s="94"/>
    </row>
    <row r="6" spans="1:124" ht="20.149999999999999" customHeight="1" x14ac:dyDescent="0.35">
      <c r="A6" s="92"/>
      <c r="B6" s="257"/>
      <c r="C6" s="257"/>
      <c r="D6" s="395"/>
      <c r="E6" s="395"/>
      <c r="F6" s="395"/>
      <c r="G6" s="257"/>
      <c r="H6" s="400" t="s">
        <v>1572</v>
      </c>
      <c r="I6" s="401"/>
      <c r="J6" s="401"/>
      <c r="K6" s="401"/>
      <c r="L6" s="402"/>
      <c r="M6" s="102">
        <f>IF(PM!$AM25=1,PM!$J25,0)</f>
        <v>0</v>
      </c>
      <c r="N6" s="102">
        <f>IF(PM!$AM26=1,PM!$J26,0)</f>
        <v>0</v>
      </c>
      <c r="O6" s="102">
        <f>IF(PM!$AM27=1,PM!$J27,0)</f>
        <v>0</v>
      </c>
      <c r="P6" s="102">
        <f>IF(PM!$AM66=1,PM!$J66,0)</f>
        <v>0</v>
      </c>
      <c r="Q6" s="102">
        <f>IF(PM!$AM67=1,PM!$J67,0)</f>
        <v>0</v>
      </c>
      <c r="R6" s="102">
        <f>IF(PM!$AM68=1,PM!$J68,0)</f>
        <v>0</v>
      </c>
      <c r="S6" s="102">
        <f>IF(PM!$AM107=1,PM!$J107,0)</f>
        <v>0</v>
      </c>
      <c r="T6" s="102">
        <f>IF(PM!$AM108=1,PM!$J108,0)</f>
        <v>0</v>
      </c>
      <c r="U6" s="102">
        <f>IF(PM!$AM109=1,PM!$J109,0)</f>
        <v>0</v>
      </c>
      <c r="V6" s="102">
        <f>IF(PM!$AM148=1,PM!$J148,0)</f>
        <v>0</v>
      </c>
      <c r="W6" s="102">
        <f>IF(PM!$AM149=1,PM!$J149,0)</f>
        <v>0</v>
      </c>
      <c r="X6" s="102">
        <f>IF(PM!$AM150=1,PM!$J150,0)</f>
        <v>0</v>
      </c>
      <c r="Y6" s="102">
        <f>IF(PM!$AM189=1,PM!$J189,0)</f>
        <v>0</v>
      </c>
      <c r="Z6" s="102">
        <f>IF(PM!$AM190=1,PM!$J190,0)</f>
        <v>0</v>
      </c>
      <c r="AA6" s="102">
        <f>IF(PM!$AM191=1,PM!$J191,0)</f>
        <v>0</v>
      </c>
      <c r="AB6" s="102">
        <f>IF(PM!$AM230=1,PM!$J230,0)</f>
        <v>0</v>
      </c>
      <c r="AC6" s="102">
        <f>IF(PM!$AM231=1,PM!$J231,0)</f>
        <v>0</v>
      </c>
      <c r="AD6" s="102">
        <f>IF(PM!$AM232=1,PM!$J232,0)</f>
        <v>0</v>
      </c>
      <c r="AE6" s="102">
        <f>IF(PM!$AM271=1,PM!$J271,0)</f>
        <v>0</v>
      </c>
      <c r="AF6" s="102">
        <f>IF(PM!$AM272=1,PM!$J272,0)</f>
        <v>0</v>
      </c>
      <c r="AG6" s="102">
        <f>IF(PM!$AM273=1,PM!$J273,0)</f>
        <v>0</v>
      </c>
      <c r="AH6" s="102">
        <f>IF(PM!$AM312=1,PM!$J312,0)</f>
        <v>0</v>
      </c>
      <c r="AI6" s="102">
        <f>IF(PM!$AM313=1,PM!$J313,0)</f>
        <v>0</v>
      </c>
      <c r="AJ6" s="102">
        <f>IF(PM!$AM314=1,PM!$J314,0)</f>
        <v>0</v>
      </c>
      <c r="AK6" s="102">
        <f>IF(PM!$AM353=1,PM!$J353,0)</f>
        <v>0</v>
      </c>
      <c r="AL6" s="102">
        <f>IF(PM!$AM354=1,PM!$J354,0)</f>
        <v>0</v>
      </c>
      <c r="AM6" s="102">
        <f>IF(PM!$AM355=1,PM!$J355,0)</f>
        <v>0</v>
      </c>
      <c r="AN6" s="102">
        <f>IF(PM!$AM394=1,PM!$J394,0)</f>
        <v>0</v>
      </c>
      <c r="AO6" s="102">
        <f>IF(PM!$AM395=1,PM!$J395,0)</f>
        <v>0</v>
      </c>
      <c r="AP6" s="102">
        <f>IF(PM!$AM396=1,PM!$J396,0)</f>
        <v>0</v>
      </c>
      <c r="AQ6" s="103"/>
      <c r="AR6" s="400" t="s">
        <v>1572</v>
      </c>
      <c r="AS6" s="401"/>
      <c r="AT6" s="401"/>
      <c r="AU6" s="401"/>
      <c r="AV6" s="402"/>
      <c r="AW6" s="102">
        <f>IF(PgM!$AQ26=1,PgM!$L26,0)</f>
        <v>0</v>
      </c>
      <c r="AX6" s="102">
        <f>IF(PgM!$AQ27=1,PgM!$L27,0)</f>
        <v>0</v>
      </c>
      <c r="AY6" s="102">
        <f>IF(PgM!$AQ28=1,PgM!$L28,0)</f>
        <v>0</v>
      </c>
      <c r="AZ6" s="102">
        <f>IF(PgM!$AQ106=1,PgM!$L106,0)</f>
        <v>0</v>
      </c>
      <c r="BA6" s="102">
        <f>IF(PgM!$AQ107=1,PgM!$L107,0)</f>
        <v>0</v>
      </c>
      <c r="BB6" s="102">
        <f>IF(PgM!$AQ108=1,PgM!$L108,0)</f>
        <v>0</v>
      </c>
      <c r="BC6" s="102">
        <f>IF(PgM!$AQ186=1,PgM!$L186,0)</f>
        <v>0</v>
      </c>
      <c r="BD6" s="102">
        <f>IF(PgM!$AQ187=1,PgM!$L187,0)</f>
        <v>0</v>
      </c>
      <c r="BE6" s="102">
        <f>IF(PgM!$AQ188=1,PgM!$L188,0)</f>
        <v>0</v>
      </c>
      <c r="BF6" s="103"/>
      <c r="BG6" s="400" t="s">
        <v>1572</v>
      </c>
      <c r="BH6" s="401"/>
      <c r="BI6" s="401"/>
      <c r="BJ6" s="401"/>
      <c r="BK6" s="402"/>
      <c r="BL6" s="102">
        <f>IF(PfM!$AQ26=1,PfM!$L26,0)</f>
        <v>0</v>
      </c>
      <c r="BM6" s="102">
        <f>IF(PfM!$AQ27=1,PfM!$L27,0)</f>
        <v>0</v>
      </c>
      <c r="BN6" s="102">
        <f>IF(PfM!$AQ28=1,PfM!$L28,0)</f>
        <v>0</v>
      </c>
      <c r="BO6" s="102">
        <f>IF(PfM!$AQ106=1,PfM!$L106,0)</f>
        <v>0</v>
      </c>
      <c r="BP6" s="102">
        <f>IF(PfM!$AQ107=1,PfM!$L107,0)</f>
        <v>0</v>
      </c>
      <c r="BQ6" s="102">
        <f>IF(PfM!$AQ108=1,PfM!$L108,0)</f>
        <v>0</v>
      </c>
      <c r="BR6" s="102">
        <f>IF(PfM!$AQ186=1,PfM!$L186,0)</f>
        <v>0</v>
      </c>
      <c r="BS6" s="102">
        <f>IF(PfM!$AQ187=1,PfM!$L187,0)</f>
        <v>0</v>
      </c>
      <c r="BT6" s="102">
        <f>IF(PfM!$AQ188=1,PfM!$L188,0)</f>
        <v>0</v>
      </c>
      <c r="BU6" s="94"/>
      <c r="BV6" s="400" t="s">
        <v>1572</v>
      </c>
      <c r="BW6" s="401"/>
      <c r="BX6" s="401"/>
      <c r="BY6" s="401"/>
      <c r="BZ6" s="402"/>
      <c r="CA6" s="102">
        <f>IF(Agil!$AJ25=1,Agil!$J25,0)</f>
        <v>0</v>
      </c>
      <c r="CB6" s="102">
        <f>IF(Agil!$AJ26=1,Agil!$J26,0)</f>
        <v>0</v>
      </c>
      <c r="CC6" s="102">
        <f>IF(Agil!$AJ27=1,Agil!$J27,0)</f>
        <v>0</v>
      </c>
      <c r="CD6" s="102">
        <f>IF(Agil!$AJ66=1,Agil!$J66,0)</f>
        <v>0</v>
      </c>
      <c r="CE6" s="102">
        <f>IF(Agil!$AJ67=1,Agil!$J67,0)</f>
        <v>0</v>
      </c>
      <c r="CF6" s="102">
        <f>IF(Agil!$AJ68=1,Agil!$J68,0)</f>
        <v>0</v>
      </c>
      <c r="CG6" s="102">
        <f>IF(Agil!$AJ107=1,Agil!$J107,0)</f>
        <v>0</v>
      </c>
      <c r="CH6" s="102">
        <f>IF(Agil!$AJ108=1,Agil!$J108,0)</f>
        <v>0</v>
      </c>
      <c r="CI6" s="102">
        <f>IF(Agil!$AJ109=1,Agil!$J109,0)</f>
        <v>0</v>
      </c>
      <c r="CJ6" s="102">
        <f>IF(Agil!$AJ148=1,Agil!$J148,0)</f>
        <v>0</v>
      </c>
      <c r="CK6" s="102">
        <f>IF(Agil!$AJ149=1,Agil!$J149,0)</f>
        <v>0</v>
      </c>
      <c r="CL6" s="102">
        <f>IF(Agil!$AJ150=1,Agil!$J150,0)</f>
        <v>0</v>
      </c>
      <c r="CM6" s="102">
        <f>IF(Agil!$AJ189=1,Agil!$J189,0)</f>
        <v>0</v>
      </c>
      <c r="CN6" s="102">
        <f>IF(Agil!$AJ190=1,Agil!$J190,0)</f>
        <v>0</v>
      </c>
      <c r="CO6" s="102">
        <f>IF(Agil!$AJ191=1,Agil!$J191,0)</f>
        <v>0</v>
      </c>
      <c r="CP6" s="102">
        <f>IF(Agil!$AJ230=1,Agil!$J230,0)</f>
        <v>0</v>
      </c>
      <c r="CQ6" s="102">
        <f>IF(Agil!$AJ231=1,Agil!$J231,0)</f>
        <v>0</v>
      </c>
      <c r="CR6" s="102">
        <f>IF(Agil!$AJ232=1,Agil!$J232,0)</f>
        <v>0</v>
      </c>
      <c r="CS6" s="102">
        <f>IF(Agil!$AJ271=1,Agil!$J271,0)</f>
        <v>0</v>
      </c>
      <c r="CT6" s="102">
        <f>IF(Agil!$AJ272=1,Agil!$J272,0)</f>
        <v>0</v>
      </c>
      <c r="CU6" s="102">
        <f>IF(Agil!$AJ273=1,Agil!$J273,0)</f>
        <v>0</v>
      </c>
      <c r="CV6" s="102">
        <f>IF(Agil!$AJ312=1,Agil!$J312,0)</f>
        <v>0</v>
      </c>
      <c r="CW6" s="102">
        <f>IF(Agil!$AJ313=1,Agil!$J313,0)</f>
        <v>0</v>
      </c>
      <c r="CX6" s="102">
        <f>IF(Agil!$AJ314=1,Agil!$J314,0)</f>
        <v>0</v>
      </c>
      <c r="CY6" s="102">
        <f>IF(Agil!$AJ353=1,Agil!$J353,0)</f>
        <v>0</v>
      </c>
      <c r="CZ6" s="102">
        <f>IF(Agil!$AJ354=1,Agil!$J354,0)</f>
        <v>0</v>
      </c>
      <c r="DA6" s="102">
        <f>IF(Agil!$AJ355=1,Agil!$J355,0)</f>
        <v>0</v>
      </c>
      <c r="DB6" s="102">
        <f>IF(Agil!$AJ394=1,Agil!$J394,0)</f>
        <v>0</v>
      </c>
      <c r="DC6" s="102">
        <f>IF(Agil!$AJ395=1,Agil!$J395,0)</f>
        <v>0</v>
      </c>
      <c r="DD6" s="102">
        <f>IF(Agil!$AJ396=1,Agil!$J396,0)</f>
        <v>0</v>
      </c>
      <c r="DE6" s="94"/>
      <c r="DF6" s="400" t="s">
        <v>1572</v>
      </c>
      <c r="DG6" s="401"/>
      <c r="DH6" s="401"/>
      <c r="DI6" s="401"/>
      <c r="DJ6" s="402"/>
      <c r="DK6" s="102">
        <f>IF(AgilPfM!$AQ26=1,AgilPfM!$L26,0)</f>
        <v>0</v>
      </c>
      <c r="DL6" s="102">
        <f>IF(AgilPfM!$AQ27=1,AgilPfM!$L27,0)</f>
        <v>0</v>
      </c>
      <c r="DM6" s="102">
        <f>IF(AgilPfM!$AQ28=1,AgilPfM!$L28,0)</f>
        <v>0</v>
      </c>
      <c r="DN6" s="102">
        <f>IF(AgilPfM!$AQ106=1,AgilPfM!$L106,0)</f>
        <v>0</v>
      </c>
      <c r="DO6" s="102">
        <f>IF(AgilPfM!$AQ107=1,AgilPfM!$L107,0)</f>
        <v>0</v>
      </c>
      <c r="DP6" s="102">
        <f>IF(AgilPfM!$AQ108=1,AgilPfM!$L108,0)</f>
        <v>0</v>
      </c>
      <c r="DQ6" s="102">
        <f>IF(AgilPfM!$AQ186=1,AgilPfM!$L186,0)</f>
        <v>0</v>
      </c>
      <c r="DR6" s="102">
        <f>IF(AgilPfM!$AQ187=1,AgilPfM!$L187,0)</f>
        <v>0</v>
      </c>
      <c r="DS6" s="102">
        <f>IF(AgilPfM!$AQ188=1,AgilPfM!$L188,0)</f>
        <v>0</v>
      </c>
      <c r="DT6" s="94"/>
    </row>
    <row r="7" spans="1:124" ht="20.149999999999999" customHeight="1" x14ac:dyDescent="0.35">
      <c r="A7" s="92"/>
      <c r="B7" s="257"/>
      <c r="C7" s="257"/>
      <c r="D7" s="395"/>
      <c r="E7" s="395"/>
      <c r="F7" s="395"/>
      <c r="G7" s="257"/>
      <c r="H7" s="400" t="s">
        <v>1573</v>
      </c>
      <c r="I7" s="401"/>
      <c r="J7" s="401"/>
      <c r="K7" s="401"/>
      <c r="L7" s="402"/>
      <c r="M7" s="102" t="b">
        <f>IF(Pers!$D$12="A",PM!$AH25,IF(Pers!$D$12="B",PM!$AG25,IF(Pers!$D$12="C",PM!$AF25)))</f>
        <v>0</v>
      </c>
      <c r="N7" s="102" t="b">
        <f>IF(Pers!$D$12="A",PM!$AH26,IF(Pers!$D$12="B",PM!$AG26,IF(Pers!$D$12="C",PM!$AF26)))</f>
        <v>0</v>
      </c>
      <c r="O7" s="102" t="b">
        <f>IF(Pers!$D$12="A",PM!$AH27,IF(Pers!$D$12="B",PM!$AG27,IF(Pers!$D$12="C",PM!$AF27)))</f>
        <v>0</v>
      </c>
      <c r="P7" s="102" t="b">
        <f>IF(Pers!$D$12="A",PM!$AH66,IF(Pers!$D$12="B",PM!$AG66,IF(Pers!$D$12="C",PM!$AF66)))</f>
        <v>0</v>
      </c>
      <c r="Q7" s="102" t="b">
        <f>IF(Pers!$D$12="A",PM!$AH67,IF(Pers!$D$12="B",PM!$AG67,IF(Pers!$D$12="C",PM!$AF67)))</f>
        <v>0</v>
      </c>
      <c r="R7" s="102" t="b">
        <f>IF(Pers!$D$12="A",PM!$AH68,IF(Pers!$D$12="B",PM!$AG68,IF(Pers!$D$12="C",PM!$AF68)))</f>
        <v>0</v>
      </c>
      <c r="S7" s="102" t="b">
        <f>IF(Pers!$D$12="A",PM!$AH107,IF(Pers!$D$12="B",PM!$AG107,IF(Pers!$D$12="C",PM!$AF107)))</f>
        <v>0</v>
      </c>
      <c r="T7" s="102" t="b">
        <f>IF(Pers!$D$12="A",PM!$AH108,IF(Pers!$D$12="B",PM!$AG108,IF(Pers!$D$12="C",PM!$AF108)))</f>
        <v>0</v>
      </c>
      <c r="U7" s="102" t="b">
        <f>IF(Pers!$D$12="A",PM!$AH109,IF(Pers!$D$12="B",PM!$AG109,IF(Pers!$D$12="C",PM!$AF109)))</f>
        <v>0</v>
      </c>
      <c r="V7" s="102" t="b">
        <f>IF(Pers!$D$12="A",PM!$AH148,IF(Pers!$D$12="B",PM!$AG148,IF(Pers!$D$12="C",PM!$AF148)))</f>
        <v>0</v>
      </c>
      <c r="W7" s="102" t="b">
        <f>IF(Pers!$D$12="A",PM!$AH149,IF(Pers!$D$12="B",PM!$AG149,IF(Pers!$D$12="C",PM!$AF149)))</f>
        <v>0</v>
      </c>
      <c r="X7" s="102" t="b">
        <f>IF(Pers!$D$12="A",PM!$AH150,IF(Pers!$D$12="B",PM!$AG150,IF(Pers!$D$12="C",PM!$AF150)))</f>
        <v>0</v>
      </c>
      <c r="Y7" s="102" t="b">
        <f>IF(Pers!$D$12="A",PM!$AH189,IF(Pers!$D$12="B",PM!$AG189,IF(Pers!$D$12="C",PM!$AF189)))</f>
        <v>0</v>
      </c>
      <c r="Z7" s="102" t="b">
        <f>IF(Pers!$D$12="A",PM!$AH190,IF(Pers!$D$12="B",PM!$AG190,IF(Pers!$D$12="C",PM!$AF190)))</f>
        <v>0</v>
      </c>
      <c r="AA7" s="102" t="b">
        <f>IF(Pers!$D$12="A",PM!$AH191,IF(Pers!$D$12="B",PM!$AG191,IF(Pers!$D$12="C",PM!$AF191)))</f>
        <v>0</v>
      </c>
      <c r="AB7" s="102" t="b">
        <f>IF(Pers!$D$12="A",PM!$AH230,IF(Pers!$D$12="B",PM!$AG230,IF(Pers!$D$12="C",PM!$AF230)))</f>
        <v>0</v>
      </c>
      <c r="AC7" s="102" t="b">
        <f>IF(Pers!$D$12="A",PM!$AH231,IF(Pers!$D$12="B",PM!$AG231,IF(Pers!$D$12="C",PM!$AF231)))</f>
        <v>0</v>
      </c>
      <c r="AD7" s="102" t="b">
        <f>IF(Pers!$D$12="A",PM!$AH232,IF(Pers!$D$12="B",PM!$AG232,IF(Pers!$D$12="C",PM!$AF232)))</f>
        <v>0</v>
      </c>
      <c r="AE7" s="102" t="b">
        <f>IF(Pers!$D$12="A",PM!$AH271,IF(Pers!$D$12="B",PM!$AG271,IF(Pers!$D$12="C",PM!$AF271)))</f>
        <v>0</v>
      </c>
      <c r="AF7" s="102" t="b">
        <f>IF(Pers!$D$12="A",PM!$AH272,IF(Pers!$D$12="B",PM!$AG272,IF(Pers!$D$12="C",PM!$AF272)))</f>
        <v>0</v>
      </c>
      <c r="AG7" s="102" t="b">
        <f>IF(Pers!$D$12="A",PM!$AH273,IF(Pers!$D$12="B",PM!$AG273,IF(Pers!$D$12="C",PM!$AF273)))</f>
        <v>0</v>
      </c>
      <c r="AH7" s="102" t="b">
        <f>IF(Pers!$D$12="A",PM!$AH312,IF(Pers!$D$12="B",PM!$AG312,IF(Pers!$D$12="C",PM!$AF312)))</f>
        <v>0</v>
      </c>
      <c r="AI7" s="102" t="b">
        <f>IF(Pers!$D$12="A",PM!$AH313,IF(Pers!$D$12="B",PM!$AG313,IF(Pers!$D$12="C",PM!$AF313)))</f>
        <v>0</v>
      </c>
      <c r="AJ7" s="102" t="b">
        <f>IF(Pers!$D$12="A",PM!$AH314,IF(Pers!$D$12="B",PM!$AG314,IF(Pers!$D$12="C",PM!$AF314)))</f>
        <v>0</v>
      </c>
      <c r="AK7" s="102" t="b">
        <f>IF(Pers!$D$12="A",PM!$AH353,IF(Pers!$D$12="B",PM!$AG353,IF(Pers!$D$12="C",PM!$AF353)))</f>
        <v>0</v>
      </c>
      <c r="AL7" s="102" t="b">
        <f>IF(Pers!$D$12="A",PM!$AH354,IF(Pers!$D$12="B",PM!$AG354,IF(Pers!$D$12="C",PM!$AF354)))</f>
        <v>0</v>
      </c>
      <c r="AM7" s="102" t="b">
        <f>IF(Pers!$D$12="A",PM!$AH355,IF(Pers!$D$12="B",PM!$AG355,IF(Pers!$D$12="C",PM!$AF355)))</f>
        <v>0</v>
      </c>
      <c r="AN7" s="102" t="b">
        <f>IF(Pers!$D$12="A",PM!$AH394,IF(Pers!$D$12="B",PM!$AG394,IF(Pers!$D$12="C",PM!$AF394)))</f>
        <v>0</v>
      </c>
      <c r="AO7" s="102" t="b">
        <f>IF(Pers!$D$12="A",PM!$AH395,IF(Pers!$D$12="B",PM!$AG395,IF(Pers!$D$12="C",PM!$AF395)))</f>
        <v>0</v>
      </c>
      <c r="AP7" s="102" t="b">
        <f>IF(Pers!$D$12="A",PM!$AH396,IF(Pers!$D$12="B",PM!$AG396,IF(Pers!$D$12="C",PM!$AF396)))</f>
        <v>0</v>
      </c>
      <c r="AQ7" s="103"/>
      <c r="AR7" s="400" t="s">
        <v>1573</v>
      </c>
      <c r="AS7" s="401"/>
      <c r="AT7" s="401"/>
      <c r="AU7" s="401"/>
      <c r="AV7" s="402"/>
      <c r="AW7" s="102" t="b">
        <f>IF(Pers!$D$12="A",PgM!$AO26,IF(Pers!$D$12="B",PgM!$AN26))</f>
        <v>0</v>
      </c>
      <c r="AX7" s="102" t="b">
        <f>IF(Pers!$D$12="A",PgM!$AO27,IF(Pers!$D$12="B",PgM!$AN27))</f>
        <v>0</v>
      </c>
      <c r="AY7" s="102" t="b">
        <f>IF(Pers!$D$12="A",PgM!$AO28,IF(Pers!$D$12="B",PgM!$AN28))</f>
        <v>0</v>
      </c>
      <c r="AZ7" s="102" t="b">
        <f>IF(Pers!$D$12="A",PgM!$AO106,IF(Pers!$D$12="B",PgM!$AN106))</f>
        <v>0</v>
      </c>
      <c r="BA7" s="102" t="b">
        <f>IF(Pers!$D$12="A",PgM!$AO107,IF(Pers!$D$12="B",PgM!$AN107))</f>
        <v>0</v>
      </c>
      <c r="BB7" s="102" t="b">
        <f>IF(Pers!$D$12="A",PgM!$AO108,IF(Pers!$D$12="B",PgM!$AN108))</f>
        <v>0</v>
      </c>
      <c r="BC7" s="102" t="b">
        <f>IF(Pers!$D$12="A",PgM!$AO186,IF(Pers!$D$12="B",PgM!$AN186))</f>
        <v>0</v>
      </c>
      <c r="BD7" s="102" t="b">
        <f>IF(Pers!$D$12="A",PgM!$AO187,IF(Pers!$D$12="B",PgM!$AN187))</f>
        <v>0</v>
      </c>
      <c r="BE7" s="102" t="b">
        <f>IF(Pers!$D$12="A",PgM!$AO188,IF(Pers!$D$12="B",PgM!$AN188))</f>
        <v>0</v>
      </c>
      <c r="BF7" s="103"/>
      <c r="BG7" s="400" t="s">
        <v>1573</v>
      </c>
      <c r="BH7" s="401"/>
      <c r="BI7" s="401"/>
      <c r="BJ7" s="401"/>
      <c r="BK7" s="402"/>
      <c r="BL7" s="102" t="b">
        <f>IF(Pers!$D$12="A",PfM!$AO26,IF(Pers!$D$12="B",PfM!$AN26))</f>
        <v>0</v>
      </c>
      <c r="BM7" s="102" t="b">
        <f>IF(Pers!$D$12="A",PfM!$AO27,IF(Pers!$D$12="B",PfM!$AN27))</f>
        <v>0</v>
      </c>
      <c r="BN7" s="102" t="b">
        <f>IF(Pers!$D$12="A",PfM!$AO28,IF(Pers!$D$12="B",PfM!$AN28))</f>
        <v>0</v>
      </c>
      <c r="BO7" s="102" t="b">
        <f>IF(Pers!$D$12="A",PfM!$AO106,IF(Pers!$D$12="B",PfM!$AN106))</f>
        <v>0</v>
      </c>
      <c r="BP7" s="102" t="b">
        <f>IF(Pers!$D$12="A",PfM!$AO107,IF(Pers!$D$12="B",PfM!$AN107))</f>
        <v>0</v>
      </c>
      <c r="BQ7" s="102" t="b">
        <f>IF(Pers!$D$12="A",PfM!$AO108,IF(Pers!$D$12="B",PfM!$AN108))</f>
        <v>0</v>
      </c>
      <c r="BR7" s="102" t="b">
        <f>IF(Pers!$D$12="A",PfM!$AO186,IF(Pers!$D$12="B",PfM!$AN186))</f>
        <v>0</v>
      </c>
      <c r="BS7" s="102" t="b">
        <f>IF(Pers!$D$12="A",PfM!$AO187,IF(Pers!$D$12="B",PfM!$AN187))</f>
        <v>0</v>
      </c>
      <c r="BT7" s="102" t="b">
        <f>IF(Pers!$D$12="A",PfM!$AO188,IF(Pers!$D$12="B",PfM!$AN188))</f>
        <v>0</v>
      </c>
      <c r="BU7" s="94"/>
      <c r="BV7" s="400" t="s">
        <v>1573</v>
      </c>
      <c r="BW7" s="401"/>
      <c r="BX7" s="401"/>
      <c r="BY7" s="401"/>
      <c r="BZ7" s="402"/>
      <c r="CA7" s="102" t="b">
        <f>IF(Pers!$D$12="A",Agil!$AH25,IF(Pers!$D$12="B",Agil!$AG25,IF(Pers!$D$12="C",Agil!$AF25)))</f>
        <v>0</v>
      </c>
      <c r="CB7" s="102" t="b">
        <f>IF(Pers!$D$12="A",Agil!$AH26,IF(Pers!$D$12="B",Agil!$AG26,IF(Pers!$D$12="C",Agil!$AF26)))</f>
        <v>0</v>
      </c>
      <c r="CC7" s="102" t="b">
        <f>IF(Pers!$D$12="A",Agil!$AH27,IF(Pers!$D$12="B",Agil!$AG27,IF(Pers!$D$12="C",Agil!$AF27)))</f>
        <v>0</v>
      </c>
      <c r="CD7" s="102" t="b">
        <f>IF(Pers!$D$12="A",Agil!$AH66,IF(Pers!$D$12="B",Agil!$AG66,IF(Pers!$D$12="C",Agil!$AF66)))</f>
        <v>0</v>
      </c>
      <c r="CE7" s="102" t="b">
        <f>IF(Pers!$D$12="A",Agil!$AH67,IF(Pers!$D$12="B",Agil!$AG67,IF(Pers!$D$12="C",Agil!$AF67)))</f>
        <v>0</v>
      </c>
      <c r="CF7" s="102" t="b">
        <f>IF(Pers!$D$12="A",Agil!$AH68,IF(Pers!$D$12="B",Agil!$AG68,IF(Pers!$D$12="C",Agil!$AF68)))</f>
        <v>0</v>
      </c>
      <c r="CG7" s="102" t="b">
        <f>IF(Pers!$D$12="A",Agil!$AH107,IF(Pers!$D$12="B",Agil!$AG107,IF(Pers!$D$12="C",Agil!$AF107)))</f>
        <v>0</v>
      </c>
      <c r="CH7" s="102" t="b">
        <f>IF(Pers!$D$12="A",Agil!$AH108,IF(Pers!$D$12="B",Agil!$AG108,IF(Pers!$D$12="C",Agil!$AF108)))</f>
        <v>0</v>
      </c>
      <c r="CI7" s="102" t="b">
        <f>IF(Pers!$D$12="A",Agil!$AH109,IF(Pers!$D$12="B",Agil!$AG109,IF(Pers!$D$12="C",Agil!$AF109)))</f>
        <v>0</v>
      </c>
      <c r="CJ7" s="102" t="b">
        <f>IF(Pers!$D$12="A",Agil!$AH148,IF(Pers!$D$12="B",Agil!$AG148,IF(Pers!$D$12="C",Agil!$AF148)))</f>
        <v>0</v>
      </c>
      <c r="CK7" s="102" t="b">
        <f>IF(Pers!$D$12="A",Agil!$AH149,IF(Pers!$D$12="B",Agil!$AG149,IF(Pers!$D$12="C",Agil!$AF149)))</f>
        <v>0</v>
      </c>
      <c r="CL7" s="102" t="b">
        <f>IF(Pers!$D$12="A",Agil!$AH150,IF(Pers!$D$12="B",Agil!$AG150,IF(Pers!$D$12="C",Agil!$AF150)))</f>
        <v>0</v>
      </c>
      <c r="CM7" s="102" t="b">
        <f>IF(Pers!$D$12="A",Agil!$AH189,IF(Pers!$D$12="B",Agil!$AG189,IF(Pers!$D$12="C",Agil!$AF189)))</f>
        <v>0</v>
      </c>
      <c r="CN7" s="102" t="b">
        <f>IF(Pers!$D$12="A",Agil!$AH190,IF(Pers!$D$12="B",Agil!$AG190,IF(Pers!$D$12="C",Agil!$AF190)))</f>
        <v>0</v>
      </c>
      <c r="CO7" s="102" t="b">
        <f>IF(Pers!$D$12="A",Agil!$AH191,IF(Pers!$D$12="B",Agil!$AG191,IF(Pers!$D$12="C",Agil!$AF191)))</f>
        <v>0</v>
      </c>
      <c r="CP7" s="102" t="b">
        <f>IF(Pers!$D$12="A",Agil!$AH230,IF(Pers!$D$12="B",Agil!$AG230,IF(Pers!$D$12="C",Agil!$AF230)))</f>
        <v>0</v>
      </c>
      <c r="CQ7" s="102" t="b">
        <f>IF(Pers!$D$12="A",Agil!$AH231,IF(Pers!$D$12="B",Agil!$AG231,IF(Pers!$D$12="C",Agil!$AF231)))</f>
        <v>0</v>
      </c>
      <c r="CR7" s="102" t="b">
        <f>IF(Pers!$D$12="A",Agil!$AH232,IF(Pers!$D$12="B",Agil!$AG232,IF(Pers!$D$12="C",Agil!$AF232)))</f>
        <v>0</v>
      </c>
      <c r="CS7" s="102" t="b">
        <f>IF(Pers!$D$12="A",Agil!$AH271,IF(Pers!$D$12="B",Agil!$AG271,IF(Pers!$D$12="C",Agil!$AF271)))</f>
        <v>0</v>
      </c>
      <c r="CT7" s="102" t="b">
        <f>IF(Pers!$D$12="A",Agil!$AH272,IF(Pers!$D$12="B",Agil!$AG272,IF(Pers!$D$12="C",Agil!$AF272)))</f>
        <v>0</v>
      </c>
      <c r="CU7" s="102" t="b">
        <f>IF(Pers!$D$12="A",Agil!$AH273,IF(Pers!$D$12="B",Agil!$AG273,IF(Pers!$D$12="C",Agil!$AF273)))</f>
        <v>0</v>
      </c>
      <c r="CV7" s="102" t="b">
        <f>IF(Pers!$D$12="A",Agil!$AH312,IF(Pers!$D$12="B",Agil!$AG312,IF(Pers!$D$12="C",Agil!$AF312)))</f>
        <v>0</v>
      </c>
      <c r="CW7" s="102" t="b">
        <f>IF(Pers!$D$12="A",Agil!$AH313,IF(Pers!$D$12="B",Agil!$AG313,IF(Pers!$D$12="C",Agil!$AF313)))</f>
        <v>0</v>
      </c>
      <c r="CX7" s="102" t="b">
        <f>IF(Pers!$D$12="A",Agil!$AH314,IF(Pers!$D$12="B",Agil!$AG314,IF(Pers!$D$12="C",Agil!$AF314)))</f>
        <v>0</v>
      </c>
      <c r="CY7" s="102" t="b">
        <f>IF(Pers!$D$12="A",Agil!$AH353,IF(Pers!$D$12="B",Agil!$AG353,IF(Pers!$D$12="C",Agil!$AF353)))</f>
        <v>0</v>
      </c>
      <c r="CZ7" s="102" t="b">
        <f>IF(Pers!$D$12="A",Agil!$AH354,IF(Pers!$D$12="B",Agil!$AG354,IF(Pers!$D$12="C",Agil!$AF354)))</f>
        <v>0</v>
      </c>
      <c r="DA7" s="102" t="b">
        <f>IF(Pers!$D$12="A",Agil!$AH355,IF(Pers!$D$12="B",Agil!$AG355,IF(Pers!$D$12="C",Agil!$AF355)))</f>
        <v>0</v>
      </c>
      <c r="DB7" s="102" t="b">
        <f>IF(Pers!$D$12="A",Agil!$AH394,IF(Pers!$D$12="B",Agil!$AG394,IF(Pers!$D$12="C",Agil!$AF394)))</f>
        <v>0</v>
      </c>
      <c r="DC7" s="102" t="b">
        <f>IF(Pers!$D$12="A",Agil!$AH395,IF(Pers!$D$12="B",Agil!$AG395,IF(Pers!$D$12="C",Agil!$AF395)))</f>
        <v>0</v>
      </c>
      <c r="DD7" s="102" t="b">
        <f>IF(Pers!$D$12="A",Agil!$AH396,IF(Pers!$D$12="B",Agil!$AG396,IF(Pers!$D$12="C",Agil!$AF396)))</f>
        <v>0</v>
      </c>
      <c r="DE7" s="94"/>
      <c r="DF7" s="400" t="s">
        <v>1573</v>
      </c>
      <c r="DG7" s="401"/>
      <c r="DH7" s="401"/>
      <c r="DI7" s="401"/>
      <c r="DJ7" s="402"/>
      <c r="DK7" s="102" t="b">
        <f>IF(Pers!$D$12="A",AgilPfM!$AO26,IF(Pers!$D$12="B",AgilPfM!$AN26))</f>
        <v>0</v>
      </c>
      <c r="DL7" s="102" t="b">
        <f>IF(Pers!$D$12="A",AgilPfM!$AO27,IF(Pers!$D$12="B",AgilPfM!$AN27))</f>
        <v>0</v>
      </c>
      <c r="DM7" s="102" t="b">
        <f>IF(Pers!$D$12="A",AgilPfM!$AO28,IF(Pers!$D$12="B",AgilPfM!$AN28))</f>
        <v>0</v>
      </c>
      <c r="DN7" s="102" t="b">
        <f>IF(Pers!$D$12="A",AgilPfM!$AO106,IF(Pers!$D$12="B",AgilPfM!$AN106))</f>
        <v>0</v>
      </c>
      <c r="DO7" s="102" t="b">
        <f>IF(Pers!$D$12="A",AgilPfM!$AO107,IF(Pers!$D$12="B",AgilPfM!$AN107))</f>
        <v>0</v>
      </c>
      <c r="DP7" s="102" t="b">
        <f>IF(Pers!$D$12="A",AgilPfM!$AO108,IF(Pers!$D$12="B",AgilPfM!$AN108))</f>
        <v>0</v>
      </c>
      <c r="DQ7" s="102" t="b">
        <f>IF(Pers!$D$12="A",AgilPfM!$AO186,IF(Pers!$D$12="B",AgilPfM!$AN186))</f>
        <v>0</v>
      </c>
      <c r="DR7" s="102" t="b">
        <f>IF(Pers!$D$12="A",AgilPfM!$AO187,IF(Pers!$D$12="B",AgilPfM!$AN187))</f>
        <v>0</v>
      </c>
      <c r="DS7" s="102" t="b">
        <f>IF(Pers!$D$12="A",AgilPfM!$AO188,IF(Pers!$D$12="B",AgilPfM!$AN188))</f>
        <v>0</v>
      </c>
      <c r="DT7" s="94"/>
    </row>
    <row r="8" spans="1:124" ht="20.149999999999999" customHeight="1" x14ac:dyDescent="0.35">
      <c r="A8" s="92"/>
      <c r="B8" s="257"/>
      <c r="C8" s="257"/>
      <c r="D8" s="395"/>
      <c r="E8" s="395"/>
      <c r="F8" s="395"/>
      <c r="G8" s="257"/>
      <c r="H8" s="403" t="s">
        <v>1574</v>
      </c>
      <c r="I8" s="404"/>
      <c r="J8" s="404"/>
      <c r="K8" s="404"/>
      <c r="L8" s="405"/>
      <c r="M8" s="102">
        <f>IF(AND(PM!$J22="ja",M7=1),1,0)</f>
        <v>0</v>
      </c>
      <c r="N8" s="102">
        <f>IF(AND(PM!$J22="ja",N7=1),1,0)</f>
        <v>0</v>
      </c>
      <c r="O8" s="102">
        <f>IF(AND(PM!$J22="ja",O7=1),1,0)</f>
        <v>0</v>
      </c>
      <c r="P8" s="102">
        <f>IF(AND(PM!$J63="ja",P7=1),1,0)</f>
        <v>0</v>
      </c>
      <c r="Q8" s="102">
        <f>IF(AND(PM!$J63="ja",Q7=1),1,0)</f>
        <v>0</v>
      </c>
      <c r="R8" s="102">
        <f>IF(AND(PM!$J63="ja",R7=1),1,0)</f>
        <v>0</v>
      </c>
      <c r="S8" s="102">
        <f>IF(AND(PM!$J104="ja",S7=1),1,0)</f>
        <v>0</v>
      </c>
      <c r="T8" s="102">
        <f>IF(AND(PM!$J104="ja",T7=1),1,0)</f>
        <v>0</v>
      </c>
      <c r="U8" s="102">
        <f>IF(AND(PM!$J104="ja",U7=1),1,0)</f>
        <v>0</v>
      </c>
      <c r="V8" s="102">
        <f>IF(AND(PM!$J145="ja",V7=1),1,0)</f>
        <v>0</v>
      </c>
      <c r="W8" s="102">
        <f>IF(AND(PM!$J145="ja",W7=1),1,0)</f>
        <v>0</v>
      </c>
      <c r="X8" s="102">
        <f>IF(AND(PM!$J145="ja",X7=1),1,0)</f>
        <v>0</v>
      </c>
      <c r="Y8" s="102">
        <f>IF(AND(PM!$J186="ja",Y7=1),1,0)</f>
        <v>0</v>
      </c>
      <c r="Z8" s="102">
        <f>IF(AND(PM!$J186="ja",Z7=1),1,0)</f>
        <v>0</v>
      </c>
      <c r="AA8" s="102">
        <f>IF(AND(PM!$J186="ja",AA7=1),1,0)</f>
        <v>0</v>
      </c>
      <c r="AB8" s="102">
        <f>IF(AND(PM!$J227="ja",AB7=1),1,0)</f>
        <v>0</v>
      </c>
      <c r="AC8" s="102">
        <f>IF(AND(PM!$J227="ja",AC7=1),1,0)</f>
        <v>0</v>
      </c>
      <c r="AD8" s="102">
        <f>IF(AND(PM!$J227="ja",AD7=1),1,0)</f>
        <v>0</v>
      </c>
      <c r="AE8" s="102">
        <f>IF(AND(PM!$J268="ja",AE7=1),1,0)</f>
        <v>0</v>
      </c>
      <c r="AF8" s="102">
        <f>IF(AND(PM!$J268="ja",AF7=1),1,0)</f>
        <v>0</v>
      </c>
      <c r="AG8" s="102">
        <f>IF(AND(PM!$J268="ja",AG7=1),1,0)</f>
        <v>0</v>
      </c>
      <c r="AH8" s="102">
        <f>IF(AND(PM!$J309="ja",AH7=1),1,0)</f>
        <v>0</v>
      </c>
      <c r="AI8" s="102">
        <f>IF(AND(PM!$J309="ja",AI7=1),1,0)</f>
        <v>0</v>
      </c>
      <c r="AJ8" s="102">
        <f>IF(AND(PM!$J309="ja",AJ7=1),1,0)</f>
        <v>0</v>
      </c>
      <c r="AK8" s="102">
        <f>IF(AND(PM!$J350="ja",AK7=1),1,0)</f>
        <v>0</v>
      </c>
      <c r="AL8" s="102">
        <f>IF(AND(PM!$J350="ja",AL7=1),1,0)</f>
        <v>0</v>
      </c>
      <c r="AM8" s="102">
        <f>IF(AND(PM!$J350="ja",AM7=1),1,0)</f>
        <v>0</v>
      </c>
      <c r="AN8" s="102">
        <f>IF(AND(PM!$J391="ja",AN7=1),1,0)</f>
        <v>0</v>
      </c>
      <c r="AO8" s="102">
        <f>IF(AND(PM!$J391="ja",AO7=1),1,0)</f>
        <v>0</v>
      </c>
      <c r="AP8" s="102">
        <f>IF(AND(PM!$J391="ja",AP7=1),1,0)</f>
        <v>0</v>
      </c>
      <c r="AQ8" s="103"/>
      <c r="AR8" s="403" t="s">
        <v>1574</v>
      </c>
      <c r="AS8" s="404"/>
      <c r="AT8" s="404"/>
      <c r="AU8" s="404"/>
      <c r="AV8" s="405"/>
      <c r="AW8" s="102">
        <f>IF(AND(PgM!$G$22="ja",PgM!$L$22&gt;=1,AW7=1),1,0)</f>
        <v>0</v>
      </c>
      <c r="AX8" s="102">
        <f>IF(AND(PgM!$G$22="ja",PgM!$L$22&gt;=1,AX7=1),1,0)</f>
        <v>0</v>
      </c>
      <c r="AY8" s="102">
        <f>IF(AND(PgM!$G$22="ja",PgM!$L$22&gt;=1,AY7=1),1,0)</f>
        <v>0</v>
      </c>
      <c r="AZ8" s="102">
        <f>IF(AND(PgM!$G$102="ja",PgM!$L$102&gt;=1,AZ7=1),1,0)</f>
        <v>0</v>
      </c>
      <c r="BA8" s="102">
        <f>IF(AND(PgM!$G$102="ja",PgM!$L$102&gt;=1,BA7=1),1,0)</f>
        <v>0</v>
      </c>
      <c r="BB8" s="102">
        <f>IF(AND(PgM!$G$102="ja",PgM!$L$102&gt;=1,BB7=1),1,0)</f>
        <v>0</v>
      </c>
      <c r="BC8" s="102">
        <f>IF(AND(PgM!$G$182="ja",PgM!$L$182&gt;=1,BC7=1),1,0)</f>
        <v>0</v>
      </c>
      <c r="BD8" s="102">
        <f>IF(AND(PgM!$G$182="ja",PgM!$L$182&gt;=1,BD7=1),1,0)</f>
        <v>0</v>
      </c>
      <c r="BE8" s="102">
        <f>IF(AND(PgM!$G$182="ja",PgM!$L$182&gt;=1,BE7=1),1,0)</f>
        <v>0</v>
      </c>
      <c r="BF8" s="103"/>
      <c r="BG8" s="403" t="s">
        <v>1574</v>
      </c>
      <c r="BH8" s="404"/>
      <c r="BI8" s="404"/>
      <c r="BJ8" s="404"/>
      <c r="BK8" s="405"/>
      <c r="BL8" s="102">
        <f>IF(AND(PfM!$G$22="ja",PfM!$L$22&gt;=1,BL7=1),1,0)</f>
        <v>0</v>
      </c>
      <c r="BM8" s="102">
        <f>IF(AND(PfM!$G$22="ja",PfM!$L$22&gt;=1,BM7=1),1,0)</f>
        <v>0</v>
      </c>
      <c r="BN8" s="102">
        <f>IF(AND(PfM!$G$22="ja",PfM!$L$22&gt;=1,BN7=1),1,0)</f>
        <v>0</v>
      </c>
      <c r="BO8" s="102">
        <f>IF(AND(PfM!$G$102="ja",PfM!$L$102&gt;=1,BO7=1),1,0)</f>
        <v>0</v>
      </c>
      <c r="BP8" s="102">
        <f>IF(AND(PfM!$G$102="ja",PfM!$L$102&gt;=1,BP7=1),1,0)</f>
        <v>0</v>
      </c>
      <c r="BQ8" s="102">
        <f>IF(AND(PfM!$G$102="ja",PfM!$L$102&gt;=1,BQ7=1),1,0)</f>
        <v>0</v>
      </c>
      <c r="BR8" s="102">
        <f>IF(AND(PfM!$G$182="ja",PfM!$L$182&gt;=1,BR7=1),1,0)</f>
        <v>0</v>
      </c>
      <c r="BS8" s="102">
        <f>IF(AND(PfM!$G$182="ja",PfM!$L$182&gt;=1,BS7=1),1,0)</f>
        <v>0</v>
      </c>
      <c r="BT8" s="102">
        <f>IF(AND(PfM!$G$182="ja",PfM!$L$182&gt;=1,BT7=1),1,0)</f>
        <v>0</v>
      </c>
      <c r="BU8" s="94"/>
      <c r="BV8" s="403" t="s">
        <v>1574</v>
      </c>
      <c r="BW8" s="404"/>
      <c r="BX8" s="404"/>
      <c r="BY8" s="404"/>
      <c r="BZ8" s="405"/>
      <c r="CA8" s="102">
        <f>IF(AND(Agil!$J22="ja",CA7=1),1,0)</f>
        <v>0</v>
      </c>
      <c r="CB8" s="102">
        <f>IF(AND(Agil!$J22="ja",CB7=1),1,0)</f>
        <v>0</v>
      </c>
      <c r="CC8" s="102">
        <f>IF(AND(Agil!$J22="ja",CC7=1),1,0)</f>
        <v>0</v>
      </c>
      <c r="CD8" s="102">
        <f>IF(AND(Agil!$J63="ja",CD7=1),1,0)</f>
        <v>0</v>
      </c>
      <c r="CE8" s="102">
        <f>IF(AND(Agil!$J63="ja",CE7=1),1,0)</f>
        <v>0</v>
      </c>
      <c r="CF8" s="102">
        <f>IF(AND(Agil!$J63="ja",CF7=1),1,0)</f>
        <v>0</v>
      </c>
      <c r="CG8" s="102">
        <f>IF(AND(Agil!$J104="ja",CG7=1),1,0)</f>
        <v>0</v>
      </c>
      <c r="CH8" s="102">
        <f>IF(AND(Agil!$J104="ja",CH7=1),1,0)</f>
        <v>0</v>
      </c>
      <c r="CI8" s="102">
        <f>IF(AND(Agil!$J104="ja",CI7=1),1,0)</f>
        <v>0</v>
      </c>
      <c r="CJ8" s="102">
        <f>IF(AND(Agil!$J145="ja",CJ7=1),1,0)</f>
        <v>0</v>
      </c>
      <c r="CK8" s="102">
        <f>IF(AND(Agil!$J145="ja",CK7=1),1,0)</f>
        <v>0</v>
      </c>
      <c r="CL8" s="102">
        <f>IF(AND(Agil!$J145="ja",CL7=1),1,0)</f>
        <v>0</v>
      </c>
      <c r="CM8" s="102">
        <f>IF(AND(Agil!$J186="ja",CM7=1),1,0)</f>
        <v>0</v>
      </c>
      <c r="CN8" s="102">
        <f>IF(AND(Agil!$J186="ja",CN7=1),1,0)</f>
        <v>0</v>
      </c>
      <c r="CO8" s="102">
        <f>IF(AND(Agil!$J186="ja",CO7=1),1,0)</f>
        <v>0</v>
      </c>
      <c r="CP8" s="102">
        <f>IF(AND(Agil!$J227="ja",CP7=1),1,0)</f>
        <v>0</v>
      </c>
      <c r="CQ8" s="102">
        <f>IF(AND(Agil!$J227="ja",CQ7=1),1,0)</f>
        <v>0</v>
      </c>
      <c r="CR8" s="102">
        <f>IF(AND(Agil!$J227="ja",CR7=1),1,0)</f>
        <v>0</v>
      </c>
      <c r="CS8" s="102">
        <f>IF(AND(Agil!$J268="ja",CS7=1),1,0)</f>
        <v>0</v>
      </c>
      <c r="CT8" s="102">
        <f>IF(AND(Agil!$J268="ja",CT7=1),1,0)</f>
        <v>0</v>
      </c>
      <c r="CU8" s="102">
        <f>IF(AND(Agil!$J268="ja",CU7=1),1,0)</f>
        <v>0</v>
      </c>
      <c r="CV8" s="102">
        <f>IF(AND(Agil!$J309="ja",CV7=1),1,0)</f>
        <v>0</v>
      </c>
      <c r="CW8" s="102">
        <f>IF(AND(Agil!$J309="ja",CW7=1),1,0)</f>
        <v>0</v>
      </c>
      <c r="CX8" s="102">
        <f>IF(AND(Agil!$J309="ja",CX7=1),1,0)</f>
        <v>0</v>
      </c>
      <c r="CY8" s="102">
        <f>IF(AND(Agil!$J350="ja",CY7=1),1,0)</f>
        <v>0</v>
      </c>
      <c r="CZ8" s="102">
        <f>IF(AND(Agil!$J350="ja",CZ7=1),1,0)</f>
        <v>0</v>
      </c>
      <c r="DA8" s="102">
        <f>IF(AND(Agil!$J350="ja",DA7=1),1,0)</f>
        <v>0</v>
      </c>
      <c r="DB8" s="102">
        <f>IF(AND(Agil!$J391="ja",DB7=1),1,0)</f>
        <v>0</v>
      </c>
      <c r="DC8" s="102">
        <f>IF(AND(Agil!$J391="ja",DC7=1),1,0)</f>
        <v>0</v>
      </c>
      <c r="DD8" s="102">
        <f>IF(AND(Agil!$J391="ja",DD7=1),1,0)</f>
        <v>0</v>
      </c>
      <c r="DE8" s="94"/>
      <c r="DF8" s="403" t="s">
        <v>1574</v>
      </c>
      <c r="DG8" s="404"/>
      <c r="DH8" s="404"/>
      <c r="DI8" s="404"/>
      <c r="DJ8" s="405"/>
      <c r="DK8" s="102">
        <f>IF(AND(AgilPfM!$G$22="ja",AgilPfM!$L$22&gt;=1,DK7=1),1,0)</f>
        <v>0</v>
      </c>
      <c r="DL8" s="102">
        <f>IF(AND(AgilPfM!$G$22="ja",AgilPfM!$L$22&gt;=1,DL7=1),1,0)</f>
        <v>0</v>
      </c>
      <c r="DM8" s="102">
        <f>IF(AND(AgilPfM!$G$22="ja",AgilPfM!$L$22&gt;=1,DM7=1),1,0)</f>
        <v>0</v>
      </c>
      <c r="DN8" s="102">
        <f>IF(AND(AgilPfM!$G$102="ja",AgilPfM!$L$102&gt;=1,DN7=1),1,0)</f>
        <v>0</v>
      </c>
      <c r="DO8" s="102">
        <f>IF(AND(AgilPfM!$G$102="ja",AgilPfM!$L$102&gt;=1,DO7=1),1,0)</f>
        <v>0</v>
      </c>
      <c r="DP8" s="102">
        <f>IF(AND(AgilPfM!$G$102="ja",AgilPfM!$L$102&gt;=1,DP7=1),1,0)</f>
        <v>0</v>
      </c>
      <c r="DQ8" s="102">
        <f>IF(AND(AgilPfM!$G$182="ja",AgilPfM!$L$182&gt;=1,DQ7=1),1,0)</f>
        <v>0</v>
      </c>
      <c r="DR8" s="102">
        <f>IF(AND(AgilPfM!$G$182="ja",AgilPfM!$L$182&gt;=1,DR7=1),1,0)</f>
        <v>0</v>
      </c>
      <c r="DS8" s="102">
        <f>IF(AND(AgilPfM!$G$182="ja",AgilPfM!$L$182&gt;=1,DS7=1),1,0)</f>
        <v>0</v>
      </c>
      <c r="DT8" s="94"/>
    </row>
    <row r="9" spans="1:124" ht="10" customHeight="1" x14ac:dyDescent="0.35">
      <c r="A9" s="92"/>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209"/>
      <c r="DG9" s="93"/>
      <c r="DH9" s="93"/>
      <c r="DI9" s="93"/>
      <c r="DJ9" s="93"/>
      <c r="DK9" s="93"/>
      <c r="DL9" s="93"/>
      <c r="DM9" s="93"/>
      <c r="DN9" s="93"/>
      <c r="DO9" s="93"/>
      <c r="DP9" s="93"/>
      <c r="DQ9" s="93"/>
      <c r="DR9" s="93"/>
      <c r="DS9" s="93"/>
      <c r="DT9" s="94"/>
    </row>
    <row r="10" spans="1:124" ht="24" customHeight="1" x14ac:dyDescent="0.35">
      <c r="A10" s="92"/>
      <c r="B10" s="93"/>
      <c r="C10" s="93"/>
      <c r="D10" s="127" t="s">
        <v>1575</v>
      </c>
      <c r="E10" s="127" t="s">
        <v>1576</v>
      </c>
      <c r="F10" s="127" t="s">
        <v>1577</v>
      </c>
      <c r="G10" s="93"/>
      <c r="H10" s="127" t="s">
        <v>1575</v>
      </c>
      <c r="I10" s="127" t="s">
        <v>1576</v>
      </c>
      <c r="J10" s="127" t="s">
        <v>1577</v>
      </c>
      <c r="K10" s="93"/>
      <c r="L10" s="130" t="s">
        <v>1578</v>
      </c>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127" t="s">
        <v>1575</v>
      </c>
      <c r="AS10" s="127" t="s">
        <v>1576</v>
      </c>
      <c r="AT10" s="127" t="s">
        <v>1577</v>
      </c>
      <c r="AU10" s="93"/>
      <c r="AV10" s="130" t="s">
        <v>1578</v>
      </c>
      <c r="AW10" s="93"/>
      <c r="AX10" s="93"/>
      <c r="AY10" s="93"/>
      <c r="AZ10" s="93"/>
      <c r="BA10" s="93"/>
      <c r="BB10" s="93"/>
      <c r="BC10" s="93"/>
      <c r="BD10" s="93"/>
      <c r="BE10" s="93"/>
      <c r="BF10" s="93"/>
      <c r="BG10" s="127" t="s">
        <v>1575</v>
      </c>
      <c r="BH10" s="127" t="s">
        <v>1576</v>
      </c>
      <c r="BI10" s="127" t="s">
        <v>1577</v>
      </c>
      <c r="BJ10" s="93"/>
      <c r="BK10" s="130" t="s">
        <v>1578</v>
      </c>
      <c r="BL10" s="93"/>
      <c r="BM10" s="93"/>
      <c r="BN10" s="93"/>
      <c r="BO10" s="93"/>
      <c r="BP10" s="93"/>
      <c r="BQ10" s="93"/>
      <c r="BR10" s="93"/>
      <c r="BS10" s="93"/>
      <c r="BT10" s="93"/>
      <c r="BU10" s="94"/>
      <c r="BV10" s="127" t="s">
        <v>1575</v>
      </c>
      <c r="BW10" s="127" t="s">
        <v>1576</v>
      </c>
      <c r="BX10" s="127" t="s">
        <v>1577</v>
      </c>
      <c r="BY10" s="93"/>
      <c r="BZ10" s="130" t="s">
        <v>1578</v>
      </c>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4"/>
      <c r="DF10" s="127" t="s">
        <v>1575</v>
      </c>
      <c r="DG10" s="127" t="s">
        <v>1576</v>
      </c>
      <c r="DH10" s="127" t="s">
        <v>1577</v>
      </c>
      <c r="DI10" s="93"/>
      <c r="DJ10" s="130" t="s">
        <v>1578</v>
      </c>
      <c r="DK10" s="93"/>
      <c r="DL10" s="93"/>
      <c r="DM10" s="93"/>
      <c r="DN10" s="93"/>
      <c r="DO10" s="93"/>
      <c r="DP10" s="93"/>
      <c r="DQ10" s="93"/>
      <c r="DR10" s="93"/>
      <c r="DS10" s="93"/>
      <c r="DT10" s="94"/>
    </row>
    <row r="11" spans="1:124" ht="18" customHeight="1" x14ac:dyDescent="0.35">
      <c r="A11" s="92"/>
      <c r="B11" s="105" t="e">
        <f>DATE(YEAR(Pers!D17),MONTH(Pers!D17),1)</f>
        <v>#VALUE!</v>
      </c>
      <c r="C11" s="93"/>
      <c r="D11" s="144" t="e">
        <f>H11+AR11+BG11+BV11+DF11</f>
        <v>#VALUE!</v>
      </c>
      <c r="E11" s="144" t="e">
        <f>I11+AS11+BH11+BW11+DG11</f>
        <v>#VALUE!</v>
      </c>
      <c r="F11" s="144" t="e">
        <f>J11+AT11+BI11+BX11+DH11</f>
        <v>#VALUE!</v>
      </c>
      <c r="G11" s="93"/>
      <c r="H11" s="126" t="e">
        <f>SUM(M11:AP11)</f>
        <v>#VALUE!</v>
      </c>
      <c r="I11" s="102" t="e">
        <f>$M$7*$M11+$N$7*$N11+$O$7*$O11+$P$7*$P11+$Q$7*$Q11+$R$7*$R11+$S$7*$S11+$T$7*$T11+$U$7*$U11+$V$7*$V11+$W$7*$W11+$X$7*$X11+$Y$7*$Y11+$Z$7*$Z11+$AA$7*$AA11+$AB$7*$AB11+$AC$7*$AC11+$AD$7*$AD11+$AE$7*$AE11+$AF$7*$AF11+$AG$7*$AG11+$AH$7*$AH11+$AI$7*$AI11+$AJ$7*$AJ11+$AK$7*$AK11+$AL$7*$AL11+$AM$7*$AM11+$AN$7*$AN11+$AO$7*$AO11+$AP$7*$AP11</f>
        <v>#VALUE!</v>
      </c>
      <c r="J11" s="102" t="e">
        <f>$M$8*$M11+$N$8*$N11+$O$8*$O11+$P$8*$P11+$Q$8*$Q11+$R$8*$R11+$S$8*$S11+$T$8*$T11+$U$8*$U11+$V$8*$V11+$W$8*$W11+$X$8*$X11+$Y$8*$Y11+$Z$8*$Z11+$AA$8*$AA11+$AB$8*$AB11+$AC$8*$AC11+$AD$8*$AD11+$AE$8*$AE11+$AF$8*$AF11+$AG$8*$AG11+$AH$8*$AH11+$AI$8*$AI11+$AJ$8*$AJ11+$AK$8*$AK11+$AL$8*$AL11+$AM$8*$AM11+$AN$8*$AN11+$AO$8*$AO11+$AP$8*$AP11</f>
        <v>#VALUE!</v>
      </c>
      <c r="K11" s="93"/>
      <c r="L11" s="131" t="e">
        <f t="shared" ref="L11:L39" si="0">SUM(M11:O11)</f>
        <v>#VALUE!</v>
      </c>
      <c r="M11" s="129" t="e">
        <f>IF(AND($B11&gt;=M$4,$B11&lt;=M$5),M$6,0)</f>
        <v>#VALUE!</v>
      </c>
      <c r="N11" s="102" t="e">
        <f>IF(AND($B11&gt;=N$4,$B11&lt;=N$5),N$6,0)</f>
        <v>#VALUE!</v>
      </c>
      <c r="O11" s="102" t="e">
        <f>IF(AND($B11&gt;=O$4,$B11&lt;=O$5),O$6,0)</f>
        <v>#VALUE!</v>
      </c>
      <c r="P11" s="102" t="e">
        <f t="shared" ref="P11:AE26" si="1">IF(AND($B11&gt;=P$4,$B11&lt;=P$5),P$6,0)</f>
        <v>#VALUE!</v>
      </c>
      <c r="Q11" s="102" t="e">
        <f t="shared" si="1"/>
        <v>#VALUE!</v>
      </c>
      <c r="R11" s="102" t="e">
        <f t="shared" si="1"/>
        <v>#VALUE!</v>
      </c>
      <c r="S11" s="102" t="e">
        <f t="shared" si="1"/>
        <v>#VALUE!</v>
      </c>
      <c r="T11" s="102" t="e">
        <f t="shared" si="1"/>
        <v>#VALUE!</v>
      </c>
      <c r="U11" s="102" t="e">
        <f t="shared" si="1"/>
        <v>#VALUE!</v>
      </c>
      <c r="V11" s="102" t="e">
        <f t="shared" si="1"/>
        <v>#VALUE!</v>
      </c>
      <c r="W11" s="102" t="e">
        <f t="shared" si="1"/>
        <v>#VALUE!</v>
      </c>
      <c r="X11" s="102" t="e">
        <f t="shared" si="1"/>
        <v>#VALUE!</v>
      </c>
      <c r="Y11" s="102" t="e">
        <f t="shared" si="1"/>
        <v>#VALUE!</v>
      </c>
      <c r="Z11" s="102" t="e">
        <f t="shared" si="1"/>
        <v>#VALUE!</v>
      </c>
      <c r="AA11" s="102" t="e">
        <f t="shared" si="1"/>
        <v>#VALUE!</v>
      </c>
      <c r="AB11" s="102" t="e">
        <f t="shared" si="1"/>
        <v>#VALUE!</v>
      </c>
      <c r="AC11" s="102" t="e">
        <f t="shared" si="1"/>
        <v>#VALUE!</v>
      </c>
      <c r="AD11" s="102" t="e">
        <f t="shared" si="1"/>
        <v>#VALUE!</v>
      </c>
      <c r="AE11" s="102" t="e">
        <f t="shared" si="1"/>
        <v>#VALUE!</v>
      </c>
      <c r="AF11" s="102" t="e">
        <f t="shared" ref="AF11:AP26" si="2">IF(AND($B11&gt;=AF$4,$B11&lt;=AF$5),AF$6,0)</f>
        <v>#VALUE!</v>
      </c>
      <c r="AG11" s="102" t="e">
        <f t="shared" si="2"/>
        <v>#VALUE!</v>
      </c>
      <c r="AH11" s="102" t="e">
        <f t="shared" si="2"/>
        <v>#VALUE!</v>
      </c>
      <c r="AI11" s="102" t="e">
        <f t="shared" si="2"/>
        <v>#VALUE!</v>
      </c>
      <c r="AJ11" s="102" t="e">
        <f t="shared" si="2"/>
        <v>#VALUE!</v>
      </c>
      <c r="AK11" s="102" t="e">
        <f t="shared" si="2"/>
        <v>#VALUE!</v>
      </c>
      <c r="AL11" s="102" t="e">
        <f t="shared" si="2"/>
        <v>#VALUE!</v>
      </c>
      <c r="AM11" s="102" t="e">
        <f t="shared" si="2"/>
        <v>#VALUE!</v>
      </c>
      <c r="AN11" s="102" t="e">
        <f t="shared" si="2"/>
        <v>#VALUE!</v>
      </c>
      <c r="AO11" s="102" t="e">
        <f t="shared" si="2"/>
        <v>#VALUE!</v>
      </c>
      <c r="AP11" s="102" t="e">
        <f t="shared" si="2"/>
        <v>#VALUE!</v>
      </c>
      <c r="AQ11" s="103"/>
      <c r="AR11" s="126" t="e">
        <f t="shared" ref="AR11:AR71" si="3">SUM(AW11:BE11)</f>
        <v>#VALUE!</v>
      </c>
      <c r="AS11" s="102" t="e">
        <f>$AW$7*$AW11+$AX$7*$AX11+$AY$7*$AY11+$AZ$7*$AZ11+$BA$7*$BA11+$BB$7*$BB11+$BC$7*$BC11+$BD$7*$BD11+$BE$7*$BE11</f>
        <v>#VALUE!</v>
      </c>
      <c r="AT11" s="102" t="e">
        <f>$AW$8*$AW11+$AX$8*$AX11+$AY$8*$AY11+$AZ$8*$AZ11+$BA$8*$BA11+$BB$8*$BB11+$BC$8*$BC11+$BD$8*$BD11+$BE$8*$BE11</f>
        <v>#VALUE!</v>
      </c>
      <c r="AU11" s="93"/>
      <c r="AV11" s="131" t="e">
        <f t="shared" ref="AV11:AV39" si="4">SUM(AW11:AY11)</f>
        <v>#VALUE!</v>
      </c>
      <c r="AW11" s="129" t="e">
        <f>IF(AND($B11&gt;=AW$4,$B11&lt;=AW$5),AW$6,0)</f>
        <v>#VALUE!</v>
      </c>
      <c r="AX11" s="129" t="e">
        <f t="shared" ref="AX11:BE26" si="5">IF(AND($B11&gt;=AX$4,$B11&lt;=AX$5),AX$6,0)</f>
        <v>#VALUE!</v>
      </c>
      <c r="AY11" s="129" t="e">
        <f t="shared" si="5"/>
        <v>#VALUE!</v>
      </c>
      <c r="AZ11" s="129" t="e">
        <f t="shared" si="5"/>
        <v>#VALUE!</v>
      </c>
      <c r="BA11" s="129" t="e">
        <f t="shared" si="5"/>
        <v>#VALUE!</v>
      </c>
      <c r="BB11" s="129" t="e">
        <f t="shared" si="5"/>
        <v>#VALUE!</v>
      </c>
      <c r="BC11" s="129" t="e">
        <f t="shared" si="5"/>
        <v>#VALUE!</v>
      </c>
      <c r="BD11" s="129" t="e">
        <f t="shared" si="5"/>
        <v>#VALUE!</v>
      </c>
      <c r="BE11" s="129" t="e">
        <f t="shared" si="5"/>
        <v>#VALUE!</v>
      </c>
      <c r="BF11" s="103"/>
      <c r="BG11" s="126" t="e">
        <f t="shared" ref="BG11:BG71" si="6">SUM(BL11:BT11)</f>
        <v>#VALUE!</v>
      </c>
      <c r="BH11" s="102" t="e">
        <f>$BL$7*$BL11+$BM$7*$BM11+$BN$7*$BN11+$BO$7*$BO11+$BP$7*$BP11+$BQ$7*$BQ11+$BR$7*$BR11+$BS$7*$BS11+$BT$7*$BT11</f>
        <v>#VALUE!</v>
      </c>
      <c r="BI11" s="102" t="e">
        <f>$BL$8*$BL11+$BM$8*$BM11+$BN$8*$BN11+$BO$8*$BO11+$BP$8*$BP11+$BQ$8*$BQ11+$BR$8*$BR11+$BS$8*$BS11+$BT$8*$BT11</f>
        <v>#VALUE!</v>
      </c>
      <c r="BJ11" s="93"/>
      <c r="BK11" s="131" t="e">
        <f t="shared" ref="BK11:BK39" si="7">SUM(BL11:BN11)</f>
        <v>#VALUE!</v>
      </c>
      <c r="BL11" s="129" t="e">
        <f t="shared" ref="BL11:BT26" si="8">IF(AND($B11&gt;=BL$4,$B11&lt;=BL$5),BL$6,0)</f>
        <v>#VALUE!</v>
      </c>
      <c r="BM11" s="129" t="e">
        <f t="shared" si="8"/>
        <v>#VALUE!</v>
      </c>
      <c r="BN11" s="129" t="e">
        <f t="shared" si="8"/>
        <v>#VALUE!</v>
      </c>
      <c r="BO11" s="129" t="e">
        <f t="shared" si="8"/>
        <v>#VALUE!</v>
      </c>
      <c r="BP11" s="129" t="e">
        <f t="shared" si="8"/>
        <v>#VALUE!</v>
      </c>
      <c r="BQ11" s="129" t="e">
        <f t="shared" si="8"/>
        <v>#VALUE!</v>
      </c>
      <c r="BR11" s="129" t="e">
        <f t="shared" si="8"/>
        <v>#VALUE!</v>
      </c>
      <c r="BS11" s="129" t="e">
        <f t="shared" si="8"/>
        <v>#VALUE!</v>
      </c>
      <c r="BT11" s="129" t="e">
        <f t="shared" si="8"/>
        <v>#VALUE!</v>
      </c>
      <c r="BU11" s="94"/>
      <c r="BV11" s="126" t="e">
        <f>SUM(CA11:DD11)</f>
        <v>#VALUE!</v>
      </c>
      <c r="BW11" s="102" t="e">
        <f>$CA$7*CA11+$CB$7*CB11+$CC$7*CC11+$CD$7*CD11+$CE$7*CE11+$CF$7*CF11+$CG$7*CG11+$CH$7*CH11+$CI$7*CI11+$CJ$7*CJ11+$CK$7*CK11+$CL$7*CL11+$CM$7*CM11+$CN$7*CN11+$CO$7*CO11+$CP$7*CP11+$CQ$7*CQ11+$CR$7*CR11+$CS$7*CS11+$CT$7*CT11+$CU$7*CU11+$CV$7*CV11+$CW$7*CW11+$CX$7*CX11+$CY$7*CY11+$CZ$7*CZ11+$DA$7*DA11+$DB$7*DB11+$DC$7*DC11+$DD$7*DD11</f>
        <v>#VALUE!</v>
      </c>
      <c r="BX11" s="102" t="e">
        <f>$CA$8*CA11+$CB$8*CB11+$CC$8*CC11+$CD$8*CD11+$CE$8*CE11+$CF$8*CF11+$CG$8*CG11+$CH$8*CH11+$CI$8*CI11+$CJ$8*CJ11+$CK$8*CK11+$CL$8*CL11+$CM$8*CM11+$CN$8*CN11+$CO$8*CO11+$CP$8*CP11+$CQ$8*CQ11+$CR$8*CR11+$CS$8*CS11+$CT$8*CT11+$CU$8*CU11+$CV$8*CV11+$CW$8*CW11+$CX$8*CX11+$CY$8*CY11+$CZ$8*CZ11+$DA$8*DA11+$DB$8*DB11+$DC$8*DC11+$DD$8*DD11</f>
        <v>#VALUE!</v>
      </c>
      <c r="BY11" s="93"/>
      <c r="BZ11" s="131" t="e">
        <f t="shared" ref="BZ11:BZ39" si="9">SUM(CA11:CC11)</f>
        <v>#VALUE!</v>
      </c>
      <c r="CA11" s="129" t="e">
        <f>IF(AND($B11&gt;=CA$4,$B11&lt;=CA$5),CA$6,0)</f>
        <v>#VALUE!</v>
      </c>
      <c r="CB11" s="102" t="e">
        <f>IF(AND($B11&gt;=CB$4,$B11&lt;=CB$5),CB$6,0)</f>
        <v>#VALUE!</v>
      </c>
      <c r="CC11" s="102" t="e">
        <f>IF(AND($B11&gt;=CC$4,$B11&lt;=CC$5),CC$6,0)</f>
        <v>#VALUE!</v>
      </c>
      <c r="CD11" s="102" t="e">
        <f t="shared" ref="CD11:CS26" si="10">IF(AND($B11&gt;=CD$4,$B11&lt;=CD$5),CD$6,0)</f>
        <v>#VALUE!</v>
      </c>
      <c r="CE11" s="102" t="e">
        <f t="shared" si="10"/>
        <v>#VALUE!</v>
      </c>
      <c r="CF11" s="102" t="e">
        <f t="shared" si="10"/>
        <v>#VALUE!</v>
      </c>
      <c r="CG11" s="102" t="e">
        <f t="shared" si="10"/>
        <v>#VALUE!</v>
      </c>
      <c r="CH11" s="102" t="e">
        <f t="shared" si="10"/>
        <v>#VALUE!</v>
      </c>
      <c r="CI11" s="102" t="e">
        <f t="shared" si="10"/>
        <v>#VALUE!</v>
      </c>
      <c r="CJ11" s="102" t="e">
        <f t="shared" si="10"/>
        <v>#VALUE!</v>
      </c>
      <c r="CK11" s="102" t="e">
        <f t="shared" si="10"/>
        <v>#VALUE!</v>
      </c>
      <c r="CL11" s="102" t="e">
        <f t="shared" si="10"/>
        <v>#VALUE!</v>
      </c>
      <c r="CM11" s="102" t="e">
        <f t="shared" si="10"/>
        <v>#VALUE!</v>
      </c>
      <c r="CN11" s="102" t="e">
        <f t="shared" si="10"/>
        <v>#VALUE!</v>
      </c>
      <c r="CO11" s="102" t="e">
        <f t="shared" si="10"/>
        <v>#VALUE!</v>
      </c>
      <c r="CP11" s="102" t="e">
        <f t="shared" si="10"/>
        <v>#VALUE!</v>
      </c>
      <c r="CQ11" s="102" t="e">
        <f t="shared" si="10"/>
        <v>#VALUE!</v>
      </c>
      <c r="CR11" s="102" t="e">
        <f t="shared" si="10"/>
        <v>#VALUE!</v>
      </c>
      <c r="CS11" s="102" t="e">
        <f t="shared" si="10"/>
        <v>#VALUE!</v>
      </c>
      <c r="CT11" s="102" t="e">
        <f t="shared" ref="CT11:DD26" si="11">IF(AND($B11&gt;=CT$4,$B11&lt;=CT$5),CT$6,0)</f>
        <v>#VALUE!</v>
      </c>
      <c r="CU11" s="102" t="e">
        <f t="shared" si="11"/>
        <v>#VALUE!</v>
      </c>
      <c r="CV11" s="102" t="e">
        <f t="shared" si="11"/>
        <v>#VALUE!</v>
      </c>
      <c r="CW11" s="102" t="e">
        <f t="shared" si="11"/>
        <v>#VALUE!</v>
      </c>
      <c r="CX11" s="102" t="e">
        <f t="shared" si="11"/>
        <v>#VALUE!</v>
      </c>
      <c r="CY11" s="102" t="e">
        <f t="shared" si="11"/>
        <v>#VALUE!</v>
      </c>
      <c r="CZ11" s="102" t="e">
        <f t="shared" si="11"/>
        <v>#VALUE!</v>
      </c>
      <c r="DA11" s="102" t="e">
        <f t="shared" si="11"/>
        <v>#VALUE!</v>
      </c>
      <c r="DB11" s="102" t="e">
        <f t="shared" si="11"/>
        <v>#VALUE!</v>
      </c>
      <c r="DC11" s="102" t="e">
        <f t="shared" si="11"/>
        <v>#VALUE!</v>
      </c>
      <c r="DD11" s="102" t="e">
        <f t="shared" si="11"/>
        <v>#VALUE!</v>
      </c>
      <c r="DE11" s="94"/>
      <c r="DF11" s="126" t="e">
        <f t="shared" ref="DF11:DF71" si="12">SUM(DK11:DS11)</f>
        <v>#VALUE!</v>
      </c>
      <c r="DG11" s="102" t="e">
        <f>DK$7*DK11+DL$7*DL11+DM$7*DM11+DN$7*DN11+DO$7*DO11+DP$7*DP11+DQ$7*DQ11+DR$7*DR11+DS$7*DS11</f>
        <v>#VALUE!</v>
      </c>
      <c r="DH11" s="102" t="e">
        <f>DK$8*DK11+DL$8*DL11+DM$8*DM11+DN$8*DN11+DO$8*DO11+DP$8*DP11+DQ$8*DQ11+DR$8*DR11+DS$8*DS11</f>
        <v>#VALUE!</v>
      </c>
      <c r="DI11" s="93"/>
      <c r="DJ11" s="131" t="e">
        <f t="shared" ref="DJ11:DJ39" si="13">SUM(DK11:DM11)</f>
        <v>#VALUE!</v>
      </c>
      <c r="DK11" s="129" t="e">
        <f t="shared" ref="DK11:DS26" si="14">IF(AND($B11&gt;=DK$4,$B11&lt;=DK$5),DK$6,0)</f>
        <v>#VALUE!</v>
      </c>
      <c r="DL11" s="129" t="e">
        <f t="shared" si="14"/>
        <v>#VALUE!</v>
      </c>
      <c r="DM11" s="129" t="e">
        <f t="shared" si="14"/>
        <v>#VALUE!</v>
      </c>
      <c r="DN11" s="129" t="e">
        <f t="shared" si="14"/>
        <v>#VALUE!</v>
      </c>
      <c r="DO11" s="129" t="e">
        <f t="shared" si="14"/>
        <v>#VALUE!</v>
      </c>
      <c r="DP11" s="129" t="e">
        <f t="shared" si="14"/>
        <v>#VALUE!</v>
      </c>
      <c r="DQ11" s="129" t="e">
        <f t="shared" si="14"/>
        <v>#VALUE!</v>
      </c>
      <c r="DR11" s="129" t="e">
        <f t="shared" si="14"/>
        <v>#VALUE!</v>
      </c>
      <c r="DS11" s="129" t="e">
        <f t="shared" si="14"/>
        <v>#VALUE!</v>
      </c>
      <c r="DT11" s="94"/>
    </row>
    <row r="12" spans="1:124" ht="18" customHeight="1" x14ac:dyDescent="0.35">
      <c r="A12" s="92"/>
      <c r="B12" s="105" t="e">
        <f>DATE(YEAR(B11),MONTH(B11)+1,DAY(B11))</f>
        <v>#VALUE!</v>
      </c>
      <c r="C12" s="93"/>
      <c r="D12" s="144" t="e">
        <f t="shared" ref="D12:D71" si="15">H12+AR12+BG12+BV12+DF12</f>
        <v>#VALUE!</v>
      </c>
      <c r="E12" s="144" t="e">
        <f t="shared" ref="E12:E71" si="16">I12+AS12+BH12+BW12+DG12</f>
        <v>#VALUE!</v>
      </c>
      <c r="F12" s="144" t="e">
        <f t="shared" ref="F12:F71" si="17">J12+AT12+BI12+BX12+DH12</f>
        <v>#VALUE!</v>
      </c>
      <c r="G12" s="93"/>
      <c r="H12" s="126" t="e">
        <f t="shared" ref="H12:H23" si="18">SUM(M12:AP12)</f>
        <v>#VALUE!</v>
      </c>
      <c r="I12" s="102" t="e">
        <f t="shared" ref="I12:I71" si="19">$M$7*$M12+$N$7*$N12+$O$7*$O12+$P$7*$P12+$Q$7*$Q12+$R$7*$R12+$S$7*$S12+$T$7*$T12+$U$7*$U12+$V$7*$V12+$W$7*$W12+$X$7*$X12+$Y$7*$Y12+$Z$7*$Z12+$AA$7*$AA12+$AB$7*$AB12+$AC$7*$AC12+$AD$7*$AD12+$AE$7*$AE12+$AF$7*$AF12+$AG$7*$AG12+$AH$7*$AH12+$AI$7*$AI12+$AJ$7*$AJ12+$AK$7*$AK12+$AL$7*$AL12+$AM$7*$AM12+$AN$7*$AN12+$AO$7*$AO12+$AP$7*$AP12</f>
        <v>#VALUE!</v>
      </c>
      <c r="J12" s="102" t="e">
        <f t="shared" ref="J12:J71" si="20">$M$8*$M12+$N$8*$N12+$O$8*$O12+$P$8*$P12+$Q$8*$Q12+$R$8*$R12+$S$8*$S12+$T$8*$T12+$U$8*$U12+$V$8*$V12+$W$8*$W12+$X$8*$X12+$Y$8*$Y12+$Z$8*$Z12+$AA$8*$AA12+$AB$8*$AB12+$AC$8*$AC12+$AD$8*$AD12+$AE$8*$AE12+$AF$8*$AF12+$AG$8*$AG12+$AH$8*$AH12+$AI$8*$AI12+$AJ$8*$AJ12+$AK$8*$AK12+$AL$8*$AL12+$AM$8*$AM12+$AN$8*$AN12+$AO$8*$AO12+$AP$8*$AP12</f>
        <v>#VALUE!</v>
      </c>
      <c r="K12" s="93"/>
      <c r="L12" s="131" t="e">
        <f t="shared" si="0"/>
        <v>#VALUE!</v>
      </c>
      <c r="M12" s="129" t="e">
        <f t="shared" ref="M12:AB27" si="21">IF(AND($B12&gt;=M$4,$B12&lt;=M$5),M$6,0)</f>
        <v>#VALUE!</v>
      </c>
      <c r="N12" s="102" t="e">
        <f t="shared" si="21"/>
        <v>#VALUE!</v>
      </c>
      <c r="O12" s="102" t="e">
        <f t="shared" si="21"/>
        <v>#VALUE!</v>
      </c>
      <c r="P12" s="102" t="e">
        <f t="shared" si="1"/>
        <v>#VALUE!</v>
      </c>
      <c r="Q12" s="102" t="e">
        <f t="shared" si="1"/>
        <v>#VALUE!</v>
      </c>
      <c r="R12" s="102" t="e">
        <f t="shared" si="1"/>
        <v>#VALUE!</v>
      </c>
      <c r="S12" s="102" t="e">
        <f t="shared" si="1"/>
        <v>#VALUE!</v>
      </c>
      <c r="T12" s="102" t="e">
        <f t="shared" si="1"/>
        <v>#VALUE!</v>
      </c>
      <c r="U12" s="102" t="e">
        <f t="shared" si="1"/>
        <v>#VALUE!</v>
      </c>
      <c r="V12" s="102" t="e">
        <f t="shared" si="1"/>
        <v>#VALUE!</v>
      </c>
      <c r="W12" s="102" t="e">
        <f t="shared" si="1"/>
        <v>#VALUE!</v>
      </c>
      <c r="X12" s="102" t="e">
        <f t="shared" si="1"/>
        <v>#VALUE!</v>
      </c>
      <c r="Y12" s="102" t="e">
        <f t="shared" si="1"/>
        <v>#VALUE!</v>
      </c>
      <c r="Z12" s="102" t="e">
        <f t="shared" si="1"/>
        <v>#VALUE!</v>
      </c>
      <c r="AA12" s="102" t="e">
        <f t="shared" si="1"/>
        <v>#VALUE!</v>
      </c>
      <c r="AB12" s="102" t="e">
        <f t="shared" si="1"/>
        <v>#VALUE!</v>
      </c>
      <c r="AC12" s="102" t="e">
        <f t="shared" si="1"/>
        <v>#VALUE!</v>
      </c>
      <c r="AD12" s="102" t="e">
        <f t="shared" si="1"/>
        <v>#VALUE!</v>
      </c>
      <c r="AE12" s="102" t="e">
        <f t="shared" si="1"/>
        <v>#VALUE!</v>
      </c>
      <c r="AF12" s="102" t="e">
        <f t="shared" si="2"/>
        <v>#VALUE!</v>
      </c>
      <c r="AG12" s="102" t="e">
        <f t="shared" si="2"/>
        <v>#VALUE!</v>
      </c>
      <c r="AH12" s="102" t="e">
        <f t="shared" si="2"/>
        <v>#VALUE!</v>
      </c>
      <c r="AI12" s="102" t="e">
        <f t="shared" si="2"/>
        <v>#VALUE!</v>
      </c>
      <c r="AJ12" s="102" t="e">
        <f t="shared" si="2"/>
        <v>#VALUE!</v>
      </c>
      <c r="AK12" s="102" t="e">
        <f t="shared" si="2"/>
        <v>#VALUE!</v>
      </c>
      <c r="AL12" s="102" t="e">
        <f t="shared" si="2"/>
        <v>#VALUE!</v>
      </c>
      <c r="AM12" s="102" t="e">
        <f t="shared" si="2"/>
        <v>#VALUE!</v>
      </c>
      <c r="AN12" s="102" t="e">
        <f t="shared" si="2"/>
        <v>#VALUE!</v>
      </c>
      <c r="AO12" s="102" t="e">
        <f t="shared" si="2"/>
        <v>#VALUE!</v>
      </c>
      <c r="AP12" s="102" t="e">
        <f t="shared" si="2"/>
        <v>#VALUE!</v>
      </c>
      <c r="AQ12" s="103"/>
      <c r="AR12" s="126" t="e">
        <f t="shared" si="3"/>
        <v>#VALUE!</v>
      </c>
      <c r="AS12" s="102" t="e">
        <f t="shared" ref="AS12:AS71" si="22">$AW$7*$AW12+$AX$7*$AX12+$AY$7*$AY12+$AZ$7*$AZ12+$BA$7*$BA12+$BB$7*$BB12+$BC$7*$BC12+$BD$7*$BD12+$BE$7*$BE12</f>
        <v>#VALUE!</v>
      </c>
      <c r="AT12" s="102" t="e">
        <f t="shared" ref="AT12:AT71" si="23">$AW$8*$AW12+$AX$8*$AX12+$AY$8*$AY12+$AZ$8*$AZ12+$BA$8*$BA12+$BB$8*$BB12+$BC$8*$BC12+$BD$8*$BD12+$BE$8*$BE12</f>
        <v>#VALUE!</v>
      </c>
      <c r="AU12" s="93"/>
      <c r="AV12" s="131" t="e">
        <f t="shared" si="4"/>
        <v>#VALUE!</v>
      </c>
      <c r="AW12" s="129" t="e">
        <f t="shared" ref="AW12:BE27" si="24">IF(AND($B12&gt;=AW$4,$B12&lt;=AW$5),AW$6,0)</f>
        <v>#VALUE!</v>
      </c>
      <c r="AX12" s="129" t="e">
        <f t="shared" si="5"/>
        <v>#VALUE!</v>
      </c>
      <c r="AY12" s="129" t="e">
        <f t="shared" si="5"/>
        <v>#VALUE!</v>
      </c>
      <c r="AZ12" s="129" t="e">
        <f t="shared" si="5"/>
        <v>#VALUE!</v>
      </c>
      <c r="BA12" s="129" t="e">
        <f t="shared" si="5"/>
        <v>#VALUE!</v>
      </c>
      <c r="BB12" s="129" t="e">
        <f t="shared" si="5"/>
        <v>#VALUE!</v>
      </c>
      <c r="BC12" s="129" t="e">
        <f t="shared" si="5"/>
        <v>#VALUE!</v>
      </c>
      <c r="BD12" s="129" t="e">
        <f t="shared" si="5"/>
        <v>#VALUE!</v>
      </c>
      <c r="BE12" s="129" t="e">
        <f t="shared" si="5"/>
        <v>#VALUE!</v>
      </c>
      <c r="BF12" s="103"/>
      <c r="BG12" s="126" t="e">
        <f t="shared" si="6"/>
        <v>#VALUE!</v>
      </c>
      <c r="BH12" s="102" t="e">
        <f t="shared" ref="BH12:BH71" si="25">$BL$7*$BL12+$BM$7*$BM12+$BN$7*$BN12+$BO$7*$BO12+$BP$7*$BP12+$BQ$7*$BQ12+$BR$7*$BR12+$BS$7*$BS12+$BT$7*$BT12</f>
        <v>#VALUE!</v>
      </c>
      <c r="BI12" s="102" t="e">
        <f t="shared" ref="BI12:BI71" si="26">$BL$8*$BL12+$BM$8*$BM12+$BN$8*$BN12+$BO$8*$BO12+$BP$8*$BP12+$BQ$8*$BQ12+$BR$8*$BR12+$BS$8*$BS12+$BT$8*$BT12</f>
        <v>#VALUE!</v>
      </c>
      <c r="BJ12" s="93"/>
      <c r="BK12" s="131" t="e">
        <f t="shared" si="7"/>
        <v>#VALUE!</v>
      </c>
      <c r="BL12" s="129" t="e">
        <f t="shared" si="8"/>
        <v>#VALUE!</v>
      </c>
      <c r="BM12" s="129" t="e">
        <f t="shared" si="8"/>
        <v>#VALUE!</v>
      </c>
      <c r="BN12" s="129" t="e">
        <f t="shared" si="8"/>
        <v>#VALUE!</v>
      </c>
      <c r="BO12" s="129" t="e">
        <f t="shared" si="8"/>
        <v>#VALUE!</v>
      </c>
      <c r="BP12" s="129" t="e">
        <f t="shared" si="8"/>
        <v>#VALUE!</v>
      </c>
      <c r="BQ12" s="129" t="e">
        <f t="shared" si="8"/>
        <v>#VALUE!</v>
      </c>
      <c r="BR12" s="129" t="e">
        <f t="shared" si="8"/>
        <v>#VALUE!</v>
      </c>
      <c r="BS12" s="129" t="e">
        <f t="shared" si="8"/>
        <v>#VALUE!</v>
      </c>
      <c r="BT12" s="129" t="e">
        <f t="shared" si="8"/>
        <v>#VALUE!</v>
      </c>
      <c r="BU12" s="94"/>
      <c r="BV12" s="126" t="e">
        <f t="shared" ref="BV12:BV23" si="27">SUM(CA12:DD12)</f>
        <v>#VALUE!</v>
      </c>
      <c r="BW12" s="102" t="e">
        <f t="shared" ref="BW12:BW71" si="28">$CA$7*CA12+$CB$7*CB12+$CC$7*CC12+$CD$7*CD12+$CE$7*CE12+$CF$7*CF12+$CG$7*CG12+$CH$7*CH12+$CI$7*CI12+$CJ$7*CJ12+$CK$7*CK12+$CL$7*CL12+$CM$7*CM12+$CN$7*CN12+$CO$7*CO12+$CP$7*CP12+$CQ$7*CQ12+$CR$7*CR12+$CS$7*CS12+$CT$7*CT12+$CU$7*CU12+$CV$7*CV12+$CW$7*CW12+$CX$7*CX12+$CY$7*CY12+$CZ$7*CZ12+$DA$7*DA12+$DB$7*DB12+$DC$7*DC12+$DD$7*DD12</f>
        <v>#VALUE!</v>
      </c>
      <c r="BX12" s="102" t="e">
        <f t="shared" ref="BX12:BX71" si="29">$CA$8*CA12+$CB$8*CB12+$CC$8*CC12+$CD$8*CD12+$CE$8*CE12+$CF$8*CF12+$CG$8*CG12+$CH$8*CH12+$CI$8*CI12+$CJ$8*CJ12+$CK$8*CK12+$CL$8*CL12+$CM$8*CM12+$CN$8*CN12+$CO$8*CO12+$CP$8*CP12+$CQ$8*CQ12+$CR$8*CR12+$CS$8*CS12+$CT$8*CT12+$CU$8*CU12+$CV$8*CV12+$CW$8*CW12+$CX$8*CX12+$CY$8*CY12+$CZ$8*CZ12+$DA$8*DA12+$DB$8*DB12+$DC$8*DC12+$DD$8*DD12</f>
        <v>#VALUE!</v>
      </c>
      <c r="BY12" s="93"/>
      <c r="BZ12" s="131" t="e">
        <f t="shared" si="9"/>
        <v>#VALUE!</v>
      </c>
      <c r="CA12" s="129" t="e">
        <f t="shared" ref="CA12:CP27" si="30">IF(AND($B12&gt;=CA$4,$B12&lt;=CA$5),CA$6,0)</f>
        <v>#VALUE!</v>
      </c>
      <c r="CB12" s="102" t="e">
        <f t="shared" si="30"/>
        <v>#VALUE!</v>
      </c>
      <c r="CC12" s="102" t="e">
        <f t="shared" si="30"/>
        <v>#VALUE!</v>
      </c>
      <c r="CD12" s="102" t="e">
        <f t="shared" si="10"/>
        <v>#VALUE!</v>
      </c>
      <c r="CE12" s="102" t="e">
        <f t="shared" si="10"/>
        <v>#VALUE!</v>
      </c>
      <c r="CF12" s="102" t="e">
        <f t="shared" si="10"/>
        <v>#VALUE!</v>
      </c>
      <c r="CG12" s="102" t="e">
        <f t="shared" si="10"/>
        <v>#VALUE!</v>
      </c>
      <c r="CH12" s="102" t="e">
        <f t="shared" si="10"/>
        <v>#VALUE!</v>
      </c>
      <c r="CI12" s="102" t="e">
        <f t="shared" si="10"/>
        <v>#VALUE!</v>
      </c>
      <c r="CJ12" s="102" t="e">
        <f t="shared" si="10"/>
        <v>#VALUE!</v>
      </c>
      <c r="CK12" s="102" t="e">
        <f t="shared" si="10"/>
        <v>#VALUE!</v>
      </c>
      <c r="CL12" s="102" t="e">
        <f t="shared" si="10"/>
        <v>#VALUE!</v>
      </c>
      <c r="CM12" s="102" t="e">
        <f t="shared" si="10"/>
        <v>#VALUE!</v>
      </c>
      <c r="CN12" s="102" t="e">
        <f t="shared" si="10"/>
        <v>#VALUE!</v>
      </c>
      <c r="CO12" s="102" t="e">
        <f t="shared" si="10"/>
        <v>#VALUE!</v>
      </c>
      <c r="CP12" s="102" t="e">
        <f t="shared" si="10"/>
        <v>#VALUE!</v>
      </c>
      <c r="CQ12" s="102" t="e">
        <f t="shared" si="10"/>
        <v>#VALUE!</v>
      </c>
      <c r="CR12" s="102" t="e">
        <f t="shared" si="10"/>
        <v>#VALUE!</v>
      </c>
      <c r="CS12" s="102" t="e">
        <f t="shared" si="10"/>
        <v>#VALUE!</v>
      </c>
      <c r="CT12" s="102" t="e">
        <f t="shared" si="11"/>
        <v>#VALUE!</v>
      </c>
      <c r="CU12" s="102" t="e">
        <f t="shared" si="11"/>
        <v>#VALUE!</v>
      </c>
      <c r="CV12" s="102" t="e">
        <f t="shared" si="11"/>
        <v>#VALUE!</v>
      </c>
      <c r="CW12" s="102" t="e">
        <f t="shared" si="11"/>
        <v>#VALUE!</v>
      </c>
      <c r="CX12" s="102" t="e">
        <f t="shared" si="11"/>
        <v>#VALUE!</v>
      </c>
      <c r="CY12" s="102" t="e">
        <f t="shared" si="11"/>
        <v>#VALUE!</v>
      </c>
      <c r="CZ12" s="102" t="e">
        <f t="shared" si="11"/>
        <v>#VALUE!</v>
      </c>
      <c r="DA12" s="102" t="e">
        <f t="shared" si="11"/>
        <v>#VALUE!</v>
      </c>
      <c r="DB12" s="102" t="e">
        <f t="shared" si="11"/>
        <v>#VALUE!</v>
      </c>
      <c r="DC12" s="102" t="e">
        <f t="shared" si="11"/>
        <v>#VALUE!</v>
      </c>
      <c r="DD12" s="102" t="e">
        <f t="shared" si="11"/>
        <v>#VALUE!</v>
      </c>
      <c r="DE12" s="94"/>
      <c r="DF12" s="126" t="e">
        <f t="shared" si="12"/>
        <v>#VALUE!</v>
      </c>
      <c r="DG12" s="102" t="e">
        <f t="shared" ref="DG12:DG71" si="31">DK$7*DK12+DL$7*DL12+DM$7*DM12+DN$7*DN12+DO$7*DO12+DP$7*DP12+DQ$7*DQ12+DR$7*DR12+DS$7*DS12</f>
        <v>#VALUE!</v>
      </c>
      <c r="DH12" s="102" t="e">
        <f t="shared" ref="DH12:DH71" si="32">DK$8*DK12+DL$8*DL12+DM$8*DM12+DN$8*DN12+DO$8*DO12+DP$8*DP12+DQ$8*DQ12+DR$8*DR12+DS$8*DS12</f>
        <v>#VALUE!</v>
      </c>
      <c r="DI12" s="93"/>
      <c r="DJ12" s="131" t="e">
        <f t="shared" si="13"/>
        <v>#VALUE!</v>
      </c>
      <c r="DK12" s="129" t="e">
        <f t="shared" si="14"/>
        <v>#VALUE!</v>
      </c>
      <c r="DL12" s="129" t="e">
        <f t="shared" si="14"/>
        <v>#VALUE!</v>
      </c>
      <c r="DM12" s="129" t="e">
        <f t="shared" si="14"/>
        <v>#VALUE!</v>
      </c>
      <c r="DN12" s="129" t="e">
        <f t="shared" si="14"/>
        <v>#VALUE!</v>
      </c>
      <c r="DO12" s="129" t="e">
        <f t="shared" si="14"/>
        <v>#VALUE!</v>
      </c>
      <c r="DP12" s="129" t="e">
        <f t="shared" si="14"/>
        <v>#VALUE!</v>
      </c>
      <c r="DQ12" s="129" t="e">
        <f t="shared" si="14"/>
        <v>#VALUE!</v>
      </c>
      <c r="DR12" s="129" t="e">
        <f t="shared" si="14"/>
        <v>#VALUE!</v>
      </c>
      <c r="DS12" s="129" t="e">
        <f t="shared" si="14"/>
        <v>#VALUE!</v>
      </c>
      <c r="DT12" s="94"/>
    </row>
    <row r="13" spans="1:124" ht="18" customHeight="1" x14ac:dyDescent="0.35">
      <c r="A13" s="92"/>
      <c r="B13" s="105" t="e">
        <f>DATE(YEAR(B12),MONTH(B12)+1,DAY(B12))</f>
        <v>#VALUE!</v>
      </c>
      <c r="C13" s="93"/>
      <c r="D13" s="144" t="e">
        <f t="shared" si="15"/>
        <v>#VALUE!</v>
      </c>
      <c r="E13" s="144" t="e">
        <f t="shared" si="16"/>
        <v>#VALUE!</v>
      </c>
      <c r="F13" s="144" t="e">
        <f t="shared" si="17"/>
        <v>#VALUE!</v>
      </c>
      <c r="G13" s="93"/>
      <c r="H13" s="126" t="e">
        <f t="shared" si="18"/>
        <v>#VALUE!</v>
      </c>
      <c r="I13" s="102" t="e">
        <f t="shared" si="19"/>
        <v>#VALUE!</v>
      </c>
      <c r="J13" s="102" t="e">
        <f t="shared" si="20"/>
        <v>#VALUE!</v>
      </c>
      <c r="K13" s="93"/>
      <c r="L13" s="131" t="e">
        <f t="shared" si="0"/>
        <v>#VALUE!</v>
      </c>
      <c r="M13" s="129" t="e">
        <f t="shared" si="21"/>
        <v>#VALUE!</v>
      </c>
      <c r="N13" s="102" t="e">
        <f t="shared" si="21"/>
        <v>#VALUE!</v>
      </c>
      <c r="O13" s="102" t="e">
        <f t="shared" si="21"/>
        <v>#VALUE!</v>
      </c>
      <c r="P13" s="102" t="e">
        <f t="shared" si="1"/>
        <v>#VALUE!</v>
      </c>
      <c r="Q13" s="102" t="e">
        <f t="shared" si="1"/>
        <v>#VALUE!</v>
      </c>
      <c r="R13" s="102" t="e">
        <f t="shared" si="1"/>
        <v>#VALUE!</v>
      </c>
      <c r="S13" s="102" t="e">
        <f t="shared" si="1"/>
        <v>#VALUE!</v>
      </c>
      <c r="T13" s="102" t="e">
        <f t="shared" si="1"/>
        <v>#VALUE!</v>
      </c>
      <c r="U13" s="102" t="e">
        <f t="shared" si="1"/>
        <v>#VALUE!</v>
      </c>
      <c r="V13" s="102" t="e">
        <f t="shared" si="1"/>
        <v>#VALUE!</v>
      </c>
      <c r="W13" s="102" t="e">
        <f t="shared" si="1"/>
        <v>#VALUE!</v>
      </c>
      <c r="X13" s="102" t="e">
        <f t="shared" si="1"/>
        <v>#VALUE!</v>
      </c>
      <c r="Y13" s="102" t="e">
        <f t="shared" si="1"/>
        <v>#VALUE!</v>
      </c>
      <c r="Z13" s="102" t="e">
        <f t="shared" si="1"/>
        <v>#VALUE!</v>
      </c>
      <c r="AA13" s="102" t="e">
        <f t="shared" si="1"/>
        <v>#VALUE!</v>
      </c>
      <c r="AB13" s="102" t="e">
        <f t="shared" si="1"/>
        <v>#VALUE!</v>
      </c>
      <c r="AC13" s="102" t="e">
        <f t="shared" si="1"/>
        <v>#VALUE!</v>
      </c>
      <c r="AD13" s="102" t="e">
        <f t="shared" si="1"/>
        <v>#VALUE!</v>
      </c>
      <c r="AE13" s="102" t="e">
        <f t="shared" si="1"/>
        <v>#VALUE!</v>
      </c>
      <c r="AF13" s="102" t="e">
        <f t="shared" si="2"/>
        <v>#VALUE!</v>
      </c>
      <c r="AG13" s="102" t="e">
        <f t="shared" si="2"/>
        <v>#VALUE!</v>
      </c>
      <c r="AH13" s="102" t="e">
        <f t="shared" si="2"/>
        <v>#VALUE!</v>
      </c>
      <c r="AI13" s="102" t="e">
        <f t="shared" si="2"/>
        <v>#VALUE!</v>
      </c>
      <c r="AJ13" s="102" t="e">
        <f t="shared" si="2"/>
        <v>#VALUE!</v>
      </c>
      <c r="AK13" s="102" t="e">
        <f t="shared" si="2"/>
        <v>#VALUE!</v>
      </c>
      <c r="AL13" s="102" t="e">
        <f t="shared" si="2"/>
        <v>#VALUE!</v>
      </c>
      <c r="AM13" s="102" t="e">
        <f t="shared" si="2"/>
        <v>#VALUE!</v>
      </c>
      <c r="AN13" s="102" t="e">
        <f t="shared" si="2"/>
        <v>#VALUE!</v>
      </c>
      <c r="AO13" s="102" t="e">
        <f t="shared" si="2"/>
        <v>#VALUE!</v>
      </c>
      <c r="AP13" s="102" t="e">
        <f t="shared" si="2"/>
        <v>#VALUE!</v>
      </c>
      <c r="AQ13" s="103"/>
      <c r="AR13" s="126" t="e">
        <f t="shared" si="3"/>
        <v>#VALUE!</v>
      </c>
      <c r="AS13" s="102" t="e">
        <f t="shared" si="22"/>
        <v>#VALUE!</v>
      </c>
      <c r="AT13" s="102" t="e">
        <f t="shared" si="23"/>
        <v>#VALUE!</v>
      </c>
      <c r="AU13" s="93"/>
      <c r="AV13" s="131" t="e">
        <f t="shared" si="4"/>
        <v>#VALUE!</v>
      </c>
      <c r="AW13" s="129" t="e">
        <f t="shared" si="24"/>
        <v>#VALUE!</v>
      </c>
      <c r="AX13" s="129" t="e">
        <f t="shared" si="5"/>
        <v>#VALUE!</v>
      </c>
      <c r="AY13" s="129" t="e">
        <f t="shared" si="5"/>
        <v>#VALUE!</v>
      </c>
      <c r="AZ13" s="129" t="e">
        <f t="shared" si="5"/>
        <v>#VALUE!</v>
      </c>
      <c r="BA13" s="129" t="e">
        <f t="shared" si="5"/>
        <v>#VALUE!</v>
      </c>
      <c r="BB13" s="129" t="e">
        <f t="shared" si="5"/>
        <v>#VALUE!</v>
      </c>
      <c r="BC13" s="129" t="e">
        <f t="shared" si="5"/>
        <v>#VALUE!</v>
      </c>
      <c r="BD13" s="129" t="e">
        <f t="shared" si="5"/>
        <v>#VALUE!</v>
      </c>
      <c r="BE13" s="129" t="e">
        <f t="shared" si="5"/>
        <v>#VALUE!</v>
      </c>
      <c r="BF13" s="103"/>
      <c r="BG13" s="126" t="e">
        <f t="shared" si="6"/>
        <v>#VALUE!</v>
      </c>
      <c r="BH13" s="102" t="e">
        <f t="shared" si="25"/>
        <v>#VALUE!</v>
      </c>
      <c r="BI13" s="102" t="e">
        <f t="shared" si="26"/>
        <v>#VALUE!</v>
      </c>
      <c r="BJ13" s="93"/>
      <c r="BK13" s="131" t="e">
        <f t="shared" si="7"/>
        <v>#VALUE!</v>
      </c>
      <c r="BL13" s="129" t="e">
        <f t="shared" si="8"/>
        <v>#VALUE!</v>
      </c>
      <c r="BM13" s="129" t="e">
        <f t="shared" si="8"/>
        <v>#VALUE!</v>
      </c>
      <c r="BN13" s="129" t="e">
        <f t="shared" si="8"/>
        <v>#VALUE!</v>
      </c>
      <c r="BO13" s="129" t="e">
        <f t="shared" si="8"/>
        <v>#VALUE!</v>
      </c>
      <c r="BP13" s="129" t="e">
        <f t="shared" si="8"/>
        <v>#VALUE!</v>
      </c>
      <c r="BQ13" s="129" t="e">
        <f t="shared" si="8"/>
        <v>#VALUE!</v>
      </c>
      <c r="BR13" s="129" t="e">
        <f t="shared" si="8"/>
        <v>#VALUE!</v>
      </c>
      <c r="BS13" s="129" t="e">
        <f t="shared" si="8"/>
        <v>#VALUE!</v>
      </c>
      <c r="BT13" s="129" t="e">
        <f t="shared" si="8"/>
        <v>#VALUE!</v>
      </c>
      <c r="BU13" s="94"/>
      <c r="BV13" s="126" t="e">
        <f t="shared" si="27"/>
        <v>#VALUE!</v>
      </c>
      <c r="BW13" s="102" t="e">
        <f t="shared" si="28"/>
        <v>#VALUE!</v>
      </c>
      <c r="BX13" s="102" t="e">
        <f t="shared" si="29"/>
        <v>#VALUE!</v>
      </c>
      <c r="BY13" s="93"/>
      <c r="BZ13" s="131" t="e">
        <f t="shared" si="9"/>
        <v>#VALUE!</v>
      </c>
      <c r="CA13" s="129" t="e">
        <f t="shared" si="30"/>
        <v>#VALUE!</v>
      </c>
      <c r="CB13" s="102" t="e">
        <f t="shared" si="30"/>
        <v>#VALUE!</v>
      </c>
      <c r="CC13" s="102" t="e">
        <f t="shared" si="30"/>
        <v>#VALUE!</v>
      </c>
      <c r="CD13" s="102" t="e">
        <f t="shared" si="10"/>
        <v>#VALUE!</v>
      </c>
      <c r="CE13" s="102" t="e">
        <f t="shared" si="10"/>
        <v>#VALUE!</v>
      </c>
      <c r="CF13" s="102" t="e">
        <f t="shared" si="10"/>
        <v>#VALUE!</v>
      </c>
      <c r="CG13" s="102" t="e">
        <f t="shared" si="10"/>
        <v>#VALUE!</v>
      </c>
      <c r="CH13" s="102" t="e">
        <f t="shared" si="10"/>
        <v>#VALUE!</v>
      </c>
      <c r="CI13" s="102" t="e">
        <f t="shared" si="10"/>
        <v>#VALUE!</v>
      </c>
      <c r="CJ13" s="102" t="e">
        <f t="shared" si="10"/>
        <v>#VALUE!</v>
      </c>
      <c r="CK13" s="102" t="e">
        <f t="shared" si="10"/>
        <v>#VALUE!</v>
      </c>
      <c r="CL13" s="102" t="e">
        <f t="shared" si="10"/>
        <v>#VALUE!</v>
      </c>
      <c r="CM13" s="102" t="e">
        <f t="shared" si="10"/>
        <v>#VALUE!</v>
      </c>
      <c r="CN13" s="102" t="e">
        <f t="shared" si="10"/>
        <v>#VALUE!</v>
      </c>
      <c r="CO13" s="102" t="e">
        <f t="shared" si="10"/>
        <v>#VALUE!</v>
      </c>
      <c r="CP13" s="102" t="e">
        <f t="shared" si="10"/>
        <v>#VALUE!</v>
      </c>
      <c r="CQ13" s="102" t="e">
        <f t="shared" si="10"/>
        <v>#VALUE!</v>
      </c>
      <c r="CR13" s="102" t="e">
        <f t="shared" si="10"/>
        <v>#VALUE!</v>
      </c>
      <c r="CS13" s="102" t="e">
        <f t="shared" si="10"/>
        <v>#VALUE!</v>
      </c>
      <c r="CT13" s="102" t="e">
        <f t="shared" si="11"/>
        <v>#VALUE!</v>
      </c>
      <c r="CU13" s="102" t="e">
        <f t="shared" si="11"/>
        <v>#VALUE!</v>
      </c>
      <c r="CV13" s="102" t="e">
        <f t="shared" si="11"/>
        <v>#VALUE!</v>
      </c>
      <c r="CW13" s="102" t="e">
        <f t="shared" si="11"/>
        <v>#VALUE!</v>
      </c>
      <c r="CX13" s="102" t="e">
        <f t="shared" si="11"/>
        <v>#VALUE!</v>
      </c>
      <c r="CY13" s="102" t="e">
        <f t="shared" si="11"/>
        <v>#VALUE!</v>
      </c>
      <c r="CZ13" s="102" t="e">
        <f t="shared" si="11"/>
        <v>#VALUE!</v>
      </c>
      <c r="DA13" s="102" t="e">
        <f t="shared" si="11"/>
        <v>#VALUE!</v>
      </c>
      <c r="DB13" s="102" t="e">
        <f t="shared" si="11"/>
        <v>#VALUE!</v>
      </c>
      <c r="DC13" s="102" t="e">
        <f t="shared" si="11"/>
        <v>#VALUE!</v>
      </c>
      <c r="DD13" s="102" t="e">
        <f t="shared" si="11"/>
        <v>#VALUE!</v>
      </c>
      <c r="DE13" s="94"/>
      <c r="DF13" s="126" t="e">
        <f t="shared" si="12"/>
        <v>#VALUE!</v>
      </c>
      <c r="DG13" s="102" t="e">
        <f t="shared" si="31"/>
        <v>#VALUE!</v>
      </c>
      <c r="DH13" s="102" t="e">
        <f t="shared" si="32"/>
        <v>#VALUE!</v>
      </c>
      <c r="DI13" s="93"/>
      <c r="DJ13" s="131" t="e">
        <f t="shared" si="13"/>
        <v>#VALUE!</v>
      </c>
      <c r="DK13" s="129" t="e">
        <f t="shared" si="14"/>
        <v>#VALUE!</v>
      </c>
      <c r="DL13" s="129" t="e">
        <f t="shared" si="14"/>
        <v>#VALUE!</v>
      </c>
      <c r="DM13" s="129" t="e">
        <f t="shared" si="14"/>
        <v>#VALUE!</v>
      </c>
      <c r="DN13" s="129" t="e">
        <f t="shared" si="14"/>
        <v>#VALUE!</v>
      </c>
      <c r="DO13" s="129" t="e">
        <f t="shared" si="14"/>
        <v>#VALUE!</v>
      </c>
      <c r="DP13" s="129" t="e">
        <f t="shared" si="14"/>
        <v>#VALUE!</v>
      </c>
      <c r="DQ13" s="129" t="e">
        <f t="shared" si="14"/>
        <v>#VALUE!</v>
      </c>
      <c r="DR13" s="129" t="e">
        <f t="shared" si="14"/>
        <v>#VALUE!</v>
      </c>
      <c r="DS13" s="129" t="e">
        <f t="shared" si="14"/>
        <v>#VALUE!</v>
      </c>
      <c r="DT13" s="94"/>
    </row>
    <row r="14" spans="1:124" ht="18" customHeight="1" x14ac:dyDescent="0.35">
      <c r="A14" s="92"/>
      <c r="B14" s="105" t="e">
        <f t="shared" ref="B14:B45" si="33">DATE(YEAR(B13),MONTH(B13)+1,DAY(B13))</f>
        <v>#VALUE!</v>
      </c>
      <c r="C14" s="93"/>
      <c r="D14" s="144" t="e">
        <f t="shared" si="15"/>
        <v>#VALUE!</v>
      </c>
      <c r="E14" s="144" t="e">
        <f t="shared" si="16"/>
        <v>#VALUE!</v>
      </c>
      <c r="F14" s="144" t="e">
        <f t="shared" si="17"/>
        <v>#VALUE!</v>
      </c>
      <c r="G14" s="93"/>
      <c r="H14" s="126" t="e">
        <f t="shared" si="18"/>
        <v>#VALUE!</v>
      </c>
      <c r="I14" s="102" t="e">
        <f t="shared" si="19"/>
        <v>#VALUE!</v>
      </c>
      <c r="J14" s="102" t="e">
        <f t="shared" si="20"/>
        <v>#VALUE!</v>
      </c>
      <c r="K14" s="93"/>
      <c r="L14" s="131" t="e">
        <f t="shared" si="0"/>
        <v>#VALUE!</v>
      </c>
      <c r="M14" s="129" t="e">
        <f t="shared" si="21"/>
        <v>#VALUE!</v>
      </c>
      <c r="N14" s="102" t="e">
        <f t="shared" si="21"/>
        <v>#VALUE!</v>
      </c>
      <c r="O14" s="102" t="e">
        <f t="shared" si="21"/>
        <v>#VALUE!</v>
      </c>
      <c r="P14" s="102" t="e">
        <f t="shared" si="1"/>
        <v>#VALUE!</v>
      </c>
      <c r="Q14" s="102" t="e">
        <f t="shared" si="1"/>
        <v>#VALUE!</v>
      </c>
      <c r="R14" s="102" t="e">
        <f t="shared" si="1"/>
        <v>#VALUE!</v>
      </c>
      <c r="S14" s="102" t="e">
        <f t="shared" si="1"/>
        <v>#VALUE!</v>
      </c>
      <c r="T14" s="102" t="e">
        <f t="shared" si="1"/>
        <v>#VALUE!</v>
      </c>
      <c r="U14" s="102" t="e">
        <f t="shared" si="1"/>
        <v>#VALUE!</v>
      </c>
      <c r="V14" s="102" t="e">
        <f t="shared" si="1"/>
        <v>#VALUE!</v>
      </c>
      <c r="W14" s="102" t="e">
        <f t="shared" si="1"/>
        <v>#VALUE!</v>
      </c>
      <c r="X14" s="102" t="e">
        <f t="shared" si="1"/>
        <v>#VALUE!</v>
      </c>
      <c r="Y14" s="102" t="e">
        <f t="shared" si="1"/>
        <v>#VALUE!</v>
      </c>
      <c r="Z14" s="102" t="e">
        <f t="shared" si="1"/>
        <v>#VALUE!</v>
      </c>
      <c r="AA14" s="102" t="e">
        <f t="shared" si="1"/>
        <v>#VALUE!</v>
      </c>
      <c r="AB14" s="102" t="e">
        <f t="shared" si="1"/>
        <v>#VALUE!</v>
      </c>
      <c r="AC14" s="102" t="e">
        <f t="shared" si="1"/>
        <v>#VALUE!</v>
      </c>
      <c r="AD14" s="102" t="e">
        <f t="shared" si="1"/>
        <v>#VALUE!</v>
      </c>
      <c r="AE14" s="102" t="e">
        <f t="shared" si="1"/>
        <v>#VALUE!</v>
      </c>
      <c r="AF14" s="102" t="e">
        <f t="shared" si="2"/>
        <v>#VALUE!</v>
      </c>
      <c r="AG14" s="102" t="e">
        <f t="shared" si="2"/>
        <v>#VALUE!</v>
      </c>
      <c r="AH14" s="102" t="e">
        <f t="shared" si="2"/>
        <v>#VALUE!</v>
      </c>
      <c r="AI14" s="102" t="e">
        <f t="shared" si="2"/>
        <v>#VALUE!</v>
      </c>
      <c r="AJ14" s="102" t="e">
        <f t="shared" si="2"/>
        <v>#VALUE!</v>
      </c>
      <c r="AK14" s="102" t="e">
        <f t="shared" si="2"/>
        <v>#VALUE!</v>
      </c>
      <c r="AL14" s="102" t="e">
        <f t="shared" si="2"/>
        <v>#VALUE!</v>
      </c>
      <c r="AM14" s="102" t="e">
        <f t="shared" si="2"/>
        <v>#VALUE!</v>
      </c>
      <c r="AN14" s="102" t="e">
        <f t="shared" si="2"/>
        <v>#VALUE!</v>
      </c>
      <c r="AO14" s="102" t="e">
        <f t="shared" si="2"/>
        <v>#VALUE!</v>
      </c>
      <c r="AP14" s="102" t="e">
        <f t="shared" si="2"/>
        <v>#VALUE!</v>
      </c>
      <c r="AQ14" s="103"/>
      <c r="AR14" s="126" t="e">
        <f t="shared" si="3"/>
        <v>#VALUE!</v>
      </c>
      <c r="AS14" s="102" t="e">
        <f t="shared" si="22"/>
        <v>#VALUE!</v>
      </c>
      <c r="AT14" s="102" t="e">
        <f t="shared" si="23"/>
        <v>#VALUE!</v>
      </c>
      <c r="AU14" s="93"/>
      <c r="AV14" s="131" t="e">
        <f t="shared" si="4"/>
        <v>#VALUE!</v>
      </c>
      <c r="AW14" s="129" t="e">
        <f t="shared" si="24"/>
        <v>#VALUE!</v>
      </c>
      <c r="AX14" s="129" t="e">
        <f t="shared" si="5"/>
        <v>#VALUE!</v>
      </c>
      <c r="AY14" s="129" t="e">
        <f t="shared" si="5"/>
        <v>#VALUE!</v>
      </c>
      <c r="AZ14" s="129" t="e">
        <f t="shared" si="5"/>
        <v>#VALUE!</v>
      </c>
      <c r="BA14" s="129" t="e">
        <f t="shared" si="5"/>
        <v>#VALUE!</v>
      </c>
      <c r="BB14" s="129" t="e">
        <f t="shared" si="5"/>
        <v>#VALUE!</v>
      </c>
      <c r="BC14" s="129" t="e">
        <f t="shared" si="5"/>
        <v>#VALUE!</v>
      </c>
      <c r="BD14" s="129" t="e">
        <f t="shared" si="5"/>
        <v>#VALUE!</v>
      </c>
      <c r="BE14" s="129" t="e">
        <f t="shared" si="5"/>
        <v>#VALUE!</v>
      </c>
      <c r="BF14" s="103"/>
      <c r="BG14" s="126" t="e">
        <f t="shared" si="6"/>
        <v>#VALUE!</v>
      </c>
      <c r="BH14" s="102" t="e">
        <f t="shared" si="25"/>
        <v>#VALUE!</v>
      </c>
      <c r="BI14" s="102" t="e">
        <f t="shared" si="26"/>
        <v>#VALUE!</v>
      </c>
      <c r="BJ14" s="93"/>
      <c r="BK14" s="131" t="e">
        <f t="shared" si="7"/>
        <v>#VALUE!</v>
      </c>
      <c r="BL14" s="129" t="e">
        <f t="shared" si="8"/>
        <v>#VALUE!</v>
      </c>
      <c r="BM14" s="129" t="e">
        <f t="shared" si="8"/>
        <v>#VALUE!</v>
      </c>
      <c r="BN14" s="129" t="e">
        <f t="shared" si="8"/>
        <v>#VALUE!</v>
      </c>
      <c r="BO14" s="129" t="e">
        <f t="shared" si="8"/>
        <v>#VALUE!</v>
      </c>
      <c r="BP14" s="129" t="e">
        <f t="shared" si="8"/>
        <v>#VALUE!</v>
      </c>
      <c r="BQ14" s="129" t="e">
        <f t="shared" si="8"/>
        <v>#VALUE!</v>
      </c>
      <c r="BR14" s="129" t="e">
        <f t="shared" si="8"/>
        <v>#VALUE!</v>
      </c>
      <c r="BS14" s="129" t="e">
        <f t="shared" si="8"/>
        <v>#VALUE!</v>
      </c>
      <c r="BT14" s="129" t="e">
        <f t="shared" si="8"/>
        <v>#VALUE!</v>
      </c>
      <c r="BU14" s="94"/>
      <c r="BV14" s="126" t="e">
        <f t="shared" si="27"/>
        <v>#VALUE!</v>
      </c>
      <c r="BW14" s="102" t="e">
        <f t="shared" si="28"/>
        <v>#VALUE!</v>
      </c>
      <c r="BX14" s="102" t="e">
        <f t="shared" si="29"/>
        <v>#VALUE!</v>
      </c>
      <c r="BY14" s="93"/>
      <c r="BZ14" s="131" t="e">
        <f t="shared" si="9"/>
        <v>#VALUE!</v>
      </c>
      <c r="CA14" s="129" t="e">
        <f t="shared" si="30"/>
        <v>#VALUE!</v>
      </c>
      <c r="CB14" s="102" t="e">
        <f t="shared" si="30"/>
        <v>#VALUE!</v>
      </c>
      <c r="CC14" s="102" t="e">
        <f t="shared" si="30"/>
        <v>#VALUE!</v>
      </c>
      <c r="CD14" s="102" t="e">
        <f t="shared" si="10"/>
        <v>#VALUE!</v>
      </c>
      <c r="CE14" s="102" t="e">
        <f t="shared" si="10"/>
        <v>#VALUE!</v>
      </c>
      <c r="CF14" s="102" t="e">
        <f t="shared" si="10"/>
        <v>#VALUE!</v>
      </c>
      <c r="CG14" s="102" t="e">
        <f t="shared" si="10"/>
        <v>#VALUE!</v>
      </c>
      <c r="CH14" s="102" t="e">
        <f t="shared" si="10"/>
        <v>#VALUE!</v>
      </c>
      <c r="CI14" s="102" t="e">
        <f t="shared" si="10"/>
        <v>#VALUE!</v>
      </c>
      <c r="CJ14" s="102" t="e">
        <f t="shared" si="10"/>
        <v>#VALUE!</v>
      </c>
      <c r="CK14" s="102" t="e">
        <f t="shared" si="10"/>
        <v>#VALUE!</v>
      </c>
      <c r="CL14" s="102" t="e">
        <f t="shared" si="10"/>
        <v>#VALUE!</v>
      </c>
      <c r="CM14" s="102" t="e">
        <f t="shared" si="10"/>
        <v>#VALUE!</v>
      </c>
      <c r="CN14" s="102" t="e">
        <f t="shared" si="10"/>
        <v>#VALUE!</v>
      </c>
      <c r="CO14" s="102" t="e">
        <f t="shared" si="10"/>
        <v>#VALUE!</v>
      </c>
      <c r="CP14" s="102" t="e">
        <f t="shared" si="10"/>
        <v>#VALUE!</v>
      </c>
      <c r="CQ14" s="102" t="e">
        <f t="shared" si="10"/>
        <v>#VALUE!</v>
      </c>
      <c r="CR14" s="102" t="e">
        <f t="shared" si="10"/>
        <v>#VALUE!</v>
      </c>
      <c r="CS14" s="102" t="e">
        <f t="shared" si="10"/>
        <v>#VALUE!</v>
      </c>
      <c r="CT14" s="102" t="e">
        <f t="shared" si="11"/>
        <v>#VALUE!</v>
      </c>
      <c r="CU14" s="102" t="e">
        <f t="shared" si="11"/>
        <v>#VALUE!</v>
      </c>
      <c r="CV14" s="102" t="e">
        <f t="shared" si="11"/>
        <v>#VALUE!</v>
      </c>
      <c r="CW14" s="102" t="e">
        <f t="shared" si="11"/>
        <v>#VALUE!</v>
      </c>
      <c r="CX14" s="102" t="e">
        <f t="shared" si="11"/>
        <v>#VALUE!</v>
      </c>
      <c r="CY14" s="102" t="e">
        <f t="shared" si="11"/>
        <v>#VALUE!</v>
      </c>
      <c r="CZ14" s="102" t="e">
        <f t="shared" si="11"/>
        <v>#VALUE!</v>
      </c>
      <c r="DA14" s="102" t="e">
        <f t="shared" si="11"/>
        <v>#VALUE!</v>
      </c>
      <c r="DB14" s="102" t="e">
        <f t="shared" si="11"/>
        <v>#VALUE!</v>
      </c>
      <c r="DC14" s="102" t="e">
        <f t="shared" si="11"/>
        <v>#VALUE!</v>
      </c>
      <c r="DD14" s="102" t="e">
        <f t="shared" si="11"/>
        <v>#VALUE!</v>
      </c>
      <c r="DE14" s="94"/>
      <c r="DF14" s="126" t="e">
        <f t="shared" si="12"/>
        <v>#VALUE!</v>
      </c>
      <c r="DG14" s="102" t="e">
        <f t="shared" si="31"/>
        <v>#VALUE!</v>
      </c>
      <c r="DH14" s="102" t="e">
        <f t="shared" si="32"/>
        <v>#VALUE!</v>
      </c>
      <c r="DI14" s="93"/>
      <c r="DJ14" s="131" t="e">
        <f t="shared" si="13"/>
        <v>#VALUE!</v>
      </c>
      <c r="DK14" s="129" t="e">
        <f t="shared" si="14"/>
        <v>#VALUE!</v>
      </c>
      <c r="DL14" s="129" t="e">
        <f t="shared" si="14"/>
        <v>#VALUE!</v>
      </c>
      <c r="DM14" s="129" t="e">
        <f t="shared" si="14"/>
        <v>#VALUE!</v>
      </c>
      <c r="DN14" s="129" t="e">
        <f t="shared" si="14"/>
        <v>#VALUE!</v>
      </c>
      <c r="DO14" s="129" t="e">
        <f t="shared" si="14"/>
        <v>#VALUE!</v>
      </c>
      <c r="DP14" s="129" t="e">
        <f t="shared" si="14"/>
        <v>#VALUE!</v>
      </c>
      <c r="DQ14" s="129" t="e">
        <f t="shared" si="14"/>
        <v>#VALUE!</v>
      </c>
      <c r="DR14" s="129" t="e">
        <f t="shared" si="14"/>
        <v>#VALUE!</v>
      </c>
      <c r="DS14" s="129" t="e">
        <f t="shared" si="14"/>
        <v>#VALUE!</v>
      </c>
      <c r="DT14" s="94"/>
    </row>
    <row r="15" spans="1:124" ht="18" customHeight="1" x14ac:dyDescent="0.35">
      <c r="A15" s="92"/>
      <c r="B15" s="105" t="e">
        <f t="shared" si="33"/>
        <v>#VALUE!</v>
      </c>
      <c r="C15" s="93"/>
      <c r="D15" s="144" t="e">
        <f t="shared" si="15"/>
        <v>#VALUE!</v>
      </c>
      <c r="E15" s="144" t="e">
        <f t="shared" si="16"/>
        <v>#VALUE!</v>
      </c>
      <c r="F15" s="144" t="e">
        <f t="shared" si="17"/>
        <v>#VALUE!</v>
      </c>
      <c r="G15" s="93"/>
      <c r="H15" s="126" t="e">
        <f t="shared" si="18"/>
        <v>#VALUE!</v>
      </c>
      <c r="I15" s="102" t="e">
        <f t="shared" si="19"/>
        <v>#VALUE!</v>
      </c>
      <c r="J15" s="102" t="e">
        <f t="shared" si="20"/>
        <v>#VALUE!</v>
      </c>
      <c r="K15" s="93"/>
      <c r="L15" s="131" t="e">
        <f t="shared" si="0"/>
        <v>#VALUE!</v>
      </c>
      <c r="M15" s="129" t="e">
        <f t="shared" si="21"/>
        <v>#VALUE!</v>
      </c>
      <c r="N15" s="102" t="e">
        <f t="shared" si="21"/>
        <v>#VALUE!</v>
      </c>
      <c r="O15" s="102" t="e">
        <f t="shared" si="21"/>
        <v>#VALUE!</v>
      </c>
      <c r="P15" s="102" t="e">
        <f t="shared" si="1"/>
        <v>#VALUE!</v>
      </c>
      <c r="Q15" s="102" t="e">
        <f t="shared" si="1"/>
        <v>#VALUE!</v>
      </c>
      <c r="R15" s="102" t="e">
        <f t="shared" si="1"/>
        <v>#VALUE!</v>
      </c>
      <c r="S15" s="102" t="e">
        <f t="shared" si="1"/>
        <v>#VALUE!</v>
      </c>
      <c r="T15" s="102" t="e">
        <f t="shared" si="1"/>
        <v>#VALUE!</v>
      </c>
      <c r="U15" s="102" t="e">
        <f t="shared" si="1"/>
        <v>#VALUE!</v>
      </c>
      <c r="V15" s="102" t="e">
        <f t="shared" si="1"/>
        <v>#VALUE!</v>
      </c>
      <c r="W15" s="102" t="e">
        <f t="shared" si="1"/>
        <v>#VALUE!</v>
      </c>
      <c r="X15" s="102" t="e">
        <f t="shared" si="1"/>
        <v>#VALUE!</v>
      </c>
      <c r="Y15" s="102" t="e">
        <f t="shared" si="1"/>
        <v>#VALUE!</v>
      </c>
      <c r="Z15" s="102" t="e">
        <f t="shared" si="1"/>
        <v>#VALUE!</v>
      </c>
      <c r="AA15" s="102" t="e">
        <f t="shared" si="1"/>
        <v>#VALUE!</v>
      </c>
      <c r="AB15" s="102" t="e">
        <f t="shared" si="1"/>
        <v>#VALUE!</v>
      </c>
      <c r="AC15" s="102" t="e">
        <f t="shared" si="1"/>
        <v>#VALUE!</v>
      </c>
      <c r="AD15" s="102" t="e">
        <f t="shared" si="1"/>
        <v>#VALUE!</v>
      </c>
      <c r="AE15" s="102" t="e">
        <f t="shared" si="1"/>
        <v>#VALUE!</v>
      </c>
      <c r="AF15" s="102" t="e">
        <f t="shared" si="2"/>
        <v>#VALUE!</v>
      </c>
      <c r="AG15" s="102" t="e">
        <f t="shared" si="2"/>
        <v>#VALUE!</v>
      </c>
      <c r="AH15" s="102" t="e">
        <f t="shared" si="2"/>
        <v>#VALUE!</v>
      </c>
      <c r="AI15" s="102" t="e">
        <f t="shared" si="2"/>
        <v>#VALUE!</v>
      </c>
      <c r="AJ15" s="102" t="e">
        <f t="shared" si="2"/>
        <v>#VALUE!</v>
      </c>
      <c r="AK15" s="102" t="e">
        <f t="shared" si="2"/>
        <v>#VALUE!</v>
      </c>
      <c r="AL15" s="102" t="e">
        <f t="shared" si="2"/>
        <v>#VALUE!</v>
      </c>
      <c r="AM15" s="102" t="e">
        <f t="shared" si="2"/>
        <v>#VALUE!</v>
      </c>
      <c r="AN15" s="102" t="e">
        <f t="shared" si="2"/>
        <v>#VALUE!</v>
      </c>
      <c r="AO15" s="102" t="e">
        <f t="shared" si="2"/>
        <v>#VALUE!</v>
      </c>
      <c r="AP15" s="102" t="e">
        <f t="shared" si="2"/>
        <v>#VALUE!</v>
      </c>
      <c r="AQ15" s="103"/>
      <c r="AR15" s="126" t="e">
        <f t="shared" si="3"/>
        <v>#VALUE!</v>
      </c>
      <c r="AS15" s="102" t="e">
        <f t="shared" si="22"/>
        <v>#VALUE!</v>
      </c>
      <c r="AT15" s="102" t="e">
        <f t="shared" si="23"/>
        <v>#VALUE!</v>
      </c>
      <c r="AU15" s="93"/>
      <c r="AV15" s="131" t="e">
        <f t="shared" si="4"/>
        <v>#VALUE!</v>
      </c>
      <c r="AW15" s="129" t="e">
        <f t="shared" si="24"/>
        <v>#VALUE!</v>
      </c>
      <c r="AX15" s="129" t="e">
        <f t="shared" si="5"/>
        <v>#VALUE!</v>
      </c>
      <c r="AY15" s="129" t="e">
        <f t="shared" si="5"/>
        <v>#VALUE!</v>
      </c>
      <c r="AZ15" s="129" t="e">
        <f t="shared" si="5"/>
        <v>#VALUE!</v>
      </c>
      <c r="BA15" s="129" t="e">
        <f t="shared" si="5"/>
        <v>#VALUE!</v>
      </c>
      <c r="BB15" s="129" t="e">
        <f t="shared" si="5"/>
        <v>#VALUE!</v>
      </c>
      <c r="BC15" s="129" t="e">
        <f t="shared" si="5"/>
        <v>#VALUE!</v>
      </c>
      <c r="BD15" s="129" t="e">
        <f t="shared" si="5"/>
        <v>#VALUE!</v>
      </c>
      <c r="BE15" s="129" t="e">
        <f t="shared" si="5"/>
        <v>#VALUE!</v>
      </c>
      <c r="BF15" s="103"/>
      <c r="BG15" s="126" t="e">
        <f t="shared" si="6"/>
        <v>#VALUE!</v>
      </c>
      <c r="BH15" s="102" t="e">
        <f t="shared" si="25"/>
        <v>#VALUE!</v>
      </c>
      <c r="BI15" s="102" t="e">
        <f t="shared" si="26"/>
        <v>#VALUE!</v>
      </c>
      <c r="BJ15" s="93"/>
      <c r="BK15" s="131" t="e">
        <f t="shared" si="7"/>
        <v>#VALUE!</v>
      </c>
      <c r="BL15" s="129" t="e">
        <f t="shared" si="8"/>
        <v>#VALUE!</v>
      </c>
      <c r="BM15" s="129" t="e">
        <f t="shared" si="8"/>
        <v>#VALUE!</v>
      </c>
      <c r="BN15" s="129" t="e">
        <f t="shared" si="8"/>
        <v>#VALUE!</v>
      </c>
      <c r="BO15" s="129" t="e">
        <f t="shared" si="8"/>
        <v>#VALUE!</v>
      </c>
      <c r="BP15" s="129" t="e">
        <f t="shared" si="8"/>
        <v>#VALUE!</v>
      </c>
      <c r="BQ15" s="129" t="e">
        <f t="shared" si="8"/>
        <v>#VALUE!</v>
      </c>
      <c r="BR15" s="129" t="e">
        <f t="shared" si="8"/>
        <v>#VALUE!</v>
      </c>
      <c r="BS15" s="129" t="e">
        <f t="shared" si="8"/>
        <v>#VALUE!</v>
      </c>
      <c r="BT15" s="129" t="e">
        <f t="shared" si="8"/>
        <v>#VALUE!</v>
      </c>
      <c r="BU15" s="94"/>
      <c r="BV15" s="126" t="e">
        <f t="shared" si="27"/>
        <v>#VALUE!</v>
      </c>
      <c r="BW15" s="102" t="e">
        <f t="shared" si="28"/>
        <v>#VALUE!</v>
      </c>
      <c r="BX15" s="102" t="e">
        <f t="shared" si="29"/>
        <v>#VALUE!</v>
      </c>
      <c r="BY15" s="93"/>
      <c r="BZ15" s="131" t="e">
        <f t="shared" si="9"/>
        <v>#VALUE!</v>
      </c>
      <c r="CA15" s="129" t="e">
        <f t="shared" si="30"/>
        <v>#VALUE!</v>
      </c>
      <c r="CB15" s="102" t="e">
        <f t="shared" si="30"/>
        <v>#VALUE!</v>
      </c>
      <c r="CC15" s="102" t="e">
        <f t="shared" si="30"/>
        <v>#VALUE!</v>
      </c>
      <c r="CD15" s="102" t="e">
        <f t="shared" si="10"/>
        <v>#VALUE!</v>
      </c>
      <c r="CE15" s="102" t="e">
        <f t="shared" si="10"/>
        <v>#VALUE!</v>
      </c>
      <c r="CF15" s="102" t="e">
        <f t="shared" si="10"/>
        <v>#VALUE!</v>
      </c>
      <c r="CG15" s="102" t="e">
        <f t="shared" si="10"/>
        <v>#VALUE!</v>
      </c>
      <c r="CH15" s="102" t="e">
        <f t="shared" si="10"/>
        <v>#VALUE!</v>
      </c>
      <c r="CI15" s="102" t="e">
        <f t="shared" si="10"/>
        <v>#VALUE!</v>
      </c>
      <c r="CJ15" s="102" t="e">
        <f t="shared" si="10"/>
        <v>#VALUE!</v>
      </c>
      <c r="CK15" s="102" t="e">
        <f t="shared" si="10"/>
        <v>#VALUE!</v>
      </c>
      <c r="CL15" s="102" t="e">
        <f t="shared" si="10"/>
        <v>#VALUE!</v>
      </c>
      <c r="CM15" s="102" t="e">
        <f t="shared" si="10"/>
        <v>#VALUE!</v>
      </c>
      <c r="CN15" s="102" t="e">
        <f t="shared" si="10"/>
        <v>#VALUE!</v>
      </c>
      <c r="CO15" s="102" t="e">
        <f t="shared" si="10"/>
        <v>#VALUE!</v>
      </c>
      <c r="CP15" s="102" t="e">
        <f t="shared" si="10"/>
        <v>#VALUE!</v>
      </c>
      <c r="CQ15" s="102" t="e">
        <f t="shared" si="10"/>
        <v>#VALUE!</v>
      </c>
      <c r="CR15" s="102" t="e">
        <f t="shared" si="10"/>
        <v>#VALUE!</v>
      </c>
      <c r="CS15" s="102" t="e">
        <f t="shared" si="10"/>
        <v>#VALUE!</v>
      </c>
      <c r="CT15" s="102" t="e">
        <f t="shared" si="11"/>
        <v>#VALUE!</v>
      </c>
      <c r="CU15" s="102" t="e">
        <f t="shared" si="11"/>
        <v>#VALUE!</v>
      </c>
      <c r="CV15" s="102" t="e">
        <f t="shared" si="11"/>
        <v>#VALUE!</v>
      </c>
      <c r="CW15" s="102" t="e">
        <f t="shared" si="11"/>
        <v>#VALUE!</v>
      </c>
      <c r="CX15" s="102" t="e">
        <f t="shared" si="11"/>
        <v>#VALUE!</v>
      </c>
      <c r="CY15" s="102" t="e">
        <f t="shared" si="11"/>
        <v>#VALUE!</v>
      </c>
      <c r="CZ15" s="102" t="e">
        <f t="shared" si="11"/>
        <v>#VALUE!</v>
      </c>
      <c r="DA15" s="102" t="e">
        <f t="shared" si="11"/>
        <v>#VALUE!</v>
      </c>
      <c r="DB15" s="102" t="e">
        <f t="shared" si="11"/>
        <v>#VALUE!</v>
      </c>
      <c r="DC15" s="102" t="e">
        <f t="shared" si="11"/>
        <v>#VALUE!</v>
      </c>
      <c r="DD15" s="102" t="e">
        <f t="shared" si="11"/>
        <v>#VALUE!</v>
      </c>
      <c r="DE15" s="94"/>
      <c r="DF15" s="126" t="e">
        <f t="shared" si="12"/>
        <v>#VALUE!</v>
      </c>
      <c r="DG15" s="102" t="e">
        <f t="shared" si="31"/>
        <v>#VALUE!</v>
      </c>
      <c r="DH15" s="102" t="e">
        <f t="shared" si="32"/>
        <v>#VALUE!</v>
      </c>
      <c r="DI15" s="93"/>
      <c r="DJ15" s="131" t="e">
        <f t="shared" si="13"/>
        <v>#VALUE!</v>
      </c>
      <c r="DK15" s="129" t="e">
        <f t="shared" si="14"/>
        <v>#VALUE!</v>
      </c>
      <c r="DL15" s="129" t="e">
        <f t="shared" si="14"/>
        <v>#VALUE!</v>
      </c>
      <c r="DM15" s="129" t="e">
        <f t="shared" si="14"/>
        <v>#VALUE!</v>
      </c>
      <c r="DN15" s="129" t="e">
        <f t="shared" si="14"/>
        <v>#VALUE!</v>
      </c>
      <c r="DO15" s="129" t="e">
        <f t="shared" si="14"/>
        <v>#VALUE!</v>
      </c>
      <c r="DP15" s="129" t="e">
        <f t="shared" si="14"/>
        <v>#VALUE!</v>
      </c>
      <c r="DQ15" s="129" t="e">
        <f t="shared" si="14"/>
        <v>#VALUE!</v>
      </c>
      <c r="DR15" s="129" t="e">
        <f t="shared" si="14"/>
        <v>#VALUE!</v>
      </c>
      <c r="DS15" s="129" t="e">
        <f t="shared" si="14"/>
        <v>#VALUE!</v>
      </c>
      <c r="DT15" s="94"/>
    </row>
    <row r="16" spans="1:124" ht="18" customHeight="1" x14ac:dyDescent="0.35">
      <c r="A16" s="92"/>
      <c r="B16" s="105" t="e">
        <f t="shared" si="33"/>
        <v>#VALUE!</v>
      </c>
      <c r="C16" s="93"/>
      <c r="D16" s="144" t="e">
        <f t="shared" si="15"/>
        <v>#VALUE!</v>
      </c>
      <c r="E16" s="144" t="e">
        <f t="shared" si="16"/>
        <v>#VALUE!</v>
      </c>
      <c r="F16" s="144" t="e">
        <f t="shared" si="17"/>
        <v>#VALUE!</v>
      </c>
      <c r="G16" s="93"/>
      <c r="H16" s="126" t="e">
        <f t="shared" si="18"/>
        <v>#VALUE!</v>
      </c>
      <c r="I16" s="102" t="e">
        <f t="shared" si="19"/>
        <v>#VALUE!</v>
      </c>
      <c r="J16" s="102" t="e">
        <f t="shared" si="20"/>
        <v>#VALUE!</v>
      </c>
      <c r="K16" s="93"/>
      <c r="L16" s="131" t="e">
        <f t="shared" si="0"/>
        <v>#VALUE!</v>
      </c>
      <c r="M16" s="129" t="e">
        <f t="shared" si="21"/>
        <v>#VALUE!</v>
      </c>
      <c r="N16" s="102" t="e">
        <f t="shared" si="21"/>
        <v>#VALUE!</v>
      </c>
      <c r="O16" s="102" t="e">
        <f t="shared" si="21"/>
        <v>#VALUE!</v>
      </c>
      <c r="P16" s="102" t="e">
        <f t="shared" si="1"/>
        <v>#VALUE!</v>
      </c>
      <c r="Q16" s="102" t="e">
        <f t="shared" si="1"/>
        <v>#VALUE!</v>
      </c>
      <c r="R16" s="102" t="e">
        <f t="shared" si="1"/>
        <v>#VALUE!</v>
      </c>
      <c r="S16" s="102" t="e">
        <f t="shared" si="1"/>
        <v>#VALUE!</v>
      </c>
      <c r="T16" s="102" t="e">
        <f t="shared" si="1"/>
        <v>#VALUE!</v>
      </c>
      <c r="U16" s="102" t="e">
        <f t="shared" si="1"/>
        <v>#VALUE!</v>
      </c>
      <c r="V16" s="102" t="e">
        <f t="shared" si="1"/>
        <v>#VALUE!</v>
      </c>
      <c r="W16" s="102" t="e">
        <f t="shared" si="1"/>
        <v>#VALUE!</v>
      </c>
      <c r="X16" s="102" t="e">
        <f t="shared" si="1"/>
        <v>#VALUE!</v>
      </c>
      <c r="Y16" s="102" t="e">
        <f t="shared" si="1"/>
        <v>#VALUE!</v>
      </c>
      <c r="Z16" s="102" t="e">
        <f t="shared" si="1"/>
        <v>#VALUE!</v>
      </c>
      <c r="AA16" s="102" t="e">
        <f t="shared" si="1"/>
        <v>#VALUE!</v>
      </c>
      <c r="AB16" s="102" t="e">
        <f t="shared" si="1"/>
        <v>#VALUE!</v>
      </c>
      <c r="AC16" s="102" t="e">
        <f t="shared" si="1"/>
        <v>#VALUE!</v>
      </c>
      <c r="AD16" s="102" t="e">
        <f t="shared" si="1"/>
        <v>#VALUE!</v>
      </c>
      <c r="AE16" s="102" t="e">
        <f t="shared" si="1"/>
        <v>#VALUE!</v>
      </c>
      <c r="AF16" s="102" t="e">
        <f t="shared" si="2"/>
        <v>#VALUE!</v>
      </c>
      <c r="AG16" s="102" t="e">
        <f t="shared" si="2"/>
        <v>#VALUE!</v>
      </c>
      <c r="AH16" s="102" t="e">
        <f t="shared" si="2"/>
        <v>#VALUE!</v>
      </c>
      <c r="AI16" s="102" t="e">
        <f t="shared" si="2"/>
        <v>#VALUE!</v>
      </c>
      <c r="AJ16" s="102" t="e">
        <f t="shared" si="2"/>
        <v>#VALUE!</v>
      </c>
      <c r="AK16" s="102" t="e">
        <f t="shared" si="2"/>
        <v>#VALUE!</v>
      </c>
      <c r="AL16" s="102" t="e">
        <f t="shared" si="2"/>
        <v>#VALUE!</v>
      </c>
      <c r="AM16" s="102" t="e">
        <f t="shared" si="2"/>
        <v>#VALUE!</v>
      </c>
      <c r="AN16" s="102" t="e">
        <f t="shared" si="2"/>
        <v>#VALUE!</v>
      </c>
      <c r="AO16" s="102" t="e">
        <f t="shared" si="2"/>
        <v>#VALUE!</v>
      </c>
      <c r="AP16" s="102" t="e">
        <f t="shared" si="2"/>
        <v>#VALUE!</v>
      </c>
      <c r="AQ16" s="103"/>
      <c r="AR16" s="126" t="e">
        <f t="shared" si="3"/>
        <v>#VALUE!</v>
      </c>
      <c r="AS16" s="102" t="e">
        <f t="shared" si="22"/>
        <v>#VALUE!</v>
      </c>
      <c r="AT16" s="102" t="e">
        <f t="shared" si="23"/>
        <v>#VALUE!</v>
      </c>
      <c r="AU16" s="93"/>
      <c r="AV16" s="131" t="e">
        <f t="shared" si="4"/>
        <v>#VALUE!</v>
      </c>
      <c r="AW16" s="129" t="e">
        <f t="shared" si="24"/>
        <v>#VALUE!</v>
      </c>
      <c r="AX16" s="129" t="e">
        <f t="shared" si="5"/>
        <v>#VALUE!</v>
      </c>
      <c r="AY16" s="129" t="e">
        <f t="shared" si="5"/>
        <v>#VALUE!</v>
      </c>
      <c r="AZ16" s="129" t="e">
        <f t="shared" si="5"/>
        <v>#VALUE!</v>
      </c>
      <c r="BA16" s="129" t="e">
        <f t="shared" si="5"/>
        <v>#VALUE!</v>
      </c>
      <c r="BB16" s="129" t="e">
        <f t="shared" si="5"/>
        <v>#VALUE!</v>
      </c>
      <c r="BC16" s="129" t="e">
        <f t="shared" si="5"/>
        <v>#VALUE!</v>
      </c>
      <c r="BD16" s="129" t="e">
        <f t="shared" si="5"/>
        <v>#VALUE!</v>
      </c>
      <c r="BE16" s="129" t="e">
        <f t="shared" si="5"/>
        <v>#VALUE!</v>
      </c>
      <c r="BF16" s="103"/>
      <c r="BG16" s="126" t="e">
        <f t="shared" si="6"/>
        <v>#VALUE!</v>
      </c>
      <c r="BH16" s="102" t="e">
        <f t="shared" si="25"/>
        <v>#VALUE!</v>
      </c>
      <c r="BI16" s="102" t="e">
        <f t="shared" si="26"/>
        <v>#VALUE!</v>
      </c>
      <c r="BJ16" s="93"/>
      <c r="BK16" s="131" t="e">
        <f t="shared" si="7"/>
        <v>#VALUE!</v>
      </c>
      <c r="BL16" s="129" t="e">
        <f t="shared" si="8"/>
        <v>#VALUE!</v>
      </c>
      <c r="BM16" s="129" t="e">
        <f t="shared" si="8"/>
        <v>#VALUE!</v>
      </c>
      <c r="BN16" s="129" t="e">
        <f t="shared" si="8"/>
        <v>#VALUE!</v>
      </c>
      <c r="BO16" s="129" t="e">
        <f t="shared" si="8"/>
        <v>#VALUE!</v>
      </c>
      <c r="BP16" s="129" t="e">
        <f t="shared" si="8"/>
        <v>#VALUE!</v>
      </c>
      <c r="BQ16" s="129" t="e">
        <f t="shared" si="8"/>
        <v>#VALUE!</v>
      </c>
      <c r="BR16" s="129" t="e">
        <f t="shared" si="8"/>
        <v>#VALUE!</v>
      </c>
      <c r="BS16" s="129" t="e">
        <f t="shared" si="8"/>
        <v>#VALUE!</v>
      </c>
      <c r="BT16" s="129" t="e">
        <f t="shared" si="8"/>
        <v>#VALUE!</v>
      </c>
      <c r="BU16" s="94"/>
      <c r="BV16" s="126" t="e">
        <f t="shared" si="27"/>
        <v>#VALUE!</v>
      </c>
      <c r="BW16" s="102" t="e">
        <f t="shared" si="28"/>
        <v>#VALUE!</v>
      </c>
      <c r="BX16" s="102" t="e">
        <f t="shared" si="29"/>
        <v>#VALUE!</v>
      </c>
      <c r="BY16" s="93"/>
      <c r="BZ16" s="131" t="e">
        <f t="shared" si="9"/>
        <v>#VALUE!</v>
      </c>
      <c r="CA16" s="129" t="e">
        <f t="shared" si="30"/>
        <v>#VALUE!</v>
      </c>
      <c r="CB16" s="102" t="e">
        <f t="shared" si="30"/>
        <v>#VALUE!</v>
      </c>
      <c r="CC16" s="102" t="e">
        <f t="shared" si="30"/>
        <v>#VALUE!</v>
      </c>
      <c r="CD16" s="102" t="e">
        <f t="shared" si="10"/>
        <v>#VALUE!</v>
      </c>
      <c r="CE16" s="102" t="e">
        <f t="shared" si="10"/>
        <v>#VALUE!</v>
      </c>
      <c r="CF16" s="102" t="e">
        <f t="shared" si="10"/>
        <v>#VALUE!</v>
      </c>
      <c r="CG16" s="102" t="e">
        <f t="shared" si="10"/>
        <v>#VALUE!</v>
      </c>
      <c r="CH16" s="102" t="e">
        <f t="shared" si="10"/>
        <v>#VALUE!</v>
      </c>
      <c r="CI16" s="102" t="e">
        <f t="shared" si="10"/>
        <v>#VALUE!</v>
      </c>
      <c r="CJ16" s="102" t="e">
        <f t="shared" si="10"/>
        <v>#VALUE!</v>
      </c>
      <c r="CK16" s="102" t="e">
        <f t="shared" si="10"/>
        <v>#VALUE!</v>
      </c>
      <c r="CL16" s="102" t="e">
        <f t="shared" si="10"/>
        <v>#VALUE!</v>
      </c>
      <c r="CM16" s="102" t="e">
        <f t="shared" si="10"/>
        <v>#VALUE!</v>
      </c>
      <c r="CN16" s="102" t="e">
        <f t="shared" si="10"/>
        <v>#VALUE!</v>
      </c>
      <c r="CO16" s="102" t="e">
        <f t="shared" si="10"/>
        <v>#VALUE!</v>
      </c>
      <c r="CP16" s="102" t="e">
        <f t="shared" si="10"/>
        <v>#VALUE!</v>
      </c>
      <c r="CQ16" s="102" t="e">
        <f t="shared" si="10"/>
        <v>#VALUE!</v>
      </c>
      <c r="CR16" s="102" t="e">
        <f t="shared" si="10"/>
        <v>#VALUE!</v>
      </c>
      <c r="CS16" s="102" t="e">
        <f t="shared" si="10"/>
        <v>#VALUE!</v>
      </c>
      <c r="CT16" s="102" t="e">
        <f t="shared" si="11"/>
        <v>#VALUE!</v>
      </c>
      <c r="CU16" s="102" t="e">
        <f t="shared" si="11"/>
        <v>#VALUE!</v>
      </c>
      <c r="CV16" s="102" t="e">
        <f t="shared" si="11"/>
        <v>#VALUE!</v>
      </c>
      <c r="CW16" s="102" t="e">
        <f t="shared" si="11"/>
        <v>#VALUE!</v>
      </c>
      <c r="CX16" s="102" t="e">
        <f t="shared" si="11"/>
        <v>#VALUE!</v>
      </c>
      <c r="CY16" s="102" t="e">
        <f t="shared" si="11"/>
        <v>#VALUE!</v>
      </c>
      <c r="CZ16" s="102" t="e">
        <f t="shared" si="11"/>
        <v>#VALUE!</v>
      </c>
      <c r="DA16" s="102" t="e">
        <f t="shared" si="11"/>
        <v>#VALUE!</v>
      </c>
      <c r="DB16" s="102" t="e">
        <f t="shared" si="11"/>
        <v>#VALUE!</v>
      </c>
      <c r="DC16" s="102" t="e">
        <f t="shared" si="11"/>
        <v>#VALUE!</v>
      </c>
      <c r="DD16" s="102" t="e">
        <f t="shared" si="11"/>
        <v>#VALUE!</v>
      </c>
      <c r="DE16" s="94"/>
      <c r="DF16" s="126" t="e">
        <f t="shared" si="12"/>
        <v>#VALUE!</v>
      </c>
      <c r="DG16" s="102" t="e">
        <f t="shared" si="31"/>
        <v>#VALUE!</v>
      </c>
      <c r="DH16" s="102" t="e">
        <f t="shared" si="32"/>
        <v>#VALUE!</v>
      </c>
      <c r="DI16" s="93"/>
      <c r="DJ16" s="131" t="e">
        <f t="shared" si="13"/>
        <v>#VALUE!</v>
      </c>
      <c r="DK16" s="129" t="e">
        <f t="shared" si="14"/>
        <v>#VALUE!</v>
      </c>
      <c r="DL16" s="129" t="e">
        <f t="shared" si="14"/>
        <v>#VALUE!</v>
      </c>
      <c r="DM16" s="129" t="e">
        <f t="shared" si="14"/>
        <v>#VALUE!</v>
      </c>
      <c r="DN16" s="129" t="e">
        <f t="shared" si="14"/>
        <v>#VALUE!</v>
      </c>
      <c r="DO16" s="129" t="e">
        <f t="shared" si="14"/>
        <v>#VALUE!</v>
      </c>
      <c r="DP16" s="129" t="e">
        <f t="shared" si="14"/>
        <v>#VALUE!</v>
      </c>
      <c r="DQ16" s="129" t="e">
        <f t="shared" si="14"/>
        <v>#VALUE!</v>
      </c>
      <c r="DR16" s="129" t="e">
        <f t="shared" si="14"/>
        <v>#VALUE!</v>
      </c>
      <c r="DS16" s="129" t="e">
        <f t="shared" si="14"/>
        <v>#VALUE!</v>
      </c>
      <c r="DT16" s="94"/>
    </row>
    <row r="17" spans="1:124" ht="18" customHeight="1" x14ac:dyDescent="0.35">
      <c r="A17" s="92"/>
      <c r="B17" s="105" t="e">
        <f t="shared" si="33"/>
        <v>#VALUE!</v>
      </c>
      <c r="C17" s="93"/>
      <c r="D17" s="144" t="e">
        <f t="shared" si="15"/>
        <v>#VALUE!</v>
      </c>
      <c r="E17" s="144" t="e">
        <f t="shared" si="16"/>
        <v>#VALUE!</v>
      </c>
      <c r="F17" s="144" t="e">
        <f t="shared" si="17"/>
        <v>#VALUE!</v>
      </c>
      <c r="G17" s="93"/>
      <c r="H17" s="126" t="e">
        <f t="shared" si="18"/>
        <v>#VALUE!</v>
      </c>
      <c r="I17" s="102" t="e">
        <f t="shared" si="19"/>
        <v>#VALUE!</v>
      </c>
      <c r="J17" s="102" t="e">
        <f t="shared" si="20"/>
        <v>#VALUE!</v>
      </c>
      <c r="K17" s="93"/>
      <c r="L17" s="131" t="e">
        <f t="shared" si="0"/>
        <v>#VALUE!</v>
      </c>
      <c r="M17" s="129" t="e">
        <f t="shared" si="21"/>
        <v>#VALUE!</v>
      </c>
      <c r="N17" s="102" t="e">
        <f t="shared" si="21"/>
        <v>#VALUE!</v>
      </c>
      <c r="O17" s="102" t="e">
        <f t="shared" si="21"/>
        <v>#VALUE!</v>
      </c>
      <c r="P17" s="102" t="e">
        <f t="shared" si="1"/>
        <v>#VALUE!</v>
      </c>
      <c r="Q17" s="102" t="e">
        <f t="shared" si="1"/>
        <v>#VALUE!</v>
      </c>
      <c r="R17" s="102" t="e">
        <f t="shared" si="1"/>
        <v>#VALUE!</v>
      </c>
      <c r="S17" s="102" t="e">
        <f t="shared" si="1"/>
        <v>#VALUE!</v>
      </c>
      <c r="T17" s="102" t="e">
        <f t="shared" si="1"/>
        <v>#VALUE!</v>
      </c>
      <c r="U17" s="102" t="e">
        <f t="shared" si="1"/>
        <v>#VALUE!</v>
      </c>
      <c r="V17" s="102" t="e">
        <f t="shared" si="1"/>
        <v>#VALUE!</v>
      </c>
      <c r="W17" s="102" t="e">
        <f t="shared" si="1"/>
        <v>#VALUE!</v>
      </c>
      <c r="X17" s="102" t="e">
        <f t="shared" si="1"/>
        <v>#VALUE!</v>
      </c>
      <c r="Y17" s="102" t="e">
        <f t="shared" si="1"/>
        <v>#VALUE!</v>
      </c>
      <c r="Z17" s="102" t="e">
        <f t="shared" si="1"/>
        <v>#VALUE!</v>
      </c>
      <c r="AA17" s="102" t="e">
        <f t="shared" si="1"/>
        <v>#VALUE!</v>
      </c>
      <c r="AB17" s="102" t="e">
        <f t="shared" si="1"/>
        <v>#VALUE!</v>
      </c>
      <c r="AC17" s="102" t="e">
        <f t="shared" si="1"/>
        <v>#VALUE!</v>
      </c>
      <c r="AD17" s="102" t="e">
        <f t="shared" si="1"/>
        <v>#VALUE!</v>
      </c>
      <c r="AE17" s="102" t="e">
        <f t="shared" si="1"/>
        <v>#VALUE!</v>
      </c>
      <c r="AF17" s="102" t="e">
        <f t="shared" si="2"/>
        <v>#VALUE!</v>
      </c>
      <c r="AG17" s="102" t="e">
        <f t="shared" si="2"/>
        <v>#VALUE!</v>
      </c>
      <c r="AH17" s="102" t="e">
        <f t="shared" si="2"/>
        <v>#VALUE!</v>
      </c>
      <c r="AI17" s="102" t="e">
        <f t="shared" si="2"/>
        <v>#VALUE!</v>
      </c>
      <c r="AJ17" s="102" t="e">
        <f t="shared" si="2"/>
        <v>#VALUE!</v>
      </c>
      <c r="AK17" s="102" t="e">
        <f t="shared" si="2"/>
        <v>#VALUE!</v>
      </c>
      <c r="AL17" s="102" t="e">
        <f t="shared" si="2"/>
        <v>#VALUE!</v>
      </c>
      <c r="AM17" s="102" t="e">
        <f t="shared" si="2"/>
        <v>#VALUE!</v>
      </c>
      <c r="AN17" s="102" t="e">
        <f t="shared" si="2"/>
        <v>#VALUE!</v>
      </c>
      <c r="AO17" s="102" t="e">
        <f t="shared" si="2"/>
        <v>#VALUE!</v>
      </c>
      <c r="AP17" s="102" t="e">
        <f t="shared" si="2"/>
        <v>#VALUE!</v>
      </c>
      <c r="AQ17" s="103"/>
      <c r="AR17" s="126" t="e">
        <f t="shared" si="3"/>
        <v>#VALUE!</v>
      </c>
      <c r="AS17" s="102" t="e">
        <f t="shared" si="22"/>
        <v>#VALUE!</v>
      </c>
      <c r="AT17" s="102" t="e">
        <f t="shared" si="23"/>
        <v>#VALUE!</v>
      </c>
      <c r="AU17" s="93"/>
      <c r="AV17" s="131" t="e">
        <f t="shared" si="4"/>
        <v>#VALUE!</v>
      </c>
      <c r="AW17" s="129" t="e">
        <f t="shared" si="24"/>
        <v>#VALUE!</v>
      </c>
      <c r="AX17" s="129" t="e">
        <f t="shared" si="5"/>
        <v>#VALUE!</v>
      </c>
      <c r="AY17" s="129" t="e">
        <f t="shared" si="5"/>
        <v>#VALUE!</v>
      </c>
      <c r="AZ17" s="129" t="e">
        <f t="shared" si="5"/>
        <v>#VALUE!</v>
      </c>
      <c r="BA17" s="129" t="e">
        <f t="shared" si="5"/>
        <v>#VALUE!</v>
      </c>
      <c r="BB17" s="129" t="e">
        <f t="shared" si="5"/>
        <v>#VALUE!</v>
      </c>
      <c r="BC17" s="129" t="e">
        <f t="shared" si="5"/>
        <v>#VALUE!</v>
      </c>
      <c r="BD17" s="129" t="e">
        <f t="shared" si="5"/>
        <v>#VALUE!</v>
      </c>
      <c r="BE17" s="129" t="e">
        <f t="shared" si="5"/>
        <v>#VALUE!</v>
      </c>
      <c r="BF17" s="103"/>
      <c r="BG17" s="126" t="e">
        <f t="shared" si="6"/>
        <v>#VALUE!</v>
      </c>
      <c r="BH17" s="102" t="e">
        <f t="shared" si="25"/>
        <v>#VALUE!</v>
      </c>
      <c r="BI17" s="102" t="e">
        <f t="shared" si="26"/>
        <v>#VALUE!</v>
      </c>
      <c r="BJ17" s="93"/>
      <c r="BK17" s="131" t="e">
        <f t="shared" si="7"/>
        <v>#VALUE!</v>
      </c>
      <c r="BL17" s="129" t="e">
        <f t="shared" si="8"/>
        <v>#VALUE!</v>
      </c>
      <c r="BM17" s="129" t="e">
        <f t="shared" si="8"/>
        <v>#VALUE!</v>
      </c>
      <c r="BN17" s="129" t="e">
        <f t="shared" si="8"/>
        <v>#VALUE!</v>
      </c>
      <c r="BO17" s="129" t="e">
        <f t="shared" si="8"/>
        <v>#VALUE!</v>
      </c>
      <c r="BP17" s="129" t="e">
        <f t="shared" si="8"/>
        <v>#VALUE!</v>
      </c>
      <c r="BQ17" s="129" t="e">
        <f t="shared" si="8"/>
        <v>#VALUE!</v>
      </c>
      <c r="BR17" s="129" t="e">
        <f t="shared" si="8"/>
        <v>#VALUE!</v>
      </c>
      <c r="BS17" s="129" t="e">
        <f t="shared" si="8"/>
        <v>#VALUE!</v>
      </c>
      <c r="BT17" s="129" t="e">
        <f t="shared" si="8"/>
        <v>#VALUE!</v>
      </c>
      <c r="BU17" s="94"/>
      <c r="BV17" s="126" t="e">
        <f t="shared" si="27"/>
        <v>#VALUE!</v>
      </c>
      <c r="BW17" s="102" t="e">
        <f t="shared" si="28"/>
        <v>#VALUE!</v>
      </c>
      <c r="BX17" s="102" t="e">
        <f t="shared" si="29"/>
        <v>#VALUE!</v>
      </c>
      <c r="BY17" s="93"/>
      <c r="BZ17" s="131" t="e">
        <f t="shared" si="9"/>
        <v>#VALUE!</v>
      </c>
      <c r="CA17" s="129" t="e">
        <f t="shared" si="30"/>
        <v>#VALUE!</v>
      </c>
      <c r="CB17" s="102" t="e">
        <f t="shared" si="30"/>
        <v>#VALUE!</v>
      </c>
      <c r="CC17" s="102" t="e">
        <f t="shared" si="30"/>
        <v>#VALUE!</v>
      </c>
      <c r="CD17" s="102" t="e">
        <f t="shared" si="10"/>
        <v>#VALUE!</v>
      </c>
      <c r="CE17" s="102" t="e">
        <f t="shared" si="10"/>
        <v>#VALUE!</v>
      </c>
      <c r="CF17" s="102" t="e">
        <f t="shared" si="10"/>
        <v>#VALUE!</v>
      </c>
      <c r="CG17" s="102" t="e">
        <f t="shared" si="10"/>
        <v>#VALUE!</v>
      </c>
      <c r="CH17" s="102" t="e">
        <f t="shared" si="10"/>
        <v>#VALUE!</v>
      </c>
      <c r="CI17" s="102" t="e">
        <f t="shared" si="10"/>
        <v>#VALUE!</v>
      </c>
      <c r="CJ17" s="102" t="e">
        <f t="shared" si="10"/>
        <v>#VALUE!</v>
      </c>
      <c r="CK17" s="102" t="e">
        <f t="shared" si="10"/>
        <v>#VALUE!</v>
      </c>
      <c r="CL17" s="102" t="e">
        <f t="shared" si="10"/>
        <v>#VALUE!</v>
      </c>
      <c r="CM17" s="102" t="e">
        <f t="shared" si="10"/>
        <v>#VALUE!</v>
      </c>
      <c r="CN17" s="102" t="e">
        <f t="shared" si="10"/>
        <v>#VALUE!</v>
      </c>
      <c r="CO17" s="102" t="e">
        <f t="shared" si="10"/>
        <v>#VALUE!</v>
      </c>
      <c r="CP17" s="102" t="e">
        <f t="shared" si="10"/>
        <v>#VALUE!</v>
      </c>
      <c r="CQ17" s="102" t="e">
        <f t="shared" si="10"/>
        <v>#VALUE!</v>
      </c>
      <c r="CR17" s="102" t="e">
        <f t="shared" si="10"/>
        <v>#VALUE!</v>
      </c>
      <c r="CS17" s="102" t="e">
        <f t="shared" si="10"/>
        <v>#VALUE!</v>
      </c>
      <c r="CT17" s="102" t="e">
        <f t="shared" si="11"/>
        <v>#VALUE!</v>
      </c>
      <c r="CU17" s="102" t="e">
        <f t="shared" si="11"/>
        <v>#VALUE!</v>
      </c>
      <c r="CV17" s="102" t="e">
        <f t="shared" si="11"/>
        <v>#VALUE!</v>
      </c>
      <c r="CW17" s="102" t="e">
        <f t="shared" si="11"/>
        <v>#VALUE!</v>
      </c>
      <c r="CX17" s="102" t="e">
        <f t="shared" si="11"/>
        <v>#VALUE!</v>
      </c>
      <c r="CY17" s="102" t="e">
        <f t="shared" si="11"/>
        <v>#VALUE!</v>
      </c>
      <c r="CZ17" s="102" t="e">
        <f t="shared" si="11"/>
        <v>#VALUE!</v>
      </c>
      <c r="DA17" s="102" t="e">
        <f t="shared" si="11"/>
        <v>#VALUE!</v>
      </c>
      <c r="DB17" s="102" t="e">
        <f t="shared" si="11"/>
        <v>#VALUE!</v>
      </c>
      <c r="DC17" s="102" t="e">
        <f t="shared" si="11"/>
        <v>#VALUE!</v>
      </c>
      <c r="DD17" s="102" t="e">
        <f t="shared" si="11"/>
        <v>#VALUE!</v>
      </c>
      <c r="DE17" s="94"/>
      <c r="DF17" s="126" t="e">
        <f t="shared" si="12"/>
        <v>#VALUE!</v>
      </c>
      <c r="DG17" s="102" t="e">
        <f t="shared" si="31"/>
        <v>#VALUE!</v>
      </c>
      <c r="DH17" s="102" t="e">
        <f t="shared" si="32"/>
        <v>#VALUE!</v>
      </c>
      <c r="DI17" s="93"/>
      <c r="DJ17" s="131" t="e">
        <f t="shared" si="13"/>
        <v>#VALUE!</v>
      </c>
      <c r="DK17" s="129" t="e">
        <f t="shared" si="14"/>
        <v>#VALUE!</v>
      </c>
      <c r="DL17" s="129" t="e">
        <f t="shared" si="14"/>
        <v>#VALUE!</v>
      </c>
      <c r="DM17" s="129" t="e">
        <f t="shared" si="14"/>
        <v>#VALUE!</v>
      </c>
      <c r="DN17" s="129" t="e">
        <f t="shared" si="14"/>
        <v>#VALUE!</v>
      </c>
      <c r="DO17" s="129" t="e">
        <f t="shared" si="14"/>
        <v>#VALUE!</v>
      </c>
      <c r="DP17" s="129" t="e">
        <f t="shared" si="14"/>
        <v>#VALUE!</v>
      </c>
      <c r="DQ17" s="129" t="e">
        <f t="shared" si="14"/>
        <v>#VALUE!</v>
      </c>
      <c r="DR17" s="129" t="e">
        <f t="shared" si="14"/>
        <v>#VALUE!</v>
      </c>
      <c r="DS17" s="129" t="e">
        <f t="shared" si="14"/>
        <v>#VALUE!</v>
      </c>
      <c r="DT17" s="94"/>
    </row>
    <row r="18" spans="1:124" ht="18" customHeight="1" x14ac:dyDescent="0.35">
      <c r="A18" s="92"/>
      <c r="B18" s="105" t="e">
        <f t="shared" si="33"/>
        <v>#VALUE!</v>
      </c>
      <c r="C18" s="93"/>
      <c r="D18" s="144" t="e">
        <f t="shared" si="15"/>
        <v>#VALUE!</v>
      </c>
      <c r="E18" s="144" t="e">
        <f t="shared" si="16"/>
        <v>#VALUE!</v>
      </c>
      <c r="F18" s="144" t="e">
        <f t="shared" si="17"/>
        <v>#VALUE!</v>
      </c>
      <c r="G18" s="93"/>
      <c r="H18" s="126" t="e">
        <f t="shared" si="18"/>
        <v>#VALUE!</v>
      </c>
      <c r="I18" s="102" t="e">
        <f t="shared" si="19"/>
        <v>#VALUE!</v>
      </c>
      <c r="J18" s="102" t="e">
        <f t="shared" si="20"/>
        <v>#VALUE!</v>
      </c>
      <c r="K18" s="93"/>
      <c r="L18" s="131" t="e">
        <f t="shared" si="0"/>
        <v>#VALUE!</v>
      </c>
      <c r="M18" s="129" t="e">
        <f t="shared" si="21"/>
        <v>#VALUE!</v>
      </c>
      <c r="N18" s="102" t="e">
        <f t="shared" si="21"/>
        <v>#VALUE!</v>
      </c>
      <c r="O18" s="102" t="e">
        <f t="shared" si="21"/>
        <v>#VALUE!</v>
      </c>
      <c r="P18" s="102" t="e">
        <f t="shared" si="1"/>
        <v>#VALUE!</v>
      </c>
      <c r="Q18" s="102" t="e">
        <f t="shared" si="1"/>
        <v>#VALUE!</v>
      </c>
      <c r="R18" s="102" t="e">
        <f t="shared" si="1"/>
        <v>#VALUE!</v>
      </c>
      <c r="S18" s="102" t="e">
        <f t="shared" si="1"/>
        <v>#VALUE!</v>
      </c>
      <c r="T18" s="102" t="e">
        <f t="shared" si="1"/>
        <v>#VALUE!</v>
      </c>
      <c r="U18" s="102" t="e">
        <f t="shared" si="1"/>
        <v>#VALUE!</v>
      </c>
      <c r="V18" s="102" t="e">
        <f t="shared" si="1"/>
        <v>#VALUE!</v>
      </c>
      <c r="W18" s="102" t="e">
        <f t="shared" si="1"/>
        <v>#VALUE!</v>
      </c>
      <c r="X18" s="102" t="e">
        <f t="shared" si="1"/>
        <v>#VALUE!</v>
      </c>
      <c r="Y18" s="102" t="e">
        <f t="shared" si="1"/>
        <v>#VALUE!</v>
      </c>
      <c r="Z18" s="102" t="e">
        <f t="shared" si="1"/>
        <v>#VALUE!</v>
      </c>
      <c r="AA18" s="102" t="e">
        <f t="shared" si="1"/>
        <v>#VALUE!</v>
      </c>
      <c r="AB18" s="102" t="e">
        <f t="shared" si="1"/>
        <v>#VALUE!</v>
      </c>
      <c r="AC18" s="102" t="e">
        <f t="shared" si="1"/>
        <v>#VALUE!</v>
      </c>
      <c r="AD18" s="102" t="e">
        <f t="shared" si="1"/>
        <v>#VALUE!</v>
      </c>
      <c r="AE18" s="102" t="e">
        <f t="shared" si="1"/>
        <v>#VALUE!</v>
      </c>
      <c r="AF18" s="102" t="e">
        <f t="shared" si="2"/>
        <v>#VALUE!</v>
      </c>
      <c r="AG18" s="102" t="e">
        <f t="shared" si="2"/>
        <v>#VALUE!</v>
      </c>
      <c r="AH18" s="102" t="e">
        <f t="shared" si="2"/>
        <v>#VALUE!</v>
      </c>
      <c r="AI18" s="102" t="e">
        <f t="shared" si="2"/>
        <v>#VALUE!</v>
      </c>
      <c r="AJ18" s="102" t="e">
        <f t="shared" si="2"/>
        <v>#VALUE!</v>
      </c>
      <c r="AK18" s="102" t="e">
        <f t="shared" si="2"/>
        <v>#VALUE!</v>
      </c>
      <c r="AL18" s="102" t="e">
        <f t="shared" si="2"/>
        <v>#VALUE!</v>
      </c>
      <c r="AM18" s="102" t="e">
        <f t="shared" si="2"/>
        <v>#VALUE!</v>
      </c>
      <c r="AN18" s="102" t="e">
        <f t="shared" si="2"/>
        <v>#VALUE!</v>
      </c>
      <c r="AO18" s="102" t="e">
        <f t="shared" si="2"/>
        <v>#VALUE!</v>
      </c>
      <c r="AP18" s="102" t="e">
        <f t="shared" si="2"/>
        <v>#VALUE!</v>
      </c>
      <c r="AQ18" s="103"/>
      <c r="AR18" s="126" t="e">
        <f t="shared" si="3"/>
        <v>#VALUE!</v>
      </c>
      <c r="AS18" s="102" t="e">
        <f t="shared" si="22"/>
        <v>#VALUE!</v>
      </c>
      <c r="AT18" s="102" t="e">
        <f t="shared" si="23"/>
        <v>#VALUE!</v>
      </c>
      <c r="AU18" s="93"/>
      <c r="AV18" s="131" t="e">
        <f t="shared" si="4"/>
        <v>#VALUE!</v>
      </c>
      <c r="AW18" s="129" t="e">
        <f t="shared" si="24"/>
        <v>#VALUE!</v>
      </c>
      <c r="AX18" s="129" t="e">
        <f t="shared" si="5"/>
        <v>#VALUE!</v>
      </c>
      <c r="AY18" s="129" t="e">
        <f t="shared" si="5"/>
        <v>#VALUE!</v>
      </c>
      <c r="AZ18" s="129" t="e">
        <f t="shared" si="5"/>
        <v>#VALUE!</v>
      </c>
      <c r="BA18" s="129" t="e">
        <f t="shared" si="5"/>
        <v>#VALUE!</v>
      </c>
      <c r="BB18" s="129" t="e">
        <f t="shared" si="5"/>
        <v>#VALUE!</v>
      </c>
      <c r="BC18" s="129" t="e">
        <f t="shared" si="5"/>
        <v>#VALUE!</v>
      </c>
      <c r="BD18" s="129" t="e">
        <f t="shared" si="5"/>
        <v>#VALUE!</v>
      </c>
      <c r="BE18" s="129" t="e">
        <f t="shared" si="5"/>
        <v>#VALUE!</v>
      </c>
      <c r="BF18" s="103"/>
      <c r="BG18" s="126" t="e">
        <f t="shared" si="6"/>
        <v>#VALUE!</v>
      </c>
      <c r="BH18" s="102" t="e">
        <f t="shared" si="25"/>
        <v>#VALUE!</v>
      </c>
      <c r="BI18" s="102" t="e">
        <f t="shared" si="26"/>
        <v>#VALUE!</v>
      </c>
      <c r="BJ18" s="93"/>
      <c r="BK18" s="131" t="e">
        <f t="shared" si="7"/>
        <v>#VALUE!</v>
      </c>
      <c r="BL18" s="129" t="e">
        <f t="shared" si="8"/>
        <v>#VALUE!</v>
      </c>
      <c r="BM18" s="129" t="e">
        <f t="shared" si="8"/>
        <v>#VALUE!</v>
      </c>
      <c r="BN18" s="129" t="e">
        <f t="shared" si="8"/>
        <v>#VALUE!</v>
      </c>
      <c r="BO18" s="129" t="e">
        <f t="shared" si="8"/>
        <v>#VALUE!</v>
      </c>
      <c r="BP18" s="129" t="e">
        <f t="shared" si="8"/>
        <v>#VALUE!</v>
      </c>
      <c r="BQ18" s="129" t="e">
        <f t="shared" si="8"/>
        <v>#VALUE!</v>
      </c>
      <c r="BR18" s="129" t="e">
        <f t="shared" si="8"/>
        <v>#VALUE!</v>
      </c>
      <c r="BS18" s="129" t="e">
        <f t="shared" si="8"/>
        <v>#VALUE!</v>
      </c>
      <c r="BT18" s="129" t="e">
        <f t="shared" si="8"/>
        <v>#VALUE!</v>
      </c>
      <c r="BU18" s="94"/>
      <c r="BV18" s="126" t="e">
        <f t="shared" si="27"/>
        <v>#VALUE!</v>
      </c>
      <c r="BW18" s="102" t="e">
        <f t="shared" si="28"/>
        <v>#VALUE!</v>
      </c>
      <c r="BX18" s="102" t="e">
        <f t="shared" si="29"/>
        <v>#VALUE!</v>
      </c>
      <c r="BY18" s="93"/>
      <c r="BZ18" s="131" t="e">
        <f t="shared" si="9"/>
        <v>#VALUE!</v>
      </c>
      <c r="CA18" s="129" t="e">
        <f t="shared" si="30"/>
        <v>#VALUE!</v>
      </c>
      <c r="CB18" s="102" t="e">
        <f t="shared" si="30"/>
        <v>#VALUE!</v>
      </c>
      <c r="CC18" s="102" t="e">
        <f t="shared" si="30"/>
        <v>#VALUE!</v>
      </c>
      <c r="CD18" s="102" t="e">
        <f t="shared" si="10"/>
        <v>#VALUE!</v>
      </c>
      <c r="CE18" s="102" t="e">
        <f t="shared" si="10"/>
        <v>#VALUE!</v>
      </c>
      <c r="CF18" s="102" t="e">
        <f t="shared" si="10"/>
        <v>#VALUE!</v>
      </c>
      <c r="CG18" s="102" t="e">
        <f t="shared" si="10"/>
        <v>#VALUE!</v>
      </c>
      <c r="CH18" s="102" t="e">
        <f t="shared" si="10"/>
        <v>#VALUE!</v>
      </c>
      <c r="CI18" s="102" t="e">
        <f t="shared" si="10"/>
        <v>#VALUE!</v>
      </c>
      <c r="CJ18" s="102" t="e">
        <f t="shared" si="10"/>
        <v>#VALUE!</v>
      </c>
      <c r="CK18" s="102" t="e">
        <f t="shared" si="10"/>
        <v>#VALUE!</v>
      </c>
      <c r="CL18" s="102" t="e">
        <f t="shared" si="10"/>
        <v>#VALUE!</v>
      </c>
      <c r="CM18" s="102" t="e">
        <f t="shared" si="10"/>
        <v>#VALUE!</v>
      </c>
      <c r="CN18" s="102" t="e">
        <f t="shared" si="10"/>
        <v>#VALUE!</v>
      </c>
      <c r="CO18" s="102" t="e">
        <f t="shared" si="10"/>
        <v>#VALUE!</v>
      </c>
      <c r="CP18" s="102" t="e">
        <f t="shared" si="10"/>
        <v>#VALUE!</v>
      </c>
      <c r="CQ18" s="102" t="e">
        <f t="shared" si="10"/>
        <v>#VALUE!</v>
      </c>
      <c r="CR18" s="102" t="e">
        <f t="shared" si="10"/>
        <v>#VALUE!</v>
      </c>
      <c r="CS18" s="102" t="e">
        <f t="shared" si="10"/>
        <v>#VALUE!</v>
      </c>
      <c r="CT18" s="102" t="e">
        <f t="shared" si="11"/>
        <v>#VALUE!</v>
      </c>
      <c r="CU18" s="102" t="e">
        <f t="shared" si="11"/>
        <v>#VALUE!</v>
      </c>
      <c r="CV18" s="102" t="e">
        <f t="shared" si="11"/>
        <v>#VALUE!</v>
      </c>
      <c r="CW18" s="102" t="e">
        <f t="shared" si="11"/>
        <v>#VALUE!</v>
      </c>
      <c r="CX18" s="102" t="e">
        <f t="shared" si="11"/>
        <v>#VALUE!</v>
      </c>
      <c r="CY18" s="102" t="e">
        <f t="shared" si="11"/>
        <v>#VALUE!</v>
      </c>
      <c r="CZ18" s="102" t="e">
        <f t="shared" si="11"/>
        <v>#VALUE!</v>
      </c>
      <c r="DA18" s="102" t="e">
        <f t="shared" si="11"/>
        <v>#VALUE!</v>
      </c>
      <c r="DB18" s="102" t="e">
        <f t="shared" si="11"/>
        <v>#VALUE!</v>
      </c>
      <c r="DC18" s="102" t="e">
        <f t="shared" si="11"/>
        <v>#VALUE!</v>
      </c>
      <c r="DD18" s="102" t="e">
        <f t="shared" si="11"/>
        <v>#VALUE!</v>
      </c>
      <c r="DE18" s="94"/>
      <c r="DF18" s="126" t="e">
        <f t="shared" si="12"/>
        <v>#VALUE!</v>
      </c>
      <c r="DG18" s="102" t="e">
        <f t="shared" si="31"/>
        <v>#VALUE!</v>
      </c>
      <c r="DH18" s="102" t="e">
        <f t="shared" si="32"/>
        <v>#VALUE!</v>
      </c>
      <c r="DI18" s="93"/>
      <c r="DJ18" s="131" t="e">
        <f t="shared" si="13"/>
        <v>#VALUE!</v>
      </c>
      <c r="DK18" s="129" t="e">
        <f t="shared" si="14"/>
        <v>#VALUE!</v>
      </c>
      <c r="DL18" s="129" t="e">
        <f t="shared" si="14"/>
        <v>#VALUE!</v>
      </c>
      <c r="DM18" s="129" t="e">
        <f t="shared" si="14"/>
        <v>#VALUE!</v>
      </c>
      <c r="DN18" s="129" t="e">
        <f t="shared" si="14"/>
        <v>#VALUE!</v>
      </c>
      <c r="DO18" s="129" t="e">
        <f t="shared" si="14"/>
        <v>#VALUE!</v>
      </c>
      <c r="DP18" s="129" t="e">
        <f t="shared" si="14"/>
        <v>#VALUE!</v>
      </c>
      <c r="DQ18" s="129" t="e">
        <f t="shared" si="14"/>
        <v>#VALUE!</v>
      </c>
      <c r="DR18" s="129" t="e">
        <f t="shared" si="14"/>
        <v>#VALUE!</v>
      </c>
      <c r="DS18" s="129" t="e">
        <f t="shared" si="14"/>
        <v>#VALUE!</v>
      </c>
      <c r="DT18" s="94"/>
    </row>
    <row r="19" spans="1:124" ht="18" customHeight="1" x14ac:dyDescent="0.35">
      <c r="A19" s="92"/>
      <c r="B19" s="105" t="e">
        <f t="shared" si="33"/>
        <v>#VALUE!</v>
      </c>
      <c r="C19" s="93"/>
      <c r="D19" s="144" t="e">
        <f t="shared" si="15"/>
        <v>#VALUE!</v>
      </c>
      <c r="E19" s="144" t="e">
        <f t="shared" si="16"/>
        <v>#VALUE!</v>
      </c>
      <c r="F19" s="144" t="e">
        <f t="shared" si="17"/>
        <v>#VALUE!</v>
      </c>
      <c r="G19" s="93"/>
      <c r="H19" s="126" t="e">
        <f t="shared" si="18"/>
        <v>#VALUE!</v>
      </c>
      <c r="I19" s="102" t="e">
        <f t="shared" si="19"/>
        <v>#VALUE!</v>
      </c>
      <c r="J19" s="102" t="e">
        <f t="shared" si="20"/>
        <v>#VALUE!</v>
      </c>
      <c r="K19" s="93"/>
      <c r="L19" s="131" t="e">
        <f t="shared" si="0"/>
        <v>#VALUE!</v>
      </c>
      <c r="M19" s="129" t="e">
        <f t="shared" si="21"/>
        <v>#VALUE!</v>
      </c>
      <c r="N19" s="102" t="e">
        <f t="shared" si="21"/>
        <v>#VALUE!</v>
      </c>
      <c r="O19" s="102" t="e">
        <f t="shared" si="21"/>
        <v>#VALUE!</v>
      </c>
      <c r="P19" s="102" t="e">
        <f t="shared" si="1"/>
        <v>#VALUE!</v>
      </c>
      <c r="Q19" s="102" t="e">
        <f t="shared" si="1"/>
        <v>#VALUE!</v>
      </c>
      <c r="R19" s="102" t="e">
        <f t="shared" si="1"/>
        <v>#VALUE!</v>
      </c>
      <c r="S19" s="102" t="e">
        <f t="shared" si="1"/>
        <v>#VALUE!</v>
      </c>
      <c r="T19" s="102" t="e">
        <f t="shared" si="1"/>
        <v>#VALUE!</v>
      </c>
      <c r="U19" s="102" t="e">
        <f t="shared" si="1"/>
        <v>#VALUE!</v>
      </c>
      <c r="V19" s="102" t="e">
        <f t="shared" si="1"/>
        <v>#VALUE!</v>
      </c>
      <c r="W19" s="102" t="e">
        <f t="shared" si="1"/>
        <v>#VALUE!</v>
      </c>
      <c r="X19" s="102" t="e">
        <f t="shared" si="1"/>
        <v>#VALUE!</v>
      </c>
      <c r="Y19" s="102" t="e">
        <f t="shared" si="1"/>
        <v>#VALUE!</v>
      </c>
      <c r="Z19" s="102" t="e">
        <f t="shared" si="1"/>
        <v>#VALUE!</v>
      </c>
      <c r="AA19" s="102" t="e">
        <f t="shared" si="1"/>
        <v>#VALUE!</v>
      </c>
      <c r="AB19" s="102" t="e">
        <f t="shared" si="1"/>
        <v>#VALUE!</v>
      </c>
      <c r="AC19" s="102" t="e">
        <f t="shared" si="1"/>
        <v>#VALUE!</v>
      </c>
      <c r="AD19" s="102" t="e">
        <f t="shared" si="1"/>
        <v>#VALUE!</v>
      </c>
      <c r="AE19" s="102" t="e">
        <f t="shared" si="1"/>
        <v>#VALUE!</v>
      </c>
      <c r="AF19" s="102" t="e">
        <f t="shared" si="2"/>
        <v>#VALUE!</v>
      </c>
      <c r="AG19" s="102" t="e">
        <f t="shared" si="2"/>
        <v>#VALUE!</v>
      </c>
      <c r="AH19" s="102" t="e">
        <f t="shared" si="2"/>
        <v>#VALUE!</v>
      </c>
      <c r="AI19" s="102" t="e">
        <f t="shared" si="2"/>
        <v>#VALUE!</v>
      </c>
      <c r="AJ19" s="102" t="e">
        <f t="shared" si="2"/>
        <v>#VALUE!</v>
      </c>
      <c r="AK19" s="102" t="e">
        <f t="shared" si="2"/>
        <v>#VALUE!</v>
      </c>
      <c r="AL19" s="102" t="e">
        <f t="shared" si="2"/>
        <v>#VALUE!</v>
      </c>
      <c r="AM19" s="102" t="e">
        <f t="shared" si="2"/>
        <v>#VALUE!</v>
      </c>
      <c r="AN19" s="102" t="e">
        <f t="shared" si="2"/>
        <v>#VALUE!</v>
      </c>
      <c r="AO19" s="102" t="e">
        <f t="shared" si="2"/>
        <v>#VALUE!</v>
      </c>
      <c r="AP19" s="102" t="e">
        <f t="shared" si="2"/>
        <v>#VALUE!</v>
      </c>
      <c r="AQ19" s="103"/>
      <c r="AR19" s="126" t="e">
        <f t="shared" si="3"/>
        <v>#VALUE!</v>
      </c>
      <c r="AS19" s="102" t="e">
        <f t="shared" si="22"/>
        <v>#VALUE!</v>
      </c>
      <c r="AT19" s="102" t="e">
        <f t="shared" si="23"/>
        <v>#VALUE!</v>
      </c>
      <c r="AU19" s="93"/>
      <c r="AV19" s="131" t="e">
        <f t="shared" si="4"/>
        <v>#VALUE!</v>
      </c>
      <c r="AW19" s="129" t="e">
        <f t="shared" si="24"/>
        <v>#VALUE!</v>
      </c>
      <c r="AX19" s="129" t="e">
        <f t="shared" si="5"/>
        <v>#VALUE!</v>
      </c>
      <c r="AY19" s="129" t="e">
        <f t="shared" si="5"/>
        <v>#VALUE!</v>
      </c>
      <c r="AZ19" s="129" t="e">
        <f t="shared" si="5"/>
        <v>#VALUE!</v>
      </c>
      <c r="BA19" s="129" t="e">
        <f t="shared" si="5"/>
        <v>#VALUE!</v>
      </c>
      <c r="BB19" s="129" t="e">
        <f t="shared" si="5"/>
        <v>#VALUE!</v>
      </c>
      <c r="BC19" s="129" t="e">
        <f t="shared" si="5"/>
        <v>#VALUE!</v>
      </c>
      <c r="BD19" s="129" t="e">
        <f t="shared" si="5"/>
        <v>#VALUE!</v>
      </c>
      <c r="BE19" s="129" t="e">
        <f t="shared" si="5"/>
        <v>#VALUE!</v>
      </c>
      <c r="BF19" s="103"/>
      <c r="BG19" s="126" t="e">
        <f t="shared" si="6"/>
        <v>#VALUE!</v>
      </c>
      <c r="BH19" s="102" t="e">
        <f t="shared" si="25"/>
        <v>#VALUE!</v>
      </c>
      <c r="BI19" s="102" t="e">
        <f t="shared" si="26"/>
        <v>#VALUE!</v>
      </c>
      <c r="BJ19" s="93"/>
      <c r="BK19" s="131" t="e">
        <f t="shared" si="7"/>
        <v>#VALUE!</v>
      </c>
      <c r="BL19" s="129" t="e">
        <f t="shared" si="8"/>
        <v>#VALUE!</v>
      </c>
      <c r="BM19" s="129" t="e">
        <f t="shared" si="8"/>
        <v>#VALUE!</v>
      </c>
      <c r="BN19" s="129" t="e">
        <f t="shared" si="8"/>
        <v>#VALUE!</v>
      </c>
      <c r="BO19" s="129" t="e">
        <f t="shared" si="8"/>
        <v>#VALUE!</v>
      </c>
      <c r="BP19" s="129" t="e">
        <f t="shared" si="8"/>
        <v>#VALUE!</v>
      </c>
      <c r="BQ19" s="129" t="e">
        <f t="shared" si="8"/>
        <v>#VALUE!</v>
      </c>
      <c r="BR19" s="129" t="e">
        <f t="shared" si="8"/>
        <v>#VALUE!</v>
      </c>
      <c r="BS19" s="129" t="e">
        <f t="shared" si="8"/>
        <v>#VALUE!</v>
      </c>
      <c r="BT19" s="129" t="e">
        <f t="shared" si="8"/>
        <v>#VALUE!</v>
      </c>
      <c r="BU19" s="94"/>
      <c r="BV19" s="126" t="e">
        <f t="shared" si="27"/>
        <v>#VALUE!</v>
      </c>
      <c r="BW19" s="102" t="e">
        <f t="shared" si="28"/>
        <v>#VALUE!</v>
      </c>
      <c r="BX19" s="102" t="e">
        <f t="shared" si="29"/>
        <v>#VALUE!</v>
      </c>
      <c r="BY19" s="93"/>
      <c r="BZ19" s="131" t="e">
        <f t="shared" si="9"/>
        <v>#VALUE!</v>
      </c>
      <c r="CA19" s="129" t="e">
        <f t="shared" si="30"/>
        <v>#VALUE!</v>
      </c>
      <c r="CB19" s="102" t="e">
        <f t="shared" si="30"/>
        <v>#VALUE!</v>
      </c>
      <c r="CC19" s="102" t="e">
        <f t="shared" si="30"/>
        <v>#VALUE!</v>
      </c>
      <c r="CD19" s="102" t="e">
        <f t="shared" si="10"/>
        <v>#VALUE!</v>
      </c>
      <c r="CE19" s="102" t="e">
        <f t="shared" si="10"/>
        <v>#VALUE!</v>
      </c>
      <c r="CF19" s="102" t="e">
        <f t="shared" si="10"/>
        <v>#VALUE!</v>
      </c>
      <c r="CG19" s="102" t="e">
        <f t="shared" si="10"/>
        <v>#VALUE!</v>
      </c>
      <c r="CH19" s="102" t="e">
        <f t="shared" si="10"/>
        <v>#VALUE!</v>
      </c>
      <c r="CI19" s="102" t="e">
        <f t="shared" si="10"/>
        <v>#VALUE!</v>
      </c>
      <c r="CJ19" s="102" t="e">
        <f t="shared" si="10"/>
        <v>#VALUE!</v>
      </c>
      <c r="CK19" s="102" t="e">
        <f t="shared" si="10"/>
        <v>#VALUE!</v>
      </c>
      <c r="CL19" s="102" t="e">
        <f t="shared" si="10"/>
        <v>#VALUE!</v>
      </c>
      <c r="CM19" s="102" t="e">
        <f t="shared" si="10"/>
        <v>#VALUE!</v>
      </c>
      <c r="CN19" s="102" t="e">
        <f t="shared" si="10"/>
        <v>#VALUE!</v>
      </c>
      <c r="CO19" s="102" t="e">
        <f t="shared" si="10"/>
        <v>#VALUE!</v>
      </c>
      <c r="CP19" s="102" t="e">
        <f t="shared" si="10"/>
        <v>#VALUE!</v>
      </c>
      <c r="CQ19" s="102" t="e">
        <f t="shared" si="10"/>
        <v>#VALUE!</v>
      </c>
      <c r="CR19" s="102" t="e">
        <f t="shared" si="10"/>
        <v>#VALUE!</v>
      </c>
      <c r="CS19" s="102" t="e">
        <f t="shared" si="10"/>
        <v>#VALUE!</v>
      </c>
      <c r="CT19" s="102" t="e">
        <f t="shared" si="11"/>
        <v>#VALUE!</v>
      </c>
      <c r="CU19" s="102" t="e">
        <f t="shared" si="11"/>
        <v>#VALUE!</v>
      </c>
      <c r="CV19" s="102" t="e">
        <f t="shared" si="11"/>
        <v>#VALUE!</v>
      </c>
      <c r="CW19" s="102" t="e">
        <f t="shared" si="11"/>
        <v>#VALUE!</v>
      </c>
      <c r="CX19" s="102" t="e">
        <f t="shared" si="11"/>
        <v>#VALUE!</v>
      </c>
      <c r="CY19" s="102" t="e">
        <f t="shared" si="11"/>
        <v>#VALUE!</v>
      </c>
      <c r="CZ19" s="102" t="e">
        <f t="shared" si="11"/>
        <v>#VALUE!</v>
      </c>
      <c r="DA19" s="102" t="e">
        <f t="shared" si="11"/>
        <v>#VALUE!</v>
      </c>
      <c r="DB19" s="102" t="e">
        <f t="shared" si="11"/>
        <v>#VALUE!</v>
      </c>
      <c r="DC19" s="102" t="e">
        <f t="shared" si="11"/>
        <v>#VALUE!</v>
      </c>
      <c r="DD19" s="102" t="e">
        <f t="shared" si="11"/>
        <v>#VALUE!</v>
      </c>
      <c r="DE19" s="94"/>
      <c r="DF19" s="126" t="e">
        <f t="shared" si="12"/>
        <v>#VALUE!</v>
      </c>
      <c r="DG19" s="102" t="e">
        <f t="shared" si="31"/>
        <v>#VALUE!</v>
      </c>
      <c r="DH19" s="102" t="e">
        <f t="shared" si="32"/>
        <v>#VALUE!</v>
      </c>
      <c r="DI19" s="93"/>
      <c r="DJ19" s="131" t="e">
        <f t="shared" si="13"/>
        <v>#VALUE!</v>
      </c>
      <c r="DK19" s="129" t="e">
        <f t="shared" si="14"/>
        <v>#VALUE!</v>
      </c>
      <c r="DL19" s="129" t="e">
        <f t="shared" si="14"/>
        <v>#VALUE!</v>
      </c>
      <c r="DM19" s="129" t="e">
        <f t="shared" si="14"/>
        <v>#VALUE!</v>
      </c>
      <c r="DN19" s="129" t="e">
        <f t="shared" si="14"/>
        <v>#VALUE!</v>
      </c>
      <c r="DO19" s="129" t="e">
        <f t="shared" si="14"/>
        <v>#VALUE!</v>
      </c>
      <c r="DP19" s="129" t="e">
        <f t="shared" si="14"/>
        <v>#VALUE!</v>
      </c>
      <c r="DQ19" s="129" t="e">
        <f t="shared" si="14"/>
        <v>#VALUE!</v>
      </c>
      <c r="DR19" s="129" t="e">
        <f t="shared" si="14"/>
        <v>#VALUE!</v>
      </c>
      <c r="DS19" s="129" t="e">
        <f t="shared" si="14"/>
        <v>#VALUE!</v>
      </c>
      <c r="DT19" s="94"/>
    </row>
    <row r="20" spans="1:124" ht="18" customHeight="1" x14ac:dyDescent="0.35">
      <c r="A20" s="92"/>
      <c r="B20" s="105" t="e">
        <f t="shared" si="33"/>
        <v>#VALUE!</v>
      </c>
      <c r="C20" s="93"/>
      <c r="D20" s="144" t="e">
        <f t="shared" si="15"/>
        <v>#VALUE!</v>
      </c>
      <c r="E20" s="144" t="e">
        <f t="shared" si="16"/>
        <v>#VALUE!</v>
      </c>
      <c r="F20" s="144" t="e">
        <f t="shared" si="17"/>
        <v>#VALUE!</v>
      </c>
      <c r="G20" s="93"/>
      <c r="H20" s="126" t="e">
        <f t="shared" si="18"/>
        <v>#VALUE!</v>
      </c>
      <c r="I20" s="102" t="e">
        <f t="shared" si="19"/>
        <v>#VALUE!</v>
      </c>
      <c r="J20" s="102" t="e">
        <f t="shared" si="20"/>
        <v>#VALUE!</v>
      </c>
      <c r="K20" s="93"/>
      <c r="L20" s="131" t="e">
        <f t="shared" si="0"/>
        <v>#VALUE!</v>
      </c>
      <c r="M20" s="129" t="e">
        <f t="shared" si="21"/>
        <v>#VALUE!</v>
      </c>
      <c r="N20" s="102" t="e">
        <f t="shared" si="21"/>
        <v>#VALUE!</v>
      </c>
      <c r="O20" s="102" t="e">
        <f t="shared" si="21"/>
        <v>#VALUE!</v>
      </c>
      <c r="P20" s="102" t="e">
        <f t="shared" si="1"/>
        <v>#VALUE!</v>
      </c>
      <c r="Q20" s="102" t="e">
        <f t="shared" si="1"/>
        <v>#VALUE!</v>
      </c>
      <c r="R20" s="102" t="e">
        <f t="shared" si="1"/>
        <v>#VALUE!</v>
      </c>
      <c r="S20" s="102" t="e">
        <f t="shared" si="1"/>
        <v>#VALUE!</v>
      </c>
      <c r="T20" s="102" t="e">
        <f t="shared" si="1"/>
        <v>#VALUE!</v>
      </c>
      <c r="U20" s="102" t="e">
        <f t="shared" si="1"/>
        <v>#VALUE!</v>
      </c>
      <c r="V20" s="102" t="e">
        <f t="shared" si="1"/>
        <v>#VALUE!</v>
      </c>
      <c r="W20" s="102" t="e">
        <f t="shared" si="1"/>
        <v>#VALUE!</v>
      </c>
      <c r="X20" s="102" t="e">
        <f t="shared" si="1"/>
        <v>#VALUE!</v>
      </c>
      <c r="Y20" s="102" t="e">
        <f t="shared" si="1"/>
        <v>#VALUE!</v>
      </c>
      <c r="Z20" s="102" t="e">
        <f t="shared" si="1"/>
        <v>#VALUE!</v>
      </c>
      <c r="AA20" s="102" t="e">
        <f t="shared" si="1"/>
        <v>#VALUE!</v>
      </c>
      <c r="AB20" s="102" t="e">
        <f t="shared" si="1"/>
        <v>#VALUE!</v>
      </c>
      <c r="AC20" s="102" t="e">
        <f t="shared" si="1"/>
        <v>#VALUE!</v>
      </c>
      <c r="AD20" s="102" t="e">
        <f t="shared" si="1"/>
        <v>#VALUE!</v>
      </c>
      <c r="AE20" s="102" t="e">
        <f t="shared" si="1"/>
        <v>#VALUE!</v>
      </c>
      <c r="AF20" s="102" t="e">
        <f t="shared" si="2"/>
        <v>#VALUE!</v>
      </c>
      <c r="AG20" s="102" t="e">
        <f t="shared" si="2"/>
        <v>#VALUE!</v>
      </c>
      <c r="AH20" s="102" t="e">
        <f t="shared" si="2"/>
        <v>#VALUE!</v>
      </c>
      <c r="AI20" s="102" t="e">
        <f t="shared" si="2"/>
        <v>#VALUE!</v>
      </c>
      <c r="AJ20" s="102" t="e">
        <f t="shared" si="2"/>
        <v>#VALUE!</v>
      </c>
      <c r="AK20" s="102" t="e">
        <f t="shared" si="2"/>
        <v>#VALUE!</v>
      </c>
      <c r="AL20" s="102" t="e">
        <f t="shared" si="2"/>
        <v>#VALUE!</v>
      </c>
      <c r="AM20" s="102" t="e">
        <f t="shared" si="2"/>
        <v>#VALUE!</v>
      </c>
      <c r="AN20" s="102" t="e">
        <f t="shared" si="2"/>
        <v>#VALUE!</v>
      </c>
      <c r="AO20" s="102" t="e">
        <f t="shared" si="2"/>
        <v>#VALUE!</v>
      </c>
      <c r="AP20" s="102" t="e">
        <f t="shared" si="2"/>
        <v>#VALUE!</v>
      </c>
      <c r="AQ20" s="103"/>
      <c r="AR20" s="126" t="e">
        <f t="shared" si="3"/>
        <v>#VALUE!</v>
      </c>
      <c r="AS20" s="102" t="e">
        <f t="shared" si="22"/>
        <v>#VALUE!</v>
      </c>
      <c r="AT20" s="102" t="e">
        <f t="shared" si="23"/>
        <v>#VALUE!</v>
      </c>
      <c r="AU20" s="93"/>
      <c r="AV20" s="131" t="e">
        <f t="shared" si="4"/>
        <v>#VALUE!</v>
      </c>
      <c r="AW20" s="129" t="e">
        <f t="shared" si="24"/>
        <v>#VALUE!</v>
      </c>
      <c r="AX20" s="129" t="e">
        <f t="shared" si="5"/>
        <v>#VALUE!</v>
      </c>
      <c r="AY20" s="129" t="e">
        <f t="shared" si="5"/>
        <v>#VALUE!</v>
      </c>
      <c r="AZ20" s="129" t="e">
        <f t="shared" si="5"/>
        <v>#VALUE!</v>
      </c>
      <c r="BA20" s="129" t="e">
        <f t="shared" si="5"/>
        <v>#VALUE!</v>
      </c>
      <c r="BB20" s="129" t="e">
        <f t="shared" si="5"/>
        <v>#VALUE!</v>
      </c>
      <c r="BC20" s="129" t="e">
        <f t="shared" si="5"/>
        <v>#VALUE!</v>
      </c>
      <c r="BD20" s="129" t="e">
        <f t="shared" si="5"/>
        <v>#VALUE!</v>
      </c>
      <c r="BE20" s="129" t="e">
        <f t="shared" si="5"/>
        <v>#VALUE!</v>
      </c>
      <c r="BF20" s="103"/>
      <c r="BG20" s="126" t="e">
        <f t="shared" si="6"/>
        <v>#VALUE!</v>
      </c>
      <c r="BH20" s="102" t="e">
        <f t="shared" si="25"/>
        <v>#VALUE!</v>
      </c>
      <c r="BI20" s="102" t="e">
        <f t="shared" si="26"/>
        <v>#VALUE!</v>
      </c>
      <c r="BJ20" s="93"/>
      <c r="BK20" s="131" t="e">
        <f t="shared" si="7"/>
        <v>#VALUE!</v>
      </c>
      <c r="BL20" s="129" t="e">
        <f t="shared" si="8"/>
        <v>#VALUE!</v>
      </c>
      <c r="BM20" s="129" t="e">
        <f t="shared" si="8"/>
        <v>#VALUE!</v>
      </c>
      <c r="BN20" s="129" t="e">
        <f t="shared" si="8"/>
        <v>#VALUE!</v>
      </c>
      <c r="BO20" s="129" t="e">
        <f t="shared" si="8"/>
        <v>#VALUE!</v>
      </c>
      <c r="BP20" s="129" t="e">
        <f t="shared" si="8"/>
        <v>#VALUE!</v>
      </c>
      <c r="BQ20" s="129" t="e">
        <f t="shared" si="8"/>
        <v>#VALUE!</v>
      </c>
      <c r="BR20" s="129" t="e">
        <f t="shared" si="8"/>
        <v>#VALUE!</v>
      </c>
      <c r="BS20" s="129" t="e">
        <f t="shared" si="8"/>
        <v>#VALUE!</v>
      </c>
      <c r="BT20" s="129" t="e">
        <f t="shared" si="8"/>
        <v>#VALUE!</v>
      </c>
      <c r="BU20" s="94"/>
      <c r="BV20" s="126" t="e">
        <f t="shared" si="27"/>
        <v>#VALUE!</v>
      </c>
      <c r="BW20" s="102" t="e">
        <f t="shared" si="28"/>
        <v>#VALUE!</v>
      </c>
      <c r="BX20" s="102" t="e">
        <f t="shared" si="29"/>
        <v>#VALUE!</v>
      </c>
      <c r="BY20" s="93"/>
      <c r="BZ20" s="131" t="e">
        <f t="shared" si="9"/>
        <v>#VALUE!</v>
      </c>
      <c r="CA20" s="129" t="e">
        <f t="shared" si="30"/>
        <v>#VALUE!</v>
      </c>
      <c r="CB20" s="102" t="e">
        <f t="shared" si="30"/>
        <v>#VALUE!</v>
      </c>
      <c r="CC20" s="102" t="e">
        <f t="shared" si="30"/>
        <v>#VALUE!</v>
      </c>
      <c r="CD20" s="102" t="e">
        <f t="shared" si="10"/>
        <v>#VALUE!</v>
      </c>
      <c r="CE20" s="102" t="e">
        <f t="shared" si="10"/>
        <v>#VALUE!</v>
      </c>
      <c r="CF20" s="102" t="e">
        <f t="shared" si="10"/>
        <v>#VALUE!</v>
      </c>
      <c r="CG20" s="102" t="e">
        <f t="shared" si="10"/>
        <v>#VALUE!</v>
      </c>
      <c r="CH20" s="102" t="e">
        <f t="shared" si="10"/>
        <v>#VALUE!</v>
      </c>
      <c r="CI20" s="102" t="e">
        <f t="shared" si="10"/>
        <v>#VALUE!</v>
      </c>
      <c r="CJ20" s="102" t="e">
        <f t="shared" si="10"/>
        <v>#VALUE!</v>
      </c>
      <c r="CK20" s="102" t="e">
        <f t="shared" si="10"/>
        <v>#VALUE!</v>
      </c>
      <c r="CL20" s="102" t="e">
        <f t="shared" si="10"/>
        <v>#VALUE!</v>
      </c>
      <c r="CM20" s="102" t="e">
        <f t="shared" si="10"/>
        <v>#VALUE!</v>
      </c>
      <c r="CN20" s="102" t="e">
        <f t="shared" si="10"/>
        <v>#VALUE!</v>
      </c>
      <c r="CO20" s="102" t="e">
        <f t="shared" si="10"/>
        <v>#VALUE!</v>
      </c>
      <c r="CP20" s="102" t="e">
        <f t="shared" si="10"/>
        <v>#VALUE!</v>
      </c>
      <c r="CQ20" s="102" t="e">
        <f t="shared" si="10"/>
        <v>#VALUE!</v>
      </c>
      <c r="CR20" s="102" t="e">
        <f t="shared" si="10"/>
        <v>#VALUE!</v>
      </c>
      <c r="CS20" s="102" t="e">
        <f t="shared" si="10"/>
        <v>#VALUE!</v>
      </c>
      <c r="CT20" s="102" t="e">
        <f t="shared" si="11"/>
        <v>#VALUE!</v>
      </c>
      <c r="CU20" s="102" t="e">
        <f t="shared" si="11"/>
        <v>#VALUE!</v>
      </c>
      <c r="CV20" s="102" t="e">
        <f t="shared" si="11"/>
        <v>#VALUE!</v>
      </c>
      <c r="CW20" s="102" t="e">
        <f t="shared" si="11"/>
        <v>#VALUE!</v>
      </c>
      <c r="CX20" s="102" t="e">
        <f t="shared" si="11"/>
        <v>#VALUE!</v>
      </c>
      <c r="CY20" s="102" t="e">
        <f t="shared" si="11"/>
        <v>#VALUE!</v>
      </c>
      <c r="CZ20" s="102" t="e">
        <f t="shared" si="11"/>
        <v>#VALUE!</v>
      </c>
      <c r="DA20" s="102" t="e">
        <f t="shared" si="11"/>
        <v>#VALUE!</v>
      </c>
      <c r="DB20" s="102" t="e">
        <f t="shared" si="11"/>
        <v>#VALUE!</v>
      </c>
      <c r="DC20" s="102" t="e">
        <f t="shared" si="11"/>
        <v>#VALUE!</v>
      </c>
      <c r="DD20" s="102" t="e">
        <f t="shared" si="11"/>
        <v>#VALUE!</v>
      </c>
      <c r="DE20" s="94"/>
      <c r="DF20" s="126" t="e">
        <f t="shared" si="12"/>
        <v>#VALUE!</v>
      </c>
      <c r="DG20" s="102" t="e">
        <f t="shared" si="31"/>
        <v>#VALUE!</v>
      </c>
      <c r="DH20" s="102" t="e">
        <f t="shared" si="32"/>
        <v>#VALUE!</v>
      </c>
      <c r="DI20" s="93"/>
      <c r="DJ20" s="131" t="e">
        <f t="shared" si="13"/>
        <v>#VALUE!</v>
      </c>
      <c r="DK20" s="129" t="e">
        <f t="shared" si="14"/>
        <v>#VALUE!</v>
      </c>
      <c r="DL20" s="129" t="e">
        <f t="shared" si="14"/>
        <v>#VALUE!</v>
      </c>
      <c r="DM20" s="129" t="e">
        <f t="shared" si="14"/>
        <v>#VALUE!</v>
      </c>
      <c r="DN20" s="129" t="e">
        <f t="shared" si="14"/>
        <v>#VALUE!</v>
      </c>
      <c r="DO20" s="129" t="e">
        <f t="shared" si="14"/>
        <v>#VALUE!</v>
      </c>
      <c r="DP20" s="129" t="e">
        <f t="shared" si="14"/>
        <v>#VALUE!</v>
      </c>
      <c r="DQ20" s="129" t="e">
        <f t="shared" si="14"/>
        <v>#VALUE!</v>
      </c>
      <c r="DR20" s="129" t="e">
        <f t="shared" si="14"/>
        <v>#VALUE!</v>
      </c>
      <c r="DS20" s="129" t="e">
        <f t="shared" si="14"/>
        <v>#VALUE!</v>
      </c>
      <c r="DT20" s="94"/>
    </row>
    <row r="21" spans="1:124" ht="18" customHeight="1" x14ac:dyDescent="0.35">
      <c r="A21" s="92"/>
      <c r="B21" s="105" t="e">
        <f t="shared" si="33"/>
        <v>#VALUE!</v>
      </c>
      <c r="C21" s="93"/>
      <c r="D21" s="144" t="e">
        <f t="shared" si="15"/>
        <v>#VALUE!</v>
      </c>
      <c r="E21" s="144" t="e">
        <f t="shared" si="16"/>
        <v>#VALUE!</v>
      </c>
      <c r="F21" s="144" t="e">
        <f t="shared" si="17"/>
        <v>#VALUE!</v>
      </c>
      <c r="G21" s="93"/>
      <c r="H21" s="126" t="e">
        <f t="shared" si="18"/>
        <v>#VALUE!</v>
      </c>
      <c r="I21" s="102" t="e">
        <f t="shared" si="19"/>
        <v>#VALUE!</v>
      </c>
      <c r="J21" s="102" t="e">
        <f t="shared" si="20"/>
        <v>#VALUE!</v>
      </c>
      <c r="K21" s="93"/>
      <c r="L21" s="131" t="e">
        <f t="shared" si="0"/>
        <v>#VALUE!</v>
      </c>
      <c r="M21" s="129" t="e">
        <f t="shared" si="21"/>
        <v>#VALUE!</v>
      </c>
      <c r="N21" s="102" t="e">
        <f t="shared" si="21"/>
        <v>#VALUE!</v>
      </c>
      <c r="O21" s="102" t="e">
        <f t="shared" si="21"/>
        <v>#VALUE!</v>
      </c>
      <c r="P21" s="102" t="e">
        <f t="shared" si="1"/>
        <v>#VALUE!</v>
      </c>
      <c r="Q21" s="102" t="e">
        <f t="shared" si="1"/>
        <v>#VALUE!</v>
      </c>
      <c r="R21" s="102" t="e">
        <f t="shared" si="1"/>
        <v>#VALUE!</v>
      </c>
      <c r="S21" s="102" t="e">
        <f t="shared" si="1"/>
        <v>#VALUE!</v>
      </c>
      <c r="T21" s="102" t="e">
        <f t="shared" si="1"/>
        <v>#VALUE!</v>
      </c>
      <c r="U21" s="102" t="e">
        <f t="shared" si="1"/>
        <v>#VALUE!</v>
      </c>
      <c r="V21" s="102" t="e">
        <f t="shared" si="1"/>
        <v>#VALUE!</v>
      </c>
      <c r="W21" s="102" t="e">
        <f t="shared" si="1"/>
        <v>#VALUE!</v>
      </c>
      <c r="X21" s="102" t="e">
        <f t="shared" si="1"/>
        <v>#VALUE!</v>
      </c>
      <c r="Y21" s="102" t="e">
        <f t="shared" si="1"/>
        <v>#VALUE!</v>
      </c>
      <c r="Z21" s="102" t="e">
        <f t="shared" si="1"/>
        <v>#VALUE!</v>
      </c>
      <c r="AA21" s="102" t="e">
        <f t="shared" si="1"/>
        <v>#VALUE!</v>
      </c>
      <c r="AB21" s="102" t="e">
        <f t="shared" si="1"/>
        <v>#VALUE!</v>
      </c>
      <c r="AC21" s="102" t="e">
        <f t="shared" si="1"/>
        <v>#VALUE!</v>
      </c>
      <c r="AD21" s="102" t="e">
        <f t="shared" si="1"/>
        <v>#VALUE!</v>
      </c>
      <c r="AE21" s="102" t="e">
        <f t="shared" si="1"/>
        <v>#VALUE!</v>
      </c>
      <c r="AF21" s="102" t="e">
        <f t="shared" si="2"/>
        <v>#VALUE!</v>
      </c>
      <c r="AG21" s="102" t="e">
        <f t="shared" si="2"/>
        <v>#VALUE!</v>
      </c>
      <c r="AH21" s="102" t="e">
        <f t="shared" si="2"/>
        <v>#VALUE!</v>
      </c>
      <c r="AI21" s="102" t="e">
        <f t="shared" si="2"/>
        <v>#VALUE!</v>
      </c>
      <c r="AJ21" s="102" t="e">
        <f t="shared" si="2"/>
        <v>#VALUE!</v>
      </c>
      <c r="AK21" s="102" t="e">
        <f t="shared" si="2"/>
        <v>#VALUE!</v>
      </c>
      <c r="AL21" s="102" t="e">
        <f t="shared" si="2"/>
        <v>#VALUE!</v>
      </c>
      <c r="AM21" s="102" t="e">
        <f t="shared" si="2"/>
        <v>#VALUE!</v>
      </c>
      <c r="AN21" s="102" t="e">
        <f t="shared" si="2"/>
        <v>#VALUE!</v>
      </c>
      <c r="AO21" s="102" t="e">
        <f t="shared" si="2"/>
        <v>#VALUE!</v>
      </c>
      <c r="AP21" s="102" t="e">
        <f t="shared" si="2"/>
        <v>#VALUE!</v>
      </c>
      <c r="AQ21" s="103"/>
      <c r="AR21" s="126" t="e">
        <f t="shared" si="3"/>
        <v>#VALUE!</v>
      </c>
      <c r="AS21" s="102" t="e">
        <f t="shared" si="22"/>
        <v>#VALUE!</v>
      </c>
      <c r="AT21" s="102" t="e">
        <f t="shared" si="23"/>
        <v>#VALUE!</v>
      </c>
      <c r="AU21" s="93"/>
      <c r="AV21" s="131" t="e">
        <f t="shared" si="4"/>
        <v>#VALUE!</v>
      </c>
      <c r="AW21" s="129" t="e">
        <f t="shared" si="24"/>
        <v>#VALUE!</v>
      </c>
      <c r="AX21" s="129" t="e">
        <f t="shared" si="5"/>
        <v>#VALUE!</v>
      </c>
      <c r="AY21" s="129" t="e">
        <f t="shared" si="5"/>
        <v>#VALUE!</v>
      </c>
      <c r="AZ21" s="129" t="e">
        <f t="shared" si="5"/>
        <v>#VALUE!</v>
      </c>
      <c r="BA21" s="129" t="e">
        <f t="shared" si="5"/>
        <v>#VALUE!</v>
      </c>
      <c r="BB21" s="129" t="e">
        <f t="shared" si="5"/>
        <v>#VALUE!</v>
      </c>
      <c r="BC21" s="129" t="e">
        <f t="shared" si="5"/>
        <v>#VALUE!</v>
      </c>
      <c r="BD21" s="129" t="e">
        <f t="shared" si="5"/>
        <v>#VALUE!</v>
      </c>
      <c r="BE21" s="129" t="e">
        <f t="shared" si="5"/>
        <v>#VALUE!</v>
      </c>
      <c r="BF21" s="103"/>
      <c r="BG21" s="126" t="e">
        <f t="shared" si="6"/>
        <v>#VALUE!</v>
      </c>
      <c r="BH21" s="102" t="e">
        <f t="shared" si="25"/>
        <v>#VALUE!</v>
      </c>
      <c r="BI21" s="102" t="e">
        <f t="shared" si="26"/>
        <v>#VALUE!</v>
      </c>
      <c r="BJ21" s="93"/>
      <c r="BK21" s="131" t="e">
        <f t="shared" si="7"/>
        <v>#VALUE!</v>
      </c>
      <c r="BL21" s="129" t="e">
        <f t="shared" si="8"/>
        <v>#VALUE!</v>
      </c>
      <c r="BM21" s="129" t="e">
        <f t="shared" si="8"/>
        <v>#VALUE!</v>
      </c>
      <c r="BN21" s="129" t="e">
        <f t="shared" si="8"/>
        <v>#VALUE!</v>
      </c>
      <c r="BO21" s="129" t="e">
        <f t="shared" si="8"/>
        <v>#VALUE!</v>
      </c>
      <c r="BP21" s="129" t="e">
        <f t="shared" si="8"/>
        <v>#VALUE!</v>
      </c>
      <c r="BQ21" s="129" t="e">
        <f t="shared" si="8"/>
        <v>#VALUE!</v>
      </c>
      <c r="BR21" s="129" t="e">
        <f t="shared" si="8"/>
        <v>#VALUE!</v>
      </c>
      <c r="BS21" s="129" t="e">
        <f t="shared" si="8"/>
        <v>#VALUE!</v>
      </c>
      <c r="BT21" s="129" t="e">
        <f t="shared" si="8"/>
        <v>#VALUE!</v>
      </c>
      <c r="BU21" s="94"/>
      <c r="BV21" s="126" t="e">
        <f t="shared" si="27"/>
        <v>#VALUE!</v>
      </c>
      <c r="BW21" s="102" t="e">
        <f t="shared" si="28"/>
        <v>#VALUE!</v>
      </c>
      <c r="BX21" s="102" t="e">
        <f t="shared" si="29"/>
        <v>#VALUE!</v>
      </c>
      <c r="BY21" s="93"/>
      <c r="BZ21" s="131" t="e">
        <f t="shared" si="9"/>
        <v>#VALUE!</v>
      </c>
      <c r="CA21" s="129" t="e">
        <f t="shared" si="30"/>
        <v>#VALUE!</v>
      </c>
      <c r="CB21" s="102" t="e">
        <f t="shared" si="30"/>
        <v>#VALUE!</v>
      </c>
      <c r="CC21" s="102" t="e">
        <f t="shared" si="30"/>
        <v>#VALUE!</v>
      </c>
      <c r="CD21" s="102" t="e">
        <f t="shared" si="10"/>
        <v>#VALUE!</v>
      </c>
      <c r="CE21" s="102" t="e">
        <f t="shared" si="10"/>
        <v>#VALUE!</v>
      </c>
      <c r="CF21" s="102" t="e">
        <f t="shared" si="10"/>
        <v>#VALUE!</v>
      </c>
      <c r="CG21" s="102" t="e">
        <f t="shared" si="10"/>
        <v>#VALUE!</v>
      </c>
      <c r="CH21" s="102" t="e">
        <f t="shared" si="10"/>
        <v>#VALUE!</v>
      </c>
      <c r="CI21" s="102" t="e">
        <f t="shared" si="10"/>
        <v>#VALUE!</v>
      </c>
      <c r="CJ21" s="102" t="e">
        <f t="shared" si="10"/>
        <v>#VALUE!</v>
      </c>
      <c r="CK21" s="102" t="e">
        <f t="shared" si="10"/>
        <v>#VALUE!</v>
      </c>
      <c r="CL21" s="102" t="e">
        <f t="shared" si="10"/>
        <v>#VALUE!</v>
      </c>
      <c r="CM21" s="102" t="e">
        <f t="shared" si="10"/>
        <v>#VALUE!</v>
      </c>
      <c r="CN21" s="102" t="e">
        <f t="shared" si="10"/>
        <v>#VALUE!</v>
      </c>
      <c r="CO21" s="102" t="e">
        <f t="shared" si="10"/>
        <v>#VALUE!</v>
      </c>
      <c r="CP21" s="102" t="e">
        <f t="shared" si="10"/>
        <v>#VALUE!</v>
      </c>
      <c r="CQ21" s="102" t="e">
        <f t="shared" si="10"/>
        <v>#VALUE!</v>
      </c>
      <c r="CR21" s="102" t="e">
        <f t="shared" si="10"/>
        <v>#VALUE!</v>
      </c>
      <c r="CS21" s="102" t="e">
        <f t="shared" si="10"/>
        <v>#VALUE!</v>
      </c>
      <c r="CT21" s="102" t="e">
        <f t="shared" si="11"/>
        <v>#VALUE!</v>
      </c>
      <c r="CU21" s="102" t="e">
        <f t="shared" si="11"/>
        <v>#VALUE!</v>
      </c>
      <c r="CV21" s="102" t="e">
        <f t="shared" si="11"/>
        <v>#VALUE!</v>
      </c>
      <c r="CW21" s="102" t="e">
        <f t="shared" si="11"/>
        <v>#VALUE!</v>
      </c>
      <c r="CX21" s="102" t="e">
        <f t="shared" si="11"/>
        <v>#VALUE!</v>
      </c>
      <c r="CY21" s="102" t="e">
        <f t="shared" si="11"/>
        <v>#VALUE!</v>
      </c>
      <c r="CZ21" s="102" t="e">
        <f t="shared" si="11"/>
        <v>#VALUE!</v>
      </c>
      <c r="DA21" s="102" t="e">
        <f t="shared" si="11"/>
        <v>#VALUE!</v>
      </c>
      <c r="DB21" s="102" t="e">
        <f t="shared" si="11"/>
        <v>#VALUE!</v>
      </c>
      <c r="DC21" s="102" t="e">
        <f t="shared" si="11"/>
        <v>#VALUE!</v>
      </c>
      <c r="DD21" s="102" t="e">
        <f t="shared" si="11"/>
        <v>#VALUE!</v>
      </c>
      <c r="DE21" s="94"/>
      <c r="DF21" s="126" t="e">
        <f t="shared" si="12"/>
        <v>#VALUE!</v>
      </c>
      <c r="DG21" s="102" t="e">
        <f t="shared" si="31"/>
        <v>#VALUE!</v>
      </c>
      <c r="DH21" s="102" t="e">
        <f t="shared" si="32"/>
        <v>#VALUE!</v>
      </c>
      <c r="DI21" s="93"/>
      <c r="DJ21" s="131" t="e">
        <f t="shared" si="13"/>
        <v>#VALUE!</v>
      </c>
      <c r="DK21" s="129" t="e">
        <f t="shared" si="14"/>
        <v>#VALUE!</v>
      </c>
      <c r="DL21" s="129" t="e">
        <f t="shared" si="14"/>
        <v>#VALUE!</v>
      </c>
      <c r="DM21" s="129" t="e">
        <f t="shared" si="14"/>
        <v>#VALUE!</v>
      </c>
      <c r="DN21" s="129" t="e">
        <f t="shared" si="14"/>
        <v>#VALUE!</v>
      </c>
      <c r="DO21" s="129" t="e">
        <f t="shared" si="14"/>
        <v>#VALUE!</v>
      </c>
      <c r="DP21" s="129" t="e">
        <f t="shared" si="14"/>
        <v>#VALUE!</v>
      </c>
      <c r="DQ21" s="129" t="e">
        <f t="shared" si="14"/>
        <v>#VALUE!</v>
      </c>
      <c r="DR21" s="129" t="e">
        <f t="shared" si="14"/>
        <v>#VALUE!</v>
      </c>
      <c r="DS21" s="129" t="e">
        <f t="shared" si="14"/>
        <v>#VALUE!</v>
      </c>
      <c r="DT21" s="94"/>
    </row>
    <row r="22" spans="1:124" ht="18" customHeight="1" x14ac:dyDescent="0.35">
      <c r="A22" s="92"/>
      <c r="B22" s="105" t="e">
        <f t="shared" si="33"/>
        <v>#VALUE!</v>
      </c>
      <c r="C22" s="93"/>
      <c r="D22" s="144" t="e">
        <f t="shared" si="15"/>
        <v>#VALUE!</v>
      </c>
      <c r="E22" s="144" t="e">
        <f t="shared" si="16"/>
        <v>#VALUE!</v>
      </c>
      <c r="F22" s="144" t="e">
        <f t="shared" si="17"/>
        <v>#VALUE!</v>
      </c>
      <c r="G22" s="93"/>
      <c r="H22" s="126" t="e">
        <f t="shared" si="18"/>
        <v>#VALUE!</v>
      </c>
      <c r="I22" s="102" t="e">
        <f t="shared" si="19"/>
        <v>#VALUE!</v>
      </c>
      <c r="J22" s="102" t="e">
        <f t="shared" si="20"/>
        <v>#VALUE!</v>
      </c>
      <c r="K22" s="93"/>
      <c r="L22" s="131" t="e">
        <f t="shared" si="0"/>
        <v>#VALUE!</v>
      </c>
      <c r="M22" s="129" t="e">
        <f t="shared" si="21"/>
        <v>#VALUE!</v>
      </c>
      <c r="N22" s="102" t="e">
        <f t="shared" si="21"/>
        <v>#VALUE!</v>
      </c>
      <c r="O22" s="102" t="e">
        <f t="shared" si="21"/>
        <v>#VALUE!</v>
      </c>
      <c r="P22" s="102" t="e">
        <f t="shared" si="1"/>
        <v>#VALUE!</v>
      </c>
      <c r="Q22" s="102" t="e">
        <f t="shared" si="1"/>
        <v>#VALUE!</v>
      </c>
      <c r="R22" s="102" t="e">
        <f t="shared" si="1"/>
        <v>#VALUE!</v>
      </c>
      <c r="S22" s="102" t="e">
        <f t="shared" si="1"/>
        <v>#VALUE!</v>
      </c>
      <c r="T22" s="102" t="e">
        <f t="shared" si="1"/>
        <v>#VALUE!</v>
      </c>
      <c r="U22" s="102" t="e">
        <f t="shared" si="1"/>
        <v>#VALUE!</v>
      </c>
      <c r="V22" s="102" t="e">
        <f t="shared" si="1"/>
        <v>#VALUE!</v>
      </c>
      <c r="W22" s="102" t="e">
        <f t="shared" si="1"/>
        <v>#VALUE!</v>
      </c>
      <c r="X22" s="102" t="e">
        <f t="shared" si="1"/>
        <v>#VALUE!</v>
      </c>
      <c r="Y22" s="102" t="e">
        <f t="shared" si="1"/>
        <v>#VALUE!</v>
      </c>
      <c r="Z22" s="102" t="e">
        <f t="shared" si="1"/>
        <v>#VALUE!</v>
      </c>
      <c r="AA22" s="102" t="e">
        <f t="shared" si="1"/>
        <v>#VALUE!</v>
      </c>
      <c r="AB22" s="102" t="e">
        <f t="shared" si="1"/>
        <v>#VALUE!</v>
      </c>
      <c r="AC22" s="102" t="e">
        <f t="shared" si="1"/>
        <v>#VALUE!</v>
      </c>
      <c r="AD22" s="102" t="e">
        <f t="shared" si="1"/>
        <v>#VALUE!</v>
      </c>
      <c r="AE22" s="102" t="e">
        <f t="shared" si="1"/>
        <v>#VALUE!</v>
      </c>
      <c r="AF22" s="102" t="e">
        <f t="shared" si="2"/>
        <v>#VALUE!</v>
      </c>
      <c r="AG22" s="102" t="e">
        <f t="shared" si="2"/>
        <v>#VALUE!</v>
      </c>
      <c r="AH22" s="102" t="e">
        <f t="shared" si="2"/>
        <v>#VALUE!</v>
      </c>
      <c r="AI22" s="102" t="e">
        <f t="shared" si="2"/>
        <v>#VALUE!</v>
      </c>
      <c r="AJ22" s="102" t="e">
        <f t="shared" si="2"/>
        <v>#VALUE!</v>
      </c>
      <c r="AK22" s="102" t="e">
        <f t="shared" si="2"/>
        <v>#VALUE!</v>
      </c>
      <c r="AL22" s="102" t="e">
        <f t="shared" si="2"/>
        <v>#VALUE!</v>
      </c>
      <c r="AM22" s="102" t="e">
        <f t="shared" si="2"/>
        <v>#VALUE!</v>
      </c>
      <c r="AN22" s="102" t="e">
        <f t="shared" si="2"/>
        <v>#VALUE!</v>
      </c>
      <c r="AO22" s="102" t="e">
        <f t="shared" si="2"/>
        <v>#VALUE!</v>
      </c>
      <c r="AP22" s="102" t="e">
        <f t="shared" si="2"/>
        <v>#VALUE!</v>
      </c>
      <c r="AQ22" s="103"/>
      <c r="AR22" s="126" t="e">
        <f t="shared" si="3"/>
        <v>#VALUE!</v>
      </c>
      <c r="AS22" s="102" t="e">
        <f t="shared" si="22"/>
        <v>#VALUE!</v>
      </c>
      <c r="AT22" s="102" t="e">
        <f t="shared" si="23"/>
        <v>#VALUE!</v>
      </c>
      <c r="AU22" s="93"/>
      <c r="AV22" s="131" t="e">
        <f t="shared" si="4"/>
        <v>#VALUE!</v>
      </c>
      <c r="AW22" s="129" t="e">
        <f t="shared" si="24"/>
        <v>#VALUE!</v>
      </c>
      <c r="AX22" s="129" t="e">
        <f t="shared" si="5"/>
        <v>#VALUE!</v>
      </c>
      <c r="AY22" s="129" t="e">
        <f t="shared" si="5"/>
        <v>#VALUE!</v>
      </c>
      <c r="AZ22" s="129" t="e">
        <f t="shared" si="5"/>
        <v>#VALUE!</v>
      </c>
      <c r="BA22" s="129" t="e">
        <f t="shared" si="5"/>
        <v>#VALUE!</v>
      </c>
      <c r="BB22" s="129" t="e">
        <f t="shared" si="5"/>
        <v>#VALUE!</v>
      </c>
      <c r="BC22" s="129" t="e">
        <f t="shared" si="5"/>
        <v>#VALUE!</v>
      </c>
      <c r="BD22" s="129" t="e">
        <f t="shared" si="5"/>
        <v>#VALUE!</v>
      </c>
      <c r="BE22" s="129" t="e">
        <f t="shared" si="5"/>
        <v>#VALUE!</v>
      </c>
      <c r="BF22" s="103"/>
      <c r="BG22" s="126" t="e">
        <f t="shared" si="6"/>
        <v>#VALUE!</v>
      </c>
      <c r="BH22" s="102" t="e">
        <f t="shared" si="25"/>
        <v>#VALUE!</v>
      </c>
      <c r="BI22" s="102" t="e">
        <f t="shared" si="26"/>
        <v>#VALUE!</v>
      </c>
      <c r="BJ22" s="93"/>
      <c r="BK22" s="131" t="e">
        <f t="shared" si="7"/>
        <v>#VALUE!</v>
      </c>
      <c r="BL22" s="129" t="e">
        <f t="shared" si="8"/>
        <v>#VALUE!</v>
      </c>
      <c r="BM22" s="129" t="e">
        <f t="shared" si="8"/>
        <v>#VALUE!</v>
      </c>
      <c r="BN22" s="129" t="e">
        <f t="shared" si="8"/>
        <v>#VALUE!</v>
      </c>
      <c r="BO22" s="129" t="e">
        <f t="shared" si="8"/>
        <v>#VALUE!</v>
      </c>
      <c r="BP22" s="129" t="e">
        <f t="shared" si="8"/>
        <v>#VALUE!</v>
      </c>
      <c r="BQ22" s="129" t="e">
        <f t="shared" si="8"/>
        <v>#VALUE!</v>
      </c>
      <c r="BR22" s="129" t="e">
        <f t="shared" si="8"/>
        <v>#VALUE!</v>
      </c>
      <c r="BS22" s="129" t="e">
        <f t="shared" si="8"/>
        <v>#VALUE!</v>
      </c>
      <c r="BT22" s="129" t="e">
        <f t="shared" si="8"/>
        <v>#VALUE!</v>
      </c>
      <c r="BU22" s="94"/>
      <c r="BV22" s="126" t="e">
        <f t="shared" si="27"/>
        <v>#VALUE!</v>
      </c>
      <c r="BW22" s="102" t="e">
        <f t="shared" si="28"/>
        <v>#VALUE!</v>
      </c>
      <c r="BX22" s="102" t="e">
        <f t="shared" si="29"/>
        <v>#VALUE!</v>
      </c>
      <c r="BY22" s="93"/>
      <c r="BZ22" s="131" t="e">
        <f t="shared" si="9"/>
        <v>#VALUE!</v>
      </c>
      <c r="CA22" s="129" t="e">
        <f t="shared" si="30"/>
        <v>#VALUE!</v>
      </c>
      <c r="CB22" s="102" t="e">
        <f t="shared" si="30"/>
        <v>#VALUE!</v>
      </c>
      <c r="CC22" s="102" t="e">
        <f t="shared" si="30"/>
        <v>#VALUE!</v>
      </c>
      <c r="CD22" s="102" t="e">
        <f t="shared" si="10"/>
        <v>#VALUE!</v>
      </c>
      <c r="CE22" s="102" t="e">
        <f t="shared" si="10"/>
        <v>#VALUE!</v>
      </c>
      <c r="CF22" s="102" t="e">
        <f t="shared" si="10"/>
        <v>#VALUE!</v>
      </c>
      <c r="CG22" s="102" t="e">
        <f t="shared" si="10"/>
        <v>#VALUE!</v>
      </c>
      <c r="CH22" s="102" t="e">
        <f t="shared" si="10"/>
        <v>#VALUE!</v>
      </c>
      <c r="CI22" s="102" t="e">
        <f t="shared" si="10"/>
        <v>#VALUE!</v>
      </c>
      <c r="CJ22" s="102" t="e">
        <f t="shared" si="10"/>
        <v>#VALUE!</v>
      </c>
      <c r="CK22" s="102" t="e">
        <f t="shared" si="10"/>
        <v>#VALUE!</v>
      </c>
      <c r="CL22" s="102" t="e">
        <f t="shared" si="10"/>
        <v>#VALUE!</v>
      </c>
      <c r="CM22" s="102" t="e">
        <f t="shared" si="10"/>
        <v>#VALUE!</v>
      </c>
      <c r="CN22" s="102" t="e">
        <f t="shared" si="10"/>
        <v>#VALUE!</v>
      </c>
      <c r="CO22" s="102" t="e">
        <f t="shared" si="10"/>
        <v>#VALUE!</v>
      </c>
      <c r="CP22" s="102" t="e">
        <f t="shared" si="10"/>
        <v>#VALUE!</v>
      </c>
      <c r="CQ22" s="102" t="e">
        <f t="shared" si="10"/>
        <v>#VALUE!</v>
      </c>
      <c r="CR22" s="102" t="e">
        <f t="shared" si="10"/>
        <v>#VALUE!</v>
      </c>
      <c r="CS22" s="102" t="e">
        <f t="shared" si="10"/>
        <v>#VALUE!</v>
      </c>
      <c r="CT22" s="102" t="e">
        <f t="shared" si="11"/>
        <v>#VALUE!</v>
      </c>
      <c r="CU22" s="102" t="e">
        <f t="shared" si="11"/>
        <v>#VALUE!</v>
      </c>
      <c r="CV22" s="102" t="e">
        <f t="shared" si="11"/>
        <v>#VALUE!</v>
      </c>
      <c r="CW22" s="102" t="e">
        <f t="shared" si="11"/>
        <v>#VALUE!</v>
      </c>
      <c r="CX22" s="102" t="e">
        <f t="shared" si="11"/>
        <v>#VALUE!</v>
      </c>
      <c r="CY22" s="102" t="e">
        <f t="shared" si="11"/>
        <v>#VALUE!</v>
      </c>
      <c r="CZ22" s="102" t="e">
        <f t="shared" si="11"/>
        <v>#VALUE!</v>
      </c>
      <c r="DA22" s="102" t="e">
        <f t="shared" si="11"/>
        <v>#VALUE!</v>
      </c>
      <c r="DB22" s="102" t="e">
        <f t="shared" si="11"/>
        <v>#VALUE!</v>
      </c>
      <c r="DC22" s="102" t="e">
        <f t="shared" si="11"/>
        <v>#VALUE!</v>
      </c>
      <c r="DD22" s="102" t="e">
        <f t="shared" si="11"/>
        <v>#VALUE!</v>
      </c>
      <c r="DE22" s="94"/>
      <c r="DF22" s="126" t="e">
        <f t="shared" si="12"/>
        <v>#VALUE!</v>
      </c>
      <c r="DG22" s="102" t="e">
        <f t="shared" si="31"/>
        <v>#VALUE!</v>
      </c>
      <c r="DH22" s="102" t="e">
        <f t="shared" si="32"/>
        <v>#VALUE!</v>
      </c>
      <c r="DI22" s="93"/>
      <c r="DJ22" s="131" t="e">
        <f t="shared" si="13"/>
        <v>#VALUE!</v>
      </c>
      <c r="DK22" s="129" t="e">
        <f t="shared" si="14"/>
        <v>#VALUE!</v>
      </c>
      <c r="DL22" s="129" t="e">
        <f t="shared" si="14"/>
        <v>#VALUE!</v>
      </c>
      <c r="DM22" s="129" t="e">
        <f t="shared" si="14"/>
        <v>#VALUE!</v>
      </c>
      <c r="DN22" s="129" t="e">
        <f t="shared" si="14"/>
        <v>#VALUE!</v>
      </c>
      <c r="DO22" s="129" t="e">
        <f t="shared" si="14"/>
        <v>#VALUE!</v>
      </c>
      <c r="DP22" s="129" t="e">
        <f t="shared" si="14"/>
        <v>#VALUE!</v>
      </c>
      <c r="DQ22" s="129" t="e">
        <f t="shared" si="14"/>
        <v>#VALUE!</v>
      </c>
      <c r="DR22" s="129" t="e">
        <f t="shared" si="14"/>
        <v>#VALUE!</v>
      </c>
      <c r="DS22" s="129" t="e">
        <f t="shared" si="14"/>
        <v>#VALUE!</v>
      </c>
      <c r="DT22" s="94"/>
    </row>
    <row r="23" spans="1:124" ht="18" customHeight="1" x14ac:dyDescent="0.35">
      <c r="A23" s="92"/>
      <c r="B23" s="105" t="e">
        <f t="shared" si="33"/>
        <v>#VALUE!</v>
      </c>
      <c r="C23" s="93"/>
      <c r="D23" s="144" t="e">
        <f t="shared" si="15"/>
        <v>#VALUE!</v>
      </c>
      <c r="E23" s="144" t="e">
        <f t="shared" si="16"/>
        <v>#VALUE!</v>
      </c>
      <c r="F23" s="144" t="e">
        <f t="shared" si="17"/>
        <v>#VALUE!</v>
      </c>
      <c r="G23" s="93"/>
      <c r="H23" s="126" t="e">
        <f t="shared" si="18"/>
        <v>#VALUE!</v>
      </c>
      <c r="I23" s="102" t="e">
        <f t="shared" si="19"/>
        <v>#VALUE!</v>
      </c>
      <c r="J23" s="102" t="e">
        <f t="shared" si="20"/>
        <v>#VALUE!</v>
      </c>
      <c r="K23" s="93"/>
      <c r="L23" s="131" t="e">
        <f t="shared" si="0"/>
        <v>#VALUE!</v>
      </c>
      <c r="M23" s="129" t="e">
        <f t="shared" si="21"/>
        <v>#VALUE!</v>
      </c>
      <c r="N23" s="102" t="e">
        <f t="shared" si="21"/>
        <v>#VALUE!</v>
      </c>
      <c r="O23" s="102" t="e">
        <f t="shared" si="21"/>
        <v>#VALUE!</v>
      </c>
      <c r="P23" s="102" t="e">
        <f t="shared" si="1"/>
        <v>#VALUE!</v>
      </c>
      <c r="Q23" s="102" t="e">
        <f t="shared" si="1"/>
        <v>#VALUE!</v>
      </c>
      <c r="R23" s="102" t="e">
        <f t="shared" si="1"/>
        <v>#VALUE!</v>
      </c>
      <c r="S23" s="102" t="e">
        <f t="shared" si="1"/>
        <v>#VALUE!</v>
      </c>
      <c r="T23" s="102" t="e">
        <f t="shared" si="1"/>
        <v>#VALUE!</v>
      </c>
      <c r="U23" s="102" t="e">
        <f t="shared" si="1"/>
        <v>#VALUE!</v>
      </c>
      <c r="V23" s="102" t="e">
        <f t="shared" si="1"/>
        <v>#VALUE!</v>
      </c>
      <c r="W23" s="102" t="e">
        <f t="shared" si="1"/>
        <v>#VALUE!</v>
      </c>
      <c r="X23" s="102" t="e">
        <f t="shared" si="1"/>
        <v>#VALUE!</v>
      </c>
      <c r="Y23" s="102" t="e">
        <f t="shared" si="1"/>
        <v>#VALUE!</v>
      </c>
      <c r="Z23" s="102" t="e">
        <f t="shared" si="1"/>
        <v>#VALUE!</v>
      </c>
      <c r="AA23" s="102" t="e">
        <f t="shared" si="1"/>
        <v>#VALUE!</v>
      </c>
      <c r="AB23" s="102" t="e">
        <f t="shared" si="1"/>
        <v>#VALUE!</v>
      </c>
      <c r="AC23" s="102" t="e">
        <f t="shared" si="1"/>
        <v>#VALUE!</v>
      </c>
      <c r="AD23" s="102" t="e">
        <f t="shared" si="1"/>
        <v>#VALUE!</v>
      </c>
      <c r="AE23" s="102" t="e">
        <f t="shared" si="1"/>
        <v>#VALUE!</v>
      </c>
      <c r="AF23" s="102" t="e">
        <f t="shared" si="2"/>
        <v>#VALUE!</v>
      </c>
      <c r="AG23" s="102" t="e">
        <f t="shared" si="2"/>
        <v>#VALUE!</v>
      </c>
      <c r="AH23" s="102" t="e">
        <f t="shared" si="2"/>
        <v>#VALUE!</v>
      </c>
      <c r="AI23" s="102" t="e">
        <f t="shared" si="2"/>
        <v>#VALUE!</v>
      </c>
      <c r="AJ23" s="102" t="e">
        <f t="shared" si="2"/>
        <v>#VALUE!</v>
      </c>
      <c r="AK23" s="102" t="e">
        <f t="shared" si="2"/>
        <v>#VALUE!</v>
      </c>
      <c r="AL23" s="102" t="e">
        <f t="shared" si="2"/>
        <v>#VALUE!</v>
      </c>
      <c r="AM23" s="102" t="e">
        <f t="shared" si="2"/>
        <v>#VALUE!</v>
      </c>
      <c r="AN23" s="102" t="e">
        <f t="shared" si="2"/>
        <v>#VALUE!</v>
      </c>
      <c r="AO23" s="102" t="e">
        <f t="shared" si="2"/>
        <v>#VALUE!</v>
      </c>
      <c r="AP23" s="102" t="e">
        <f t="shared" si="2"/>
        <v>#VALUE!</v>
      </c>
      <c r="AQ23" s="103"/>
      <c r="AR23" s="126" t="e">
        <f t="shared" si="3"/>
        <v>#VALUE!</v>
      </c>
      <c r="AS23" s="102" t="e">
        <f t="shared" si="22"/>
        <v>#VALUE!</v>
      </c>
      <c r="AT23" s="102" t="e">
        <f t="shared" si="23"/>
        <v>#VALUE!</v>
      </c>
      <c r="AU23" s="93"/>
      <c r="AV23" s="131" t="e">
        <f t="shared" si="4"/>
        <v>#VALUE!</v>
      </c>
      <c r="AW23" s="129" t="e">
        <f t="shared" si="24"/>
        <v>#VALUE!</v>
      </c>
      <c r="AX23" s="129" t="e">
        <f t="shared" si="5"/>
        <v>#VALUE!</v>
      </c>
      <c r="AY23" s="129" t="e">
        <f t="shared" si="5"/>
        <v>#VALUE!</v>
      </c>
      <c r="AZ23" s="129" t="e">
        <f t="shared" si="5"/>
        <v>#VALUE!</v>
      </c>
      <c r="BA23" s="129" t="e">
        <f t="shared" si="5"/>
        <v>#VALUE!</v>
      </c>
      <c r="BB23" s="129" t="e">
        <f t="shared" si="5"/>
        <v>#VALUE!</v>
      </c>
      <c r="BC23" s="129" t="e">
        <f t="shared" si="5"/>
        <v>#VALUE!</v>
      </c>
      <c r="BD23" s="129" t="e">
        <f t="shared" si="5"/>
        <v>#VALUE!</v>
      </c>
      <c r="BE23" s="129" t="e">
        <f t="shared" si="5"/>
        <v>#VALUE!</v>
      </c>
      <c r="BF23" s="103"/>
      <c r="BG23" s="126" t="e">
        <f t="shared" si="6"/>
        <v>#VALUE!</v>
      </c>
      <c r="BH23" s="102" t="e">
        <f t="shared" si="25"/>
        <v>#VALUE!</v>
      </c>
      <c r="BI23" s="102" t="e">
        <f t="shared" si="26"/>
        <v>#VALUE!</v>
      </c>
      <c r="BJ23" s="93"/>
      <c r="BK23" s="131" t="e">
        <f t="shared" si="7"/>
        <v>#VALUE!</v>
      </c>
      <c r="BL23" s="129" t="e">
        <f t="shared" si="8"/>
        <v>#VALUE!</v>
      </c>
      <c r="BM23" s="129" t="e">
        <f t="shared" si="8"/>
        <v>#VALUE!</v>
      </c>
      <c r="BN23" s="129" t="e">
        <f t="shared" si="8"/>
        <v>#VALUE!</v>
      </c>
      <c r="BO23" s="129" t="e">
        <f t="shared" si="8"/>
        <v>#VALUE!</v>
      </c>
      <c r="BP23" s="129" t="e">
        <f t="shared" si="8"/>
        <v>#VALUE!</v>
      </c>
      <c r="BQ23" s="129" t="e">
        <f t="shared" si="8"/>
        <v>#VALUE!</v>
      </c>
      <c r="BR23" s="129" t="e">
        <f t="shared" si="8"/>
        <v>#VALUE!</v>
      </c>
      <c r="BS23" s="129" t="e">
        <f t="shared" si="8"/>
        <v>#VALUE!</v>
      </c>
      <c r="BT23" s="129" t="e">
        <f t="shared" si="8"/>
        <v>#VALUE!</v>
      </c>
      <c r="BU23" s="94"/>
      <c r="BV23" s="126" t="e">
        <f t="shared" si="27"/>
        <v>#VALUE!</v>
      </c>
      <c r="BW23" s="102" t="e">
        <f t="shared" si="28"/>
        <v>#VALUE!</v>
      </c>
      <c r="BX23" s="102" t="e">
        <f t="shared" si="29"/>
        <v>#VALUE!</v>
      </c>
      <c r="BY23" s="93"/>
      <c r="BZ23" s="131" t="e">
        <f t="shared" si="9"/>
        <v>#VALUE!</v>
      </c>
      <c r="CA23" s="129" t="e">
        <f t="shared" si="30"/>
        <v>#VALUE!</v>
      </c>
      <c r="CB23" s="102" t="e">
        <f t="shared" si="30"/>
        <v>#VALUE!</v>
      </c>
      <c r="CC23" s="102" t="e">
        <f t="shared" si="30"/>
        <v>#VALUE!</v>
      </c>
      <c r="CD23" s="102" t="e">
        <f t="shared" si="10"/>
        <v>#VALUE!</v>
      </c>
      <c r="CE23" s="102" t="e">
        <f t="shared" si="10"/>
        <v>#VALUE!</v>
      </c>
      <c r="CF23" s="102" t="e">
        <f t="shared" si="10"/>
        <v>#VALUE!</v>
      </c>
      <c r="CG23" s="102" t="e">
        <f t="shared" si="10"/>
        <v>#VALUE!</v>
      </c>
      <c r="CH23" s="102" t="e">
        <f t="shared" si="10"/>
        <v>#VALUE!</v>
      </c>
      <c r="CI23" s="102" t="e">
        <f t="shared" si="10"/>
        <v>#VALUE!</v>
      </c>
      <c r="CJ23" s="102" t="e">
        <f t="shared" si="10"/>
        <v>#VALUE!</v>
      </c>
      <c r="CK23" s="102" t="e">
        <f t="shared" si="10"/>
        <v>#VALUE!</v>
      </c>
      <c r="CL23" s="102" t="e">
        <f t="shared" si="10"/>
        <v>#VALUE!</v>
      </c>
      <c r="CM23" s="102" t="e">
        <f t="shared" si="10"/>
        <v>#VALUE!</v>
      </c>
      <c r="CN23" s="102" t="e">
        <f t="shared" si="10"/>
        <v>#VALUE!</v>
      </c>
      <c r="CO23" s="102" t="e">
        <f t="shared" si="10"/>
        <v>#VALUE!</v>
      </c>
      <c r="CP23" s="102" t="e">
        <f t="shared" si="10"/>
        <v>#VALUE!</v>
      </c>
      <c r="CQ23" s="102" t="e">
        <f t="shared" si="10"/>
        <v>#VALUE!</v>
      </c>
      <c r="CR23" s="102" t="e">
        <f t="shared" si="10"/>
        <v>#VALUE!</v>
      </c>
      <c r="CS23" s="102" t="e">
        <f t="shared" si="10"/>
        <v>#VALUE!</v>
      </c>
      <c r="CT23" s="102" t="e">
        <f t="shared" si="11"/>
        <v>#VALUE!</v>
      </c>
      <c r="CU23" s="102" t="e">
        <f t="shared" si="11"/>
        <v>#VALUE!</v>
      </c>
      <c r="CV23" s="102" t="e">
        <f t="shared" si="11"/>
        <v>#VALUE!</v>
      </c>
      <c r="CW23" s="102" t="e">
        <f t="shared" si="11"/>
        <v>#VALUE!</v>
      </c>
      <c r="CX23" s="102" t="e">
        <f t="shared" si="11"/>
        <v>#VALUE!</v>
      </c>
      <c r="CY23" s="102" t="e">
        <f t="shared" si="11"/>
        <v>#VALUE!</v>
      </c>
      <c r="CZ23" s="102" t="e">
        <f t="shared" si="11"/>
        <v>#VALUE!</v>
      </c>
      <c r="DA23" s="102" t="e">
        <f t="shared" si="11"/>
        <v>#VALUE!</v>
      </c>
      <c r="DB23" s="102" t="e">
        <f t="shared" si="11"/>
        <v>#VALUE!</v>
      </c>
      <c r="DC23" s="102" t="e">
        <f t="shared" si="11"/>
        <v>#VALUE!</v>
      </c>
      <c r="DD23" s="102" t="e">
        <f t="shared" si="11"/>
        <v>#VALUE!</v>
      </c>
      <c r="DE23" s="94"/>
      <c r="DF23" s="126" t="e">
        <f t="shared" si="12"/>
        <v>#VALUE!</v>
      </c>
      <c r="DG23" s="102" t="e">
        <f t="shared" si="31"/>
        <v>#VALUE!</v>
      </c>
      <c r="DH23" s="102" t="e">
        <f t="shared" si="32"/>
        <v>#VALUE!</v>
      </c>
      <c r="DI23" s="93"/>
      <c r="DJ23" s="131" t="e">
        <f t="shared" si="13"/>
        <v>#VALUE!</v>
      </c>
      <c r="DK23" s="129" t="e">
        <f t="shared" si="14"/>
        <v>#VALUE!</v>
      </c>
      <c r="DL23" s="129" t="e">
        <f t="shared" si="14"/>
        <v>#VALUE!</v>
      </c>
      <c r="DM23" s="129" t="e">
        <f t="shared" si="14"/>
        <v>#VALUE!</v>
      </c>
      <c r="DN23" s="129" t="e">
        <f t="shared" si="14"/>
        <v>#VALUE!</v>
      </c>
      <c r="DO23" s="129" t="e">
        <f t="shared" si="14"/>
        <v>#VALUE!</v>
      </c>
      <c r="DP23" s="129" t="e">
        <f t="shared" si="14"/>
        <v>#VALUE!</v>
      </c>
      <c r="DQ23" s="129" t="e">
        <f t="shared" si="14"/>
        <v>#VALUE!</v>
      </c>
      <c r="DR23" s="129" t="e">
        <f t="shared" si="14"/>
        <v>#VALUE!</v>
      </c>
      <c r="DS23" s="129" t="e">
        <f t="shared" si="14"/>
        <v>#VALUE!</v>
      </c>
      <c r="DT23" s="94"/>
    </row>
    <row r="24" spans="1:124" ht="18" customHeight="1" x14ac:dyDescent="0.35">
      <c r="A24" s="92"/>
      <c r="B24" s="105" t="e">
        <f t="shared" si="33"/>
        <v>#VALUE!</v>
      </c>
      <c r="C24" s="93"/>
      <c r="D24" s="144" t="e">
        <f t="shared" si="15"/>
        <v>#VALUE!</v>
      </c>
      <c r="E24" s="144" t="e">
        <f t="shared" si="16"/>
        <v>#VALUE!</v>
      </c>
      <c r="F24" s="144" t="e">
        <f t="shared" si="17"/>
        <v>#VALUE!</v>
      </c>
      <c r="G24" s="93"/>
      <c r="H24" s="126" t="e">
        <f t="shared" ref="H24:H71" si="34">SUM(M24:AP24)</f>
        <v>#VALUE!</v>
      </c>
      <c r="I24" s="102" t="e">
        <f t="shared" si="19"/>
        <v>#VALUE!</v>
      </c>
      <c r="J24" s="102" t="e">
        <f t="shared" si="20"/>
        <v>#VALUE!</v>
      </c>
      <c r="K24" s="93"/>
      <c r="L24" s="131" t="e">
        <f t="shared" si="0"/>
        <v>#VALUE!</v>
      </c>
      <c r="M24" s="129" t="e">
        <f t="shared" si="21"/>
        <v>#VALUE!</v>
      </c>
      <c r="N24" s="102" t="e">
        <f t="shared" si="21"/>
        <v>#VALUE!</v>
      </c>
      <c r="O24" s="102" t="e">
        <f t="shared" si="21"/>
        <v>#VALUE!</v>
      </c>
      <c r="P24" s="102" t="e">
        <f t="shared" si="1"/>
        <v>#VALUE!</v>
      </c>
      <c r="Q24" s="102" t="e">
        <f t="shared" si="1"/>
        <v>#VALUE!</v>
      </c>
      <c r="R24" s="102" t="e">
        <f t="shared" si="1"/>
        <v>#VALUE!</v>
      </c>
      <c r="S24" s="102" t="e">
        <f t="shared" si="1"/>
        <v>#VALUE!</v>
      </c>
      <c r="T24" s="102" t="e">
        <f t="shared" si="1"/>
        <v>#VALUE!</v>
      </c>
      <c r="U24" s="102" t="e">
        <f t="shared" si="1"/>
        <v>#VALUE!</v>
      </c>
      <c r="V24" s="102" t="e">
        <f t="shared" si="1"/>
        <v>#VALUE!</v>
      </c>
      <c r="W24" s="102" t="e">
        <f t="shared" si="1"/>
        <v>#VALUE!</v>
      </c>
      <c r="X24" s="102" t="e">
        <f t="shared" si="1"/>
        <v>#VALUE!</v>
      </c>
      <c r="Y24" s="102" t="e">
        <f t="shared" si="1"/>
        <v>#VALUE!</v>
      </c>
      <c r="Z24" s="102" t="e">
        <f t="shared" si="1"/>
        <v>#VALUE!</v>
      </c>
      <c r="AA24" s="102" t="e">
        <f t="shared" si="1"/>
        <v>#VALUE!</v>
      </c>
      <c r="AB24" s="102" t="e">
        <f t="shared" si="1"/>
        <v>#VALUE!</v>
      </c>
      <c r="AC24" s="102" t="e">
        <f t="shared" si="1"/>
        <v>#VALUE!</v>
      </c>
      <c r="AD24" s="102" t="e">
        <f t="shared" si="1"/>
        <v>#VALUE!</v>
      </c>
      <c r="AE24" s="102" t="e">
        <f t="shared" si="1"/>
        <v>#VALUE!</v>
      </c>
      <c r="AF24" s="102" t="e">
        <f t="shared" si="2"/>
        <v>#VALUE!</v>
      </c>
      <c r="AG24" s="102" t="e">
        <f t="shared" si="2"/>
        <v>#VALUE!</v>
      </c>
      <c r="AH24" s="102" t="e">
        <f t="shared" si="2"/>
        <v>#VALUE!</v>
      </c>
      <c r="AI24" s="102" t="e">
        <f t="shared" si="2"/>
        <v>#VALUE!</v>
      </c>
      <c r="AJ24" s="102" t="e">
        <f t="shared" si="2"/>
        <v>#VALUE!</v>
      </c>
      <c r="AK24" s="102" t="e">
        <f t="shared" si="2"/>
        <v>#VALUE!</v>
      </c>
      <c r="AL24" s="102" t="e">
        <f t="shared" si="2"/>
        <v>#VALUE!</v>
      </c>
      <c r="AM24" s="102" t="e">
        <f t="shared" si="2"/>
        <v>#VALUE!</v>
      </c>
      <c r="AN24" s="102" t="e">
        <f t="shared" si="2"/>
        <v>#VALUE!</v>
      </c>
      <c r="AO24" s="102" t="e">
        <f t="shared" si="2"/>
        <v>#VALUE!</v>
      </c>
      <c r="AP24" s="102" t="e">
        <f t="shared" si="2"/>
        <v>#VALUE!</v>
      </c>
      <c r="AQ24" s="103"/>
      <c r="AR24" s="126" t="e">
        <f t="shared" si="3"/>
        <v>#VALUE!</v>
      </c>
      <c r="AS24" s="102" t="e">
        <f t="shared" si="22"/>
        <v>#VALUE!</v>
      </c>
      <c r="AT24" s="102" t="e">
        <f t="shared" si="23"/>
        <v>#VALUE!</v>
      </c>
      <c r="AU24" s="93"/>
      <c r="AV24" s="131" t="e">
        <f t="shared" si="4"/>
        <v>#VALUE!</v>
      </c>
      <c r="AW24" s="129" t="e">
        <f t="shared" si="24"/>
        <v>#VALUE!</v>
      </c>
      <c r="AX24" s="129" t="e">
        <f t="shared" si="5"/>
        <v>#VALUE!</v>
      </c>
      <c r="AY24" s="129" t="e">
        <f t="shared" si="5"/>
        <v>#VALUE!</v>
      </c>
      <c r="AZ24" s="129" t="e">
        <f t="shared" si="5"/>
        <v>#VALUE!</v>
      </c>
      <c r="BA24" s="129" t="e">
        <f t="shared" si="5"/>
        <v>#VALUE!</v>
      </c>
      <c r="BB24" s="129" t="e">
        <f t="shared" si="5"/>
        <v>#VALUE!</v>
      </c>
      <c r="BC24" s="129" t="e">
        <f t="shared" si="5"/>
        <v>#VALUE!</v>
      </c>
      <c r="BD24" s="129" t="e">
        <f t="shared" si="5"/>
        <v>#VALUE!</v>
      </c>
      <c r="BE24" s="129" t="e">
        <f t="shared" si="5"/>
        <v>#VALUE!</v>
      </c>
      <c r="BF24" s="103"/>
      <c r="BG24" s="126" t="e">
        <f t="shared" si="6"/>
        <v>#VALUE!</v>
      </c>
      <c r="BH24" s="102" t="e">
        <f t="shared" si="25"/>
        <v>#VALUE!</v>
      </c>
      <c r="BI24" s="102" t="e">
        <f t="shared" si="26"/>
        <v>#VALUE!</v>
      </c>
      <c r="BJ24" s="93"/>
      <c r="BK24" s="131" t="e">
        <f t="shared" si="7"/>
        <v>#VALUE!</v>
      </c>
      <c r="BL24" s="129" t="e">
        <f t="shared" si="8"/>
        <v>#VALUE!</v>
      </c>
      <c r="BM24" s="129" t="e">
        <f t="shared" si="8"/>
        <v>#VALUE!</v>
      </c>
      <c r="BN24" s="129" t="e">
        <f t="shared" si="8"/>
        <v>#VALUE!</v>
      </c>
      <c r="BO24" s="129" t="e">
        <f t="shared" si="8"/>
        <v>#VALUE!</v>
      </c>
      <c r="BP24" s="129" t="e">
        <f t="shared" si="8"/>
        <v>#VALUE!</v>
      </c>
      <c r="BQ24" s="129" t="e">
        <f t="shared" si="8"/>
        <v>#VALUE!</v>
      </c>
      <c r="BR24" s="129" t="e">
        <f t="shared" si="8"/>
        <v>#VALUE!</v>
      </c>
      <c r="BS24" s="129" t="e">
        <f t="shared" si="8"/>
        <v>#VALUE!</v>
      </c>
      <c r="BT24" s="129" t="e">
        <f t="shared" si="8"/>
        <v>#VALUE!</v>
      </c>
      <c r="BU24" s="94"/>
      <c r="BV24" s="126" t="e">
        <f t="shared" ref="BV24:BV71" si="35">SUM(CA24:DD24)</f>
        <v>#VALUE!</v>
      </c>
      <c r="BW24" s="102" t="e">
        <f t="shared" si="28"/>
        <v>#VALUE!</v>
      </c>
      <c r="BX24" s="102" t="e">
        <f t="shared" si="29"/>
        <v>#VALUE!</v>
      </c>
      <c r="BY24" s="93"/>
      <c r="BZ24" s="131" t="e">
        <f t="shared" si="9"/>
        <v>#VALUE!</v>
      </c>
      <c r="CA24" s="129" t="e">
        <f t="shared" si="30"/>
        <v>#VALUE!</v>
      </c>
      <c r="CB24" s="102" t="e">
        <f t="shared" si="30"/>
        <v>#VALUE!</v>
      </c>
      <c r="CC24" s="102" t="e">
        <f t="shared" si="30"/>
        <v>#VALUE!</v>
      </c>
      <c r="CD24" s="102" t="e">
        <f t="shared" si="10"/>
        <v>#VALUE!</v>
      </c>
      <c r="CE24" s="102" t="e">
        <f t="shared" si="10"/>
        <v>#VALUE!</v>
      </c>
      <c r="CF24" s="102" t="e">
        <f t="shared" si="10"/>
        <v>#VALUE!</v>
      </c>
      <c r="CG24" s="102" t="e">
        <f t="shared" si="10"/>
        <v>#VALUE!</v>
      </c>
      <c r="CH24" s="102" t="e">
        <f t="shared" si="10"/>
        <v>#VALUE!</v>
      </c>
      <c r="CI24" s="102" t="e">
        <f t="shared" si="10"/>
        <v>#VALUE!</v>
      </c>
      <c r="CJ24" s="102" t="e">
        <f t="shared" si="10"/>
        <v>#VALUE!</v>
      </c>
      <c r="CK24" s="102" t="e">
        <f t="shared" si="10"/>
        <v>#VALUE!</v>
      </c>
      <c r="CL24" s="102" t="e">
        <f t="shared" si="10"/>
        <v>#VALUE!</v>
      </c>
      <c r="CM24" s="102" t="e">
        <f t="shared" si="10"/>
        <v>#VALUE!</v>
      </c>
      <c r="CN24" s="102" t="e">
        <f t="shared" si="10"/>
        <v>#VALUE!</v>
      </c>
      <c r="CO24" s="102" t="e">
        <f t="shared" si="10"/>
        <v>#VALUE!</v>
      </c>
      <c r="CP24" s="102" t="e">
        <f t="shared" si="10"/>
        <v>#VALUE!</v>
      </c>
      <c r="CQ24" s="102" t="e">
        <f t="shared" si="10"/>
        <v>#VALUE!</v>
      </c>
      <c r="CR24" s="102" t="e">
        <f t="shared" si="10"/>
        <v>#VALUE!</v>
      </c>
      <c r="CS24" s="102" t="e">
        <f t="shared" si="10"/>
        <v>#VALUE!</v>
      </c>
      <c r="CT24" s="102" t="e">
        <f t="shared" si="11"/>
        <v>#VALUE!</v>
      </c>
      <c r="CU24" s="102" t="e">
        <f t="shared" si="11"/>
        <v>#VALUE!</v>
      </c>
      <c r="CV24" s="102" t="e">
        <f t="shared" si="11"/>
        <v>#VALUE!</v>
      </c>
      <c r="CW24" s="102" t="e">
        <f t="shared" si="11"/>
        <v>#VALUE!</v>
      </c>
      <c r="CX24" s="102" t="e">
        <f t="shared" si="11"/>
        <v>#VALUE!</v>
      </c>
      <c r="CY24" s="102" t="e">
        <f t="shared" si="11"/>
        <v>#VALUE!</v>
      </c>
      <c r="CZ24" s="102" t="e">
        <f t="shared" si="11"/>
        <v>#VALUE!</v>
      </c>
      <c r="DA24" s="102" t="e">
        <f t="shared" si="11"/>
        <v>#VALUE!</v>
      </c>
      <c r="DB24" s="102" t="e">
        <f t="shared" si="11"/>
        <v>#VALUE!</v>
      </c>
      <c r="DC24" s="102" t="e">
        <f t="shared" si="11"/>
        <v>#VALUE!</v>
      </c>
      <c r="DD24" s="102" t="e">
        <f t="shared" si="11"/>
        <v>#VALUE!</v>
      </c>
      <c r="DE24" s="94"/>
      <c r="DF24" s="126" t="e">
        <f t="shared" si="12"/>
        <v>#VALUE!</v>
      </c>
      <c r="DG24" s="102" t="e">
        <f t="shared" si="31"/>
        <v>#VALUE!</v>
      </c>
      <c r="DH24" s="102" t="e">
        <f t="shared" si="32"/>
        <v>#VALUE!</v>
      </c>
      <c r="DI24" s="93"/>
      <c r="DJ24" s="131" t="e">
        <f t="shared" si="13"/>
        <v>#VALUE!</v>
      </c>
      <c r="DK24" s="129" t="e">
        <f t="shared" si="14"/>
        <v>#VALUE!</v>
      </c>
      <c r="DL24" s="129" t="e">
        <f t="shared" si="14"/>
        <v>#VALUE!</v>
      </c>
      <c r="DM24" s="129" t="e">
        <f t="shared" si="14"/>
        <v>#VALUE!</v>
      </c>
      <c r="DN24" s="129" t="e">
        <f t="shared" si="14"/>
        <v>#VALUE!</v>
      </c>
      <c r="DO24" s="129" t="e">
        <f t="shared" si="14"/>
        <v>#VALUE!</v>
      </c>
      <c r="DP24" s="129" t="e">
        <f t="shared" si="14"/>
        <v>#VALUE!</v>
      </c>
      <c r="DQ24" s="129" t="e">
        <f t="shared" si="14"/>
        <v>#VALUE!</v>
      </c>
      <c r="DR24" s="129" t="e">
        <f t="shared" si="14"/>
        <v>#VALUE!</v>
      </c>
      <c r="DS24" s="129" t="e">
        <f t="shared" si="14"/>
        <v>#VALUE!</v>
      </c>
      <c r="DT24" s="94"/>
    </row>
    <row r="25" spans="1:124" ht="18" customHeight="1" x14ac:dyDescent="0.35">
      <c r="A25" s="92"/>
      <c r="B25" s="105" t="e">
        <f t="shared" si="33"/>
        <v>#VALUE!</v>
      </c>
      <c r="C25" s="93"/>
      <c r="D25" s="144" t="e">
        <f t="shared" si="15"/>
        <v>#VALUE!</v>
      </c>
      <c r="E25" s="144" t="e">
        <f t="shared" si="16"/>
        <v>#VALUE!</v>
      </c>
      <c r="F25" s="144" t="e">
        <f t="shared" si="17"/>
        <v>#VALUE!</v>
      </c>
      <c r="G25" s="93"/>
      <c r="H25" s="126" t="e">
        <f t="shared" si="34"/>
        <v>#VALUE!</v>
      </c>
      <c r="I25" s="102" t="e">
        <f t="shared" si="19"/>
        <v>#VALUE!</v>
      </c>
      <c r="J25" s="102" t="e">
        <f t="shared" si="20"/>
        <v>#VALUE!</v>
      </c>
      <c r="K25" s="93"/>
      <c r="L25" s="131" t="e">
        <f t="shared" si="0"/>
        <v>#VALUE!</v>
      </c>
      <c r="M25" s="129" t="e">
        <f t="shared" si="21"/>
        <v>#VALUE!</v>
      </c>
      <c r="N25" s="102" t="e">
        <f t="shared" si="21"/>
        <v>#VALUE!</v>
      </c>
      <c r="O25" s="102" t="e">
        <f t="shared" si="21"/>
        <v>#VALUE!</v>
      </c>
      <c r="P25" s="102" t="e">
        <f t="shared" si="1"/>
        <v>#VALUE!</v>
      </c>
      <c r="Q25" s="102" t="e">
        <f t="shared" si="1"/>
        <v>#VALUE!</v>
      </c>
      <c r="R25" s="102" t="e">
        <f t="shared" si="1"/>
        <v>#VALUE!</v>
      </c>
      <c r="S25" s="102" t="e">
        <f t="shared" si="1"/>
        <v>#VALUE!</v>
      </c>
      <c r="T25" s="102" t="e">
        <f t="shared" si="1"/>
        <v>#VALUE!</v>
      </c>
      <c r="U25" s="102" t="e">
        <f t="shared" si="1"/>
        <v>#VALUE!</v>
      </c>
      <c r="V25" s="102" t="e">
        <f t="shared" si="1"/>
        <v>#VALUE!</v>
      </c>
      <c r="W25" s="102" t="e">
        <f t="shared" si="1"/>
        <v>#VALUE!</v>
      </c>
      <c r="X25" s="102" t="e">
        <f t="shared" si="1"/>
        <v>#VALUE!</v>
      </c>
      <c r="Y25" s="102" t="e">
        <f t="shared" si="1"/>
        <v>#VALUE!</v>
      </c>
      <c r="Z25" s="102" t="e">
        <f t="shared" si="1"/>
        <v>#VALUE!</v>
      </c>
      <c r="AA25" s="102" t="e">
        <f t="shared" si="1"/>
        <v>#VALUE!</v>
      </c>
      <c r="AB25" s="102" t="e">
        <f t="shared" si="1"/>
        <v>#VALUE!</v>
      </c>
      <c r="AC25" s="102" t="e">
        <f t="shared" si="1"/>
        <v>#VALUE!</v>
      </c>
      <c r="AD25" s="102" t="e">
        <f t="shared" si="1"/>
        <v>#VALUE!</v>
      </c>
      <c r="AE25" s="102" t="e">
        <f t="shared" si="1"/>
        <v>#VALUE!</v>
      </c>
      <c r="AF25" s="102" t="e">
        <f t="shared" si="2"/>
        <v>#VALUE!</v>
      </c>
      <c r="AG25" s="102" t="e">
        <f t="shared" si="2"/>
        <v>#VALUE!</v>
      </c>
      <c r="AH25" s="102" t="e">
        <f t="shared" si="2"/>
        <v>#VALUE!</v>
      </c>
      <c r="AI25" s="102" t="e">
        <f t="shared" si="2"/>
        <v>#VALUE!</v>
      </c>
      <c r="AJ25" s="102" t="e">
        <f t="shared" si="2"/>
        <v>#VALUE!</v>
      </c>
      <c r="AK25" s="102" t="e">
        <f t="shared" si="2"/>
        <v>#VALUE!</v>
      </c>
      <c r="AL25" s="102" t="e">
        <f t="shared" si="2"/>
        <v>#VALUE!</v>
      </c>
      <c r="AM25" s="102" t="e">
        <f t="shared" si="2"/>
        <v>#VALUE!</v>
      </c>
      <c r="AN25" s="102" t="e">
        <f t="shared" si="2"/>
        <v>#VALUE!</v>
      </c>
      <c r="AO25" s="102" t="e">
        <f t="shared" si="2"/>
        <v>#VALUE!</v>
      </c>
      <c r="AP25" s="102" t="e">
        <f t="shared" si="2"/>
        <v>#VALUE!</v>
      </c>
      <c r="AQ25" s="103"/>
      <c r="AR25" s="126" t="e">
        <f t="shared" si="3"/>
        <v>#VALUE!</v>
      </c>
      <c r="AS25" s="102" t="e">
        <f t="shared" si="22"/>
        <v>#VALUE!</v>
      </c>
      <c r="AT25" s="102" t="e">
        <f t="shared" si="23"/>
        <v>#VALUE!</v>
      </c>
      <c r="AU25" s="93"/>
      <c r="AV25" s="131" t="e">
        <f t="shared" si="4"/>
        <v>#VALUE!</v>
      </c>
      <c r="AW25" s="129" t="e">
        <f t="shared" si="24"/>
        <v>#VALUE!</v>
      </c>
      <c r="AX25" s="129" t="e">
        <f t="shared" si="5"/>
        <v>#VALUE!</v>
      </c>
      <c r="AY25" s="129" t="e">
        <f t="shared" si="5"/>
        <v>#VALUE!</v>
      </c>
      <c r="AZ25" s="129" t="e">
        <f t="shared" si="5"/>
        <v>#VALUE!</v>
      </c>
      <c r="BA25" s="129" t="e">
        <f t="shared" si="5"/>
        <v>#VALUE!</v>
      </c>
      <c r="BB25" s="129" t="e">
        <f t="shared" si="5"/>
        <v>#VALUE!</v>
      </c>
      <c r="BC25" s="129" t="e">
        <f t="shared" si="5"/>
        <v>#VALUE!</v>
      </c>
      <c r="BD25" s="129" t="e">
        <f t="shared" si="5"/>
        <v>#VALUE!</v>
      </c>
      <c r="BE25" s="129" t="e">
        <f t="shared" si="5"/>
        <v>#VALUE!</v>
      </c>
      <c r="BF25" s="103"/>
      <c r="BG25" s="126" t="e">
        <f t="shared" si="6"/>
        <v>#VALUE!</v>
      </c>
      <c r="BH25" s="102" t="e">
        <f t="shared" si="25"/>
        <v>#VALUE!</v>
      </c>
      <c r="BI25" s="102" t="e">
        <f t="shared" si="26"/>
        <v>#VALUE!</v>
      </c>
      <c r="BJ25" s="93"/>
      <c r="BK25" s="131" t="e">
        <f t="shared" si="7"/>
        <v>#VALUE!</v>
      </c>
      <c r="BL25" s="129" t="e">
        <f t="shared" si="8"/>
        <v>#VALUE!</v>
      </c>
      <c r="BM25" s="129" t="e">
        <f t="shared" si="8"/>
        <v>#VALUE!</v>
      </c>
      <c r="BN25" s="129" t="e">
        <f t="shared" si="8"/>
        <v>#VALUE!</v>
      </c>
      <c r="BO25" s="129" t="e">
        <f t="shared" si="8"/>
        <v>#VALUE!</v>
      </c>
      <c r="BP25" s="129" t="e">
        <f t="shared" si="8"/>
        <v>#VALUE!</v>
      </c>
      <c r="BQ25" s="129" t="e">
        <f t="shared" si="8"/>
        <v>#VALUE!</v>
      </c>
      <c r="BR25" s="129" t="e">
        <f t="shared" si="8"/>
        <v>#VALUE!</v>
      </c>
      <c r="BS25" s="129" t="e">
        <f t="shared" si="8"/>
        <v>#VALUE!</v>
      </c>
      <c r="BT25" s="129" t="e">
        <f t="shared" si="8"/>
        <v>#VALUE!</v>
      </c>
      <c r="BU25" s="94"/>
      <c r="BV25" s="126" t="e">
        <f t="shared" si="35"/>
        <v>#VALUE!</v>
      </c>
      <c r="BW25" s="102" t="e">
        <f t="shared" si="28"/>
        <v>#VALUE!</v>
      </c>
      <c r="BX25" s="102" t="e">
        <f t="shared" si="29"/>
        <v>#VALUE!</v>
      </c>
      <c r="BY25" s="93"/>
      <c r="BZ25" s="131" t="e">
        <f t="shared" si="9"/>
        <v>#VALUE!</v>
      </c>
      <c r="CA25" s="129" t="e">
        <f t="shared" si="30"/>
        <v>#VALUE!</v>
      </c>
      <c r="CB25" s="102" t="e">
        <f t="shared" si="30"/>
        <v>#VALUE!</v>
      </c>
      <c r="CC25" s="102" t="e">
        <f t="shared" si="30"/>
        <v>#VALUE!</v>
      </c>
      <c r="CD25" s="102" t="e">
        <f t="shared" si="10"/>
        <v>#VALUE!</v>
      </c>
      <c r="CE25" s="102" t="e">
        <f t="shared" si="10"/>
        <v>#VALUE!</v>
      </c>
      <c r="CF25" s="102" t="e">
        <f t="shared" si="10"/>
        <v>#VALUE!</v>
      </c>
      <c r="CG25" s="102" t="e">
        <f t="shared" si="10"/>
        <v>#VALUE!</v>
      </c>
      <c r="CH25" s="102" t="e">
        <f t="shared" si="10"/>
        <v>#VALUE!</v>
      </c>
      <c r="CI25" s="102" t="e">
        <f t="shared" si="10"/>
        <v>#VALUE!</v>
      </c>
      <c r="CJ25" s="102" t="e">
        <f t="shared" si="10"/>
        <v>#VALUE!</v>
      </c>
      <c r="CK25" s="102" t="e">
        <f t="shared" si="10"/>
        <v>#VALUE!</v>
      </c>
      <c r="CL25" s="102" t="e">
        <f t="shared" si="10"/>
        <v>#VALUE!</v>
      </c>
      <c r="CM25" s="102" t="e">
        <f t="shared" si="10"/>
        <v>#VALUE!</v>
      </c>
      <c r="CN25" s="102" t="e">
        <f t="shared" si="10"/>
        <v>#VALUE!</v>
      </c>
      <c r="CO25" s="102" t="e">
        <f t="shared" si="10"/>
        <v>#VALUE!</v>
      </c>
      <c r="CP25" s="102" t="e">
        <f t="shared" si="10"/>
        <v>#VALUE!</v>
      </c>
      <c r="CQ25" s="102" t="e">
        <f t="shared" si="10"/>
        <v>#VALUE!</v>
      </c>
      <c r="CR25" s="102" t="e">
        <f t="shared" si="10"/>
        <v>#VALUE!</v>
      </c>
      <c r="CS25" s="102" t="e">
        <f t="shared" si="10"/>
        <v>#VALUE!</v>
      </c>
      <c r="CT25" s="102" t="e">
        <f t="shared" si="11"/>
        <v>#VALUE!</v>
      </c>
      <c r="CU25" s="102" t="e">
        <f t="shared" si="11"/>
        <v>#VALUE!</v>
      </c>
      <c r="CV25" s="102" t="e">
        <f t="shared" si="11"/>
        <v>#VALUE!</v>
      </c>
      <c r="CW25" s="102" t="e">
        <f t="shared" si="11"/>
        <v>#VALUE!</v>
      </c>
      <c r="CX25" s="102" t="e">
        <f t="shared" si="11"/>
        <v>#VALUE!</v>
      </c>
      <c r="CY25" s="102" t="e">
        <f t="shared" si="11"/>
        <v>#VALUE!</v>
      </c>
      <c r="CZ25" s="102" t="e">
        <f t="shared" si="11"/>
        <v>#VALUE!</v>
      </c>
      <c r="DA25" s="102" t="e">
        <f t="shared" si="11"/>
        <v>#VALUE!</v>
      </c>
      <c r="DB25" s="102" t="e">
        <f t="shared" si="11"/>
        <v>#VALUE!</v>
      </c>
      <c r="DC25" s="102" t="e">
        <f t="shared" si="11"/>
        <v>#VALUE!</v>
      </c>
      <c r="DD25" s="102" t="e">
        <f t="shared" si="11"/>
        <v>#VALUE!</v>
      </c>
      <c r="DE25" s="94"/>
      <c r="DF25" s="126" t="e">
        <f t="shared" si="12"/>
        <v>#VALUE!</v>
      </c>
      <c r="DG25" s="102" t="e">
        <f t="shared" si="31"/>
        <v>#VALUE!</v>
      </c>
      <c r="DH25" s="102" t="e">
        <f t="shared" si="32"/>
        <v>#VALUE!</v>
      </c>
      <c r="DI25" s="93"/>
      <c r="DJ25" s="131" t="e">
        <f t="shared" si="13"/>
        <v>#VALUE!</v>
      </c>
      <c r="DK25" s="129" t="e">
        <f t="shared" si="14"/>
        <v>#VALUE!</v>
      </c>
      <c r="DL25" s="129" t="e">
        <f t="shared" si="14"/>
        <v>#VALUE!</v>
      </c>
      <c r="DM25" s="129" t="e">
        <f t="shared" si="14"/>
        <v>#VALUE!</v>
      </c>
      <c r="DN25" s="129" t="e">
        <f t="shared" si="14"/>
        <v>#VALUE!</v>
      </c>
      <c r="DO25" s="129" t="e">
        <f t="shared" si="14"/>
        <v>#VALUE!</v>
      </c>
      <c r="DP25" s="129" t="e">
        <f t="shared" si="14"/>
        <v>#VALUE!</v>
      </c>
      <c r="DQ25" s="129" t="e">
        <f t="shared" si="14"/>
        <v>#VALUE!</v>
      </c>
      <c r="DR25" s="129" t="e">
        <f t="shared" si="14"/>
        <v>#VALUE!</v>
      </c>
      <c r="DS25" s="129" t="e">
        <f t="shared" si="14"/>
        <v>#VALUE!</v>
      </c>
      <c r="DT25" s="94"/>
    </row>
    <row r="26" spans="1:124" ht="18" customHeight="1" x14ac:dyDescent="0.35">
      <c r="A26" s="92"/>
      <c r="B26" s="105" t="e">
        <f t="shared" si="33"/>
        <v>#VALUE!</v>
      </c>
      <c r="C26" s="93"/>
      <c r="D26" s="144" t="e">
        <f t="shared" si="15"/>
        <v>#VALUE!</v>
      </c>
      <c r="E26" s="144" t="e">
        <f t="shared" si="16"/>
        <v>#VALUE!</v>
      </c>
      <c r="F26" s="144" t="e">
        <f t="shared" si="17"/>
        <v>#VALUE!</v>
      </c>
      <c r="G26" s="93"/>
      <c r="H26" s="126" t="e">
        <f t="shared" si="34"/>
        <v>#VALUE!</v>
      </c>
      <c r="I26" s="102" t="e">
        <f t="shared" si="19"/>
        <v>#VALUE!</v>
      </c>
      <c r="J26" s="102" t="e">
        <f t="shared" si="20"/>
        <v>#VALUE!</v>
      </c>
      <c r="K26" s="93"/>
      <c r="L26" s="131" t="e">
        <f t="shared" si="0"/>
        <v>#VALUE!</v>
      </c>
      <c r="M26" s="129" t="e">
        <f t="shared" si="21"/>
        <v>#VALUE!</v>
      </c>
      <c r="N26" s="102" t="e">
        <f t="shared" si="21"/>
        <v>#VALUE!</v>
      </c>
      <c r="O26" s="102" t="e">
        <f t="shared" si="21"/>
        <v>#VALUE!</v>
      </c>
      <c r="P26" s="102" t="e">
        <f t="shared" si="1"/>
        <v>#VALUE!</v>
      </c>
      <c r="Q26" s="102" t="e">
        <f t="shared" si="1"/>
        <v>#VALUE!</v>
      </c>
      <c r="R26" s="102" t="e">
        <f t="shared" si="1"/>
        <v>#VALUE!</v>
      </c>
      <c r="S26" s="102" t="e">
        <f t="shared" si="1"/>
        <v>#VALUE!</v>
      </c>
      <c r="T26" s="102" t="e">
        <f t="shared" si="1"/>
        <v>#VALUE!</v>
      </c>
      <c r="U26" s="102" t="e">
        <f t="shared" si="1"/>
        <v>#VALUE!</v>
      </c>
      <c r="V26" s="102" t="e">
        <f t="shared" si="1"/>
        <v>#VALUE!</v>
      </c>
      <c r="W26" s="102" t="e">
        <f t="shared" si="1"/>
        <v>#VALUE!</v>
      </c>
      <c r="X26" s="102" t="e">
        <f t="shared" si="1"/>
        <v>#VALUE!</v>
      </c>
      <c r="Y26" s="102" t="e">
        <f t="shared" si="1"/>
        <v>#VALUE!</v>
      </c>
      <c r="Z26" s="102" t="e">
        <f t="shared" si="1"/>
        <v>#VALUE!</v>
      </c>
      <c r="AA26" s="102" t="e">
        <f t="shared" si="1"/>
        <v>#VALUE!</v>
      </c>
      <c r="AB26" s="102" t="e">
        <f t="shared" si="1"/>
        <v>#VALUE!</v>
      </c>
      <c r="AC26" s="102" t="e">
        <f t="shared" si="1"/>
        <v>#VALUE!</v>
      </c>
      <c r="AD26" s="102" t="e">
        <f t="shared" si="1"/>
        <v>#VALUE!</v>
      </c>
      <c r="AE26" s="102" t="e">
        <f t="shared" ref="AE26:AP41" si="36">IF(AND($B26&gt;=AE$4,$B26&lt;=AE$5),AE$6,0)</f>
        <v>#VALUE!</v>
      </c>
      <c r="AF26" s="102" t="e">
        <f t="shared" si="2"/>
        <v>#VALUE!</v>
      </c>
      <c r="AG26" s="102" t="e">
        <f t="shared" si="2"/>
        <v>#VALUE!</v>
      </c>
      <c r="AH26" s="102" t="e">
        <f t="shared" si="2"/>
        <v>#VALUE!</v>
      </c>
      <c r="AI26" s="102" t="e">
        <f t="shared" si="2"/>
        <v>#VALUE!</v>
      </c>
      <c r="AJ26" s="102" t="e">
        <f t="shared" si="2"/>
        <v>#VALUE!</v>
      </c>
      <c r="AK26" s="102" t="e">
        <f t="shared" si="2"/>
        <v>#VALUE!</v>
      </c>
      <c r="AL26" s="102" t="e">
        <f t="shared" si="2"/>
        <v>#VALUE!</v>
      </c>
      <c r="AM26" s="102" t="e">
        <f t="shared" si="2"/>
        <v>#VALUE!</v>
      </c>
      <c r="AN26" s="102" t="e">
        <f t="shared" si="2"/>
        <v>#VALUE!</v>
      </c>
      <c r="AO26" s="102" t="e">
        <f t="shared" si="2"/>
        <v>#VALUE!</v>
      </c>
      <c r="AP26" s="102" t="e">
        <f t="shared" si="2"/>
        <v>#VALUE!</v>
      </c>
      <c r="AQ26" s="103"/>
      <c r="AR26" s="126" t="e">
        <f t="shared" si="3"/>
        <v>#VALUE!</v>
      </c>
      <c r="AS26" s="102" t="e">
        <f t="shared" si="22"/>
        <v>#VALUE!</v>
      </c>
      <c r="AT26" s="102" t="e">
        <f t="shared" si="23"/>
        <v>#VALUE!</v>
      </c>
      <c r="AU26" s="93"/>
      <c r="AV26" s="131" t="e">
        <f t="shared" si="4"/>
        <v>#VALUE!</v>
      </c>
      <c r="AW26" s="129" t="e">
        <f t="shared" si="24"/>
        <v>#VALUE!</v>
      </c>
      <c r="AX26" s="129" t="e">
        <f t="shared" si="5"/>
        <v>#VALUE!</v>
      </c>
      <c r="AY26" s="129" t="e">
        <f t="shared" si="5"/>
        <v>#VALUE!</v>
      </c>
      <c r="AZ26" s="129" t="e">
        <f t="shared" si="5"/>
        <v>#VALUE!</v>
      </c>
      <c r="BA26" s="129" t="e">
        <f t="shared" si="5"/>
        <v>#VALUE!</v>
      </c>
      <c r="BB26" s="129" t="e">
        <f t="shared" si="5"/>
        <v>#VALUE!</v>
      </c>
      <c r="BC26" s="129" t="e">
        <f t="shared" si="5"/>
        <v>#VALUE!</v>
      </c>
      <c r="BD26" s="129" t="e">
        <f t="shared" si="5"/>
        <v>#VALUE!</v>
      </c>
      <c r="BE26" s="129" t="e">
        <f t="shared" si="5"/>
        <v>#VALUE!</v>
      </c>
      <c r="BF26" s="103"/>
      <c r="BG26" s="126" t="e">
        <f t="shared" si="6"/>
        <v>#VALUE!</v>
      </c>
      <c r="BH26" s="102" t="e">
        <f t="shared" si="25"/>
        <v>#VALUE!</v>
      </c>
      <c r="BI26" s="102" t="e">
        <f t="shared" si="26"/>
        <v>#VALUE!</v>
      </c>
      <c r="BJ26" s="93"/>
      <c r="BK26" s="131" t="e">
        <f t="shared" si="7"/>
        <v>#VALUE!</v>
      </c>
      <c r="BL26" s="129" t="e">
        <f t="shared" si="8"/>
        <v>#VALUE!</v>
      </c>
      <c r="BM26" s="129" t="e">
        <f t="shared" si="8"/>
        <v>#VALUE!</v>
      </c>
      <c r="BN26" s="129" t="e">
        <f t="shared" si="8"/>
        <v>#VALUE!</v>
      </c>
      <c r="BO26" s="129" t="e">
        <f t="shared" si="8"/>
        <v>#VALUE!</v>
      </c>
      <c r="BP26" s="129" t="e">
        <f t="shared" si="8"/>
        <v>#VALUE!</v>
      </c>
      <c r="BQ26" s="129" t="e">
        <f t="shared" si="8"/>
        <v>#VALUE!</v>
      </c>
      <c r="BR26" s="129" t="e">
        <f t="shared" si="8"/>
        <v>#VALUE!</v>
      </c>
      <c r="BS26" s="129" t="e">
        <f t="shared" si="8"/>
        <v>#VALUE!</v>
      </c>
      <c r="BT26" s="129" t="e">
        <f t="shared" si="8"/>
        <v>#VALUE!</v>
      </c>
      <c r="BU26" s="94"/>
      <c r="BV26" s="126" t="e">
        <f t="shared" si="35"/>
        <v>#VALUE!</v>
      </c>
      <c r="BW26" s="102" t="e">
        <f t="shared" si="28"/>
        <v>#VALUE!</v>
      </c>
      <c r="BX26" s="102" t="e">
        <f t="shared" si="29"/>
        <v>#VALUE!</v>
      </c>
      <c r="BY26" s="93"/>
      <c r="BZ26" s="131" t="e">
        <f t="shared" si="9"/>
        <v>#VALUE!</v>
      </c>
      <c r="CA26" s="129" t="e">
        <f t="shared" si="30"/>
        <v>#VALUE!</v>
      </c>
      <c r="CB26" s="102" t="e">
        <f t="shared" si="30"/>
        <v>#VALUE!</v>
      </c>
      <c r="CC26" s="102" t="e">
        <f t="shared" si="30"/>
        <v>#VALUE!</v>
      </c>
      <c r="CD26" s="102" t="e">
        <f t="shared" si="10"/>
        <v>#VALUE!</v>
      </c>
      <c r="CE26" s="102" t="e">
        <f t="shared" si="10"/>
        <v>#VALUE!</v>
      </c>
      <c r="CF26" s="102" t="e">
        <f t="shared" si="10"/>
        <v>#VALUE!</v>
      </c>
      <c r="CG26" s="102" t="e">
        <f t="shared" si="10"/>
        <v>#VALUE!</v>
      </c>
      <c r="CH26" s="102" t="e">
        <f t="shared" si="10"/>
        <v>#VALUE!</v>
      </c>
      <c r="CI26" s="102" t="e">
        <f t="shared" si="10"/>
        <v>#VALUE!</v>
      </c>
      <c r="CJ26" s="102" t="e">
        <f t="shared" si="10"/>
        <v>#VALUE!</v>
      </c>
      <c r="CK26" s="102" t="e">
        <f t="shared" si="10"/>
        <v>#VALUE!</v>
      </c>
      <c r="CL26" s="102" t="e">
        <f t="shared" si="10"/>
        <v>#VALUE!</v>
      </c>
      <c r="CM26" s="102" t="e">
        <f t="shared" si="10"/>
        <v>#VALUE!</v>
      </c>
      <c r="CN26" s="102" t="e">
        <f t="shared" si="10"/>
        <v>#VALUE!</v>
      </c>
      <c r="CO26" s="102" t="e">
        <f t="shared" si="10"/>
        <v>#VALUE!</v>
      </c>
      <c r="CP26" s="102" t="e">
        <f t="shared" si="10"/>
        <v>#VALUE!</v>
      </c>
      <c r="CQ26" s="102" t="e">
        <f t="shared" si="10"/>
        <v>#VALUE!</v>
      </c>
      <c r="CR26" s="102" t="e">
        <f t="shared" si="10"/>
        <v>#VALUE!</v>
      </c>
      <c r="CS26" s="102" t="e">
        <f t="shared" ref="CS26:DD41" si="37">IF(AND($B26&gt;=CS$4,$B26&lt;=CS$5),CS$6,0)</f>
        <v>#VALUE!</v>
      </c>
      <c r="CT26" s="102" t="e">
        <f t="shared" si="11"/>
        <v>#VALUE!</v>
      </c>
      <c r="CU26" s="102" t="e">
        <f t="shared" si="11"/>
        <v>#VALUE!</v>
      </c>
      <c r="CV26" s="102" t="e">
        <f t="shared" si="11"/>
        <v>#VALUE!</v>
      </c>
      <c r="CW26" s="102" t="e">
        <f t="shared" si="11"/>
        <v>#VALUE!</v>
      </c>
      <c r="CX26" s="102" t="e">
        <f t="shared" si="11"/>
        <v>#VALUE!</v>
      </c>
      <c r="CY26" s="102" t="e">
        <f t="shared" si="11"/>
        <v>#VALUE!</v>
      </c>
      <c r="CZ26" s="102" t="e">
        <f t="shared" si="11"/>
        <v>#VALUE!</v>
      </c>
      <c r="DA26" s="102" t="e">
        <f t="shared" si="11"/>
        <v>#VALUE!</v>
      </c>
      <c r="DB26" s="102" t="e">
        <f t="shared" si="11"/>
        <v>#VALUE!</v>
      </c>
      <c r="DC26" s="102" t="e">
        <f t="shared" si="11"/>
        <v>#VALUE!</v>
      </c>
      <c r="DD26" s="102" t="e">
        <f t="shared" si="11"/>
        <v>#VALUE!</v>
      </c>
      <c r="DE26" s="94"/>
      <c r="DF26" s="126" t="e">
        <f t="shared" si="12"/>
        <v>#VALUE!</v>
      </c>
      <c r="DG26" s="102" t="e">
        <f t="shared" si="31"/>
        <v>#VALUE!</v>
      </c>
      <c r="DH26" s="102" t="e">
        <f t="shared" si="32"/>
        <v>#VALUE!</v>
      </c>
      <c r="DI26" s="93"/>
      <c r="DJ26" s="131" t="e">
        <f t="shared" si="13"/>
        <v>#VALUE!</v>
      </c>
      <c r="DK26" s="129" t="e">
        <f t="shared" si="14"/>
        <v>#VALUE!</v>
      </c>
      <c r="DL26" s="129" t="e">
        <f t="shared" si="14"/>
        <v>#VALUE!</v>
      </c>
      <c r="DM26" s="129" t="e">
        <f t="shared" si="14"/>
        <v>#VALUE!</v>
      </c>
      <c r="DN26" s="129" t="e">
        <f t="shared" si="14"/>
        <v>#VALUE!</v>
      </c>
      <c r="DO26" s="129" t="e">
        <f t="shared" si="14"/>
        <v>#VALUE!</v>
      </c>
      <c r="DP26" s="129" t="e">
        <f t="shared" si="14"/>
        <v>#VALUE!</v>
      </c>
      <c r="DQ26" s="129" t="e">
        <f t="shared" si="14"/>
        <v>#VALUE!</v>
      </c>
      <c r="DR26" s="129" t="e">
        <f t="shared" si="14"/>
        <v>#VALUE!</v>
      </c>
      <c r="DS26" s="129" t="e">
        <f t="shared" si="14"/>
        <v>#VALUE!</v>
      </c>
      <c r="DT26" s="94"/>
    </row>
    <row r="27" spans="1:124" ht="18" customHeight="1" x14ac:dyDescent="0.35">
      <c r="A27" s="92"/>
      <c r="B27" s="105" t="e">
        <f t="shared" si="33"/>
        <v>#VALUE!</v>
      </c>
      <c r="C27" s="93"/>
      <c r="D27" s="144" t="e">
        <f t="shared" si="15"/>
        <v>#VALUE!</v>
      </c>
      <c r="E27" s="144" t="e">
        <f t="shared" si="16"/>
        <v>#VALUE!</v>
      </c>
      <c r="F27" s="144" t="e">
        <f t="shared" si="17"/>
        <v>#VALUE!</v>
      </c>
      <c r="G27" s="93"/>
      <c r="H27" s="126" t="e">
        <f t="shared" si="34"/>
        <v>#VALUE!</v>
      </c>
      <c r="I27" s="102" t="e">
        <f t="shared" si="19"/>
        <v>#VALUE!</v>
      </c>
      <c r="J27" s="102" t="e">
        <f t="shared" si="20"/>
        <v>#VALUE!</v>
      </c>
      <c r="K27" s="93"/>
      <c r="L27" s="131" t="e">
        <f t="shared" si="0"/>
        <v>#VALUE!</v>
      </c>
      <c r="M27" s="129" t="e">
        <f t="shared" si="21"/>
        <v>#VALUE!</v>
      </c>
      <c r="N27" s="102" t="e">
        <f t="shared" si="21"/>
        <v>#VALUE!</v>
      </c>
      <c r="O27" s="102" t="e">
        <f t="shared" si="21"/>
        <v>#VALUE!</v>
      </c>
      <c r="P27" s="102" t="e">
        <f t="shared" si="21"/>
        <v>#VALUE!</v>
      </c>
      <c r="Q27" s="102" t="e">
        <f t="shared" si="21"/>
        <v>#VALUE!</v>
      </c>
      <c r="R27" s="102" t="e">
        <f t="shared" si="21"/>
        <v>#VALUE!</v>
      </c>
      <c r="S27" s="102" t="e">
        <f t="shared" si="21"/>
        <v>#VALUE!</v>
      </c>
      <c r="T27" s="102" t="e">
        <f t="shared" si="21"/>
        <v>#VALUE!</v>
      </c>
      <c r="U27" s="102" t="e">
        <f t="shared" si="21"/>
        <v>#VALUE!</v>
      </c>
      <c r="V27" s="102" t="e">
        <f t="shared" si="21"/>
        <v>#VALUE!</v>
      </c>
      <c r="W27" s="102" t="e">
        <f t="shared" si="21"/>
        <v>#VALUE!</v>
      </c>
      <c r="X27" s="102" t="e">
        <f t="shared" si="21"/>
        <v>#VALUE!</v>
      </c>
      <c r="Y27" s="102" t="e">
        <f t="shared" si="21"/>
        <v>#VALUE!</v>
      </c>
      <c r="Z27" s="102" t="e">
        <f t="shared" si="21"/>
        <v>#VALUE!</v>
      </c>
      <c r="AA27" s="102" t="e">
        <f t="shared" si="21"/>
        <v>#VALUE!</v>
      </c>
      <c r="AB27" s="102" t="e">
        <f t="shared" si="21"/>
        <v>#VALUE!</v>
      </c>
      <c r="AC27" s="102" t="e">
        <f t="shared" ref="AC27:AP42" si="38">IF(AND($B27&gt;=AC$4,$B27&lt;=AC$5),AC$6,0)</f>
        <v>#VALUE!</v>
      </c>
      <c r="AD27" s="102" t="e">
        <f t="shared" si="38"/>
        <v>#VALUE!</v>
      </c>
      <c r="AE27" s="102" t="e">
        <f t="shared" si="36"/>
        <v>#VALUE!</v>
      </c>
      <c r="AF27" s="102" t="e">
        <f t="shared" si="36"/>
        <v>#VALUE!</v>
      </c>
      <c r="AG27" s="102" t="e">
        <f t="shared" si="36"/>
        <v>#VALUE!</v>
      </c>
      <c r="AH27" s="102" t="e">
        <f t="shared" si="36"/>
        <v>#VALUE!</v>
      </c>
      <c r="AI27" s="102" t="e">
        <f t="shared" si="36"/>
        <v>#VALUE!</v>
      </c>
      <c r="AJ27" s="102" t="e">
        <f t="shared" si="36"/>
        <v>#VALUE!</v>
      </c>
      <c r="AK27" s="102" t="e">
        <f t="shared" si="36"/>
        <v>#VALUE!</v>
      </c>
      <c r="AL27" s="102" t="e">
        <f t="shared" si="36"/>
        <v>#VALUE!</v>
      </c>
      <c r="AM27" s="102" t="e">
        <f t="shared" si="36"/>
        <v>#VALUE!</v>
      </c>
      <c r="AN27" s="102" t="e">
        <f t="shared" si="36"/>
        <v>#VALUE!</v>
      </c>
      <c r="AO27" s="102" t="e">
        <f t="shared" si="36"/>
        <v>#VALUE!</v>
      </c>
      <c r="AP27" s="102" t="e">
        <f t="shared" si="36"/>
        <v>#VALUE!</v>
      </c>
      <c r="AQ27" s="103"/>
      <c r="AR27" s="126" t="e">
        <f t="shared" si="3"/>
        <v>#VALUE!</v>
      </c>
      <c r="AS27" s="102" t="e">
        <f t="shared" si="22"/>
        <v>#VALUE!</v>
      </c>
      <c r="AT27" s="102" t="e">
        <f t="shared" si="23"/>
        <v>#VALUE!</v>
      </c>
      <c r="AU27" s="93"/>
      <c r="AV27" s="131" t="e">
        <f t="shared" si="4"/>
        <v>#VALUE!</v>
      </c>
      <c r="AW27" s="129" t="e">
        <f t="shared" si="24"/>
        <v>#VALUE!</v>
      </c>
      <c r="AX27" s="129" t="e">
        <f t="shared" si="24"/>
        <v>#VALUE!</v>
      </c>
      <c r="AY27" s="129" t="e">
        <f t="shared" si="24"/>
        <v>#VALUE!</v>
      </c>
      <c r="AZ27" s="129" t="e">
        <f t="shared" si="24"/>
        <v>#VALUE!</v>
      </c>
      <c r="BA27" s="129" t="e">
        <f t="shared" si="24"/>
        <v>#VALUE!</v>
      </c>
      <c r="BB27" s="129" t="e">
        <f t="shared" si="24"/>
        <v>#VALUE!</v>
      </c>
      <c r="BC27" s="129" t="e">
        <f t="shared" si="24"/>
        <v>#VALUE!</v>
      </c>
      <c r="BD27" s="129" t="e">
        <f t="shared" si="24"/>
        <v>#VALUE!</v>
      </c>
      <c r="BE27" s="129" t="e">
        <f t="shared" si="24"/>
        <v>#VALUE!</v>
      </c>
      <c r="BF27" s="103"/>
      <c r="BG27" s="126" t="e">
        <f t="shared" si="6"/>
        <v>#VALUE!</v>
      </c>
      <c r="BH27" s="102" t="e">
        <f t="shared" si="25"/>
        <v>#VALUE!</v>
      </c>
      <c r="BI27" s="102" t="e">
        <f t="shared" si="26"/>
        <v>#VALUE!</v>
      </c>
      <c r="BJ27" s="93"/>
      <c r="BK27" s="131" t="e">
        <f t="shared" si="7"/>
        <v>#VALUE!</v>
      </c>
      <c r="BL27" s="129" t="e">
        <f t="shared" ref="BL27:BT42" si="39">IF(AND($B27&gt;=BL$4,$B27&lt;=BL$5),BL$6,0)</f>
        <v>#VALUE!</v>
      </c>
      <c r="BM27" s="129" t="e">
        <f t="shared" si="39"/>
        <v>#VALUE!</v>
      </c>
      <c r="BN27" s="129" t="e">
        <f t="shared" si="39"/>
        <v>#VALUE!</v>
      </c>
      <c r="BO27" s="129" t="e">
        <f t="shared" si="39"/>
        <v>#VALUE!</v>
      </c>
      <c r="BP27" s="129" t="e">
        <f t="shared" si="39"/>
        <v>#VALUE!</v>
      </c>
      <c r="BQ27" s="129" t="e">
        <f t="shared" si="39"/>
        <v>#VALUE!</v>
      </c>
      <c r="BR27" s="129" t="e">
        <f t="shared" si="39"/>
        <v>#VALUE!</v>
      </c>
      <c r="BS27" s="129" t="e">
        <f t="shared" si="39"/>
        <v>#VALUE!</v>
      </c>
      <c r="BT27" s="129" t="e">
        <f t="shared" si="39"/>
        <v>#VALUE!</v>
      </c>
      <c r="BU27" s="94"/>
      <c r="BV27" s="126" t="e">
        <f t="shared" si="35"/>
        <v>#VALUE!</v>
      </c>
      <c r="BW27" s="102" t="e">
        <f t="shared" si="28"/>
        <v>#VALUE!</v>
      </c>
      <c r="BX27" s="102" t="e">
        <f t="shared" si="29"/>
        <v>#VALUE!</v>
      </c>
      <c r="BY27" s="93"/>
      <c r="BZ27" s="131" t="e">
        <f t="shared" si="9"/>
        <v>#VALUE!</v>
      </c>
      <c r="CA27" s="129" t="e">
        <f t="shared" si="30"/>
        <v>#VALUE!</v>
      </c>
      <c r="CB27" s="102" t="e">
        <f t="shared" si="30"/>
        <v>#VALUE!</v>
      </c>
      <c r="CC27" s="102" t="e">
        <f t="shared" si="30"/>
        <v>#VALUE!</v>
      </c>
      <c r="CD27" s="102" t="e">
        <f t="shared" si="30"/>
        <v>#VALUE!</v>
      </c>
      <c r="CE27" s="102" t="e">
        <f t="shared" si="30"/>
        <v>#VALUE!</v>
      </c>
      <c r="CF27" s="102" t="e">
        <f t="shared" si="30"/>
        <v>#VALUE!</v>
      </c>
      <c r="CG27" s="102" t="e">
        <f t="shared" si="30"/>
        <v>#VALUE!</v>
      </c>
      <c r="CH27" s="102" t="e">
        <f t="shared" si="30"/>
        <v>#VALUE!</v>
      </c>
      <c r="CI27" s="102" t="e">
        <f t="shared" si="30"/>
        <v>#VALUE!</v>
      </c>
      <c r="CJ27" s="102" t="e">
        <f t="shared" si="30"/>
        <v>#VALUE!</v>
      </c>
      <c r="CK27" s="102" t="e">
        <f t="shared" si="30"/>
        <v>#VALUE!</v>
      </c>
      <c r="CL27" s="102" t="e">
        <f t="shared" si="30"/>
        <v>#VALUE!</v>
      </c>
      <c r="CM27" s="102" t="e">
        <f t="shared" si="30"/>
        <v>#VALUE!</v>
      </c>
      <c r="CN27" s="102" t="e">
        <f t="shared" si="30"/>
        <v>#VALUE!</v>
      </c>
      <c r="CO27" s="102" t="e">
        <f t="shared" si="30"/>
        <v>#VALUE!</v>
      </c>
      <c r="CP27" s="102" t="e">
        <f t="shared" si="30"/>
        <v>#VALUE!</v>
      </c>
      <c r="CQ27" s="102" t="e">
        <f t="shared" ref="CQ27:DD42" si="40">IF(AND($B27&gt;=CQ$4,$B27&lt;=CQ$5),CQ$6,0)</f>
        <v>#VALUE!</v>
      </c>
      <c r="CR27" s="102" t="e">
        <f t="shared" si="40"/>
        <v>#VALUE!</v>
      </c>
      <c r="CS27" s="102" t="e">
        <f t="shared" si="37"/>
        <v>#VALUE!</v>
      </c>
      <c r="CT27" s="102" t="e">
        <f t="shared" si="37"/>
        <v>#VALUE!</v>
      </c>
      <c r="CU27" s="102" t="e">
        <f t="shared" si="37"/>
        <v>#VALUE!</v>
      </c>
      <c r="CV27" s="102" t="e">
        <f t="shared" si="37"/>
        <v>#VALUE!</v>
      </c>
      <c r="CW27" s="102" t="e">
        <f t="shared" si="37"/>
        <v>#VALUE!</v>
      </c>
      <c r="CX27" s="102" t="e">
        <f t="shared" si="37"/>
        <v>#VALUE!</v>
      </c>
      <c r="CY27" s="102" t="e">
        <f t="shared" si="37"/>
        <v>#VALUE!</v>
      </c>
      <c r="CZ27" s="102" t="e">
        <f t="shared" si="37"/>
        <v>#VALUE!</v>
      </c>
      <c r="DA27" s="102" t="e">
        <f t="shared" si="37"/>
        <v>#VALUE!</v>
      </c>
      <c r="DB27" s="102" t="e">
        <f t="shared" si="37"/>
        <v>#VALUE!</v>
      </c>
      <c r="DC27" s="102" t="e">
        <f t="shared" si="37"/>
        <v>#VALUE!</v>
      </c>
      <c r="DD27" s="102" t="e">
        <f t="shared" si="37"/>
        <v>#VALUE!</v>
      </c>
      <c r="DE27" s="94"/>
      <c r="DF27" s="126" t="e">
        <f t="shared" si="12"/>
        <v>#VALUE!</v>
      </c>
      <c r="DG27" s="102" t="e">
        <f t="shared" si="31"/>
        <v>#VALUE!</v>
      </c>
      <c r="DH27" s="102" t="e">
        <f t="shared" si="32"/>
        <v>#VALUE!</v>
      </c>
      <c r="DI27" s="93"/>
      <c r="DJ27" s="131" t="e">
        <f t="shared" si="13"/>
        <v>#VALUE!</v>
      </c>
      <c r="DK27" s="129" t="e">
        <f t="shared" ref="DK27:DS42" si="41">IF(AND($B27&gt;=DK$4,$B27&lt;=DK$5),DK$6,0)</f>
        <v>#VALUE!</v>
      </c>
      <c r="DL27" s="129" t="e">
        <f t="shared" si="41"/>
        <v>#VALUE!</v>
      </c>
      <c r="DM27" s="129" t="e">
        <f t="shared" si="41"/>
        <v>#VALUE!</v>
      </c>
      <c r="DN27" s="129" t="e">
        <f t="shared" si="41"/>
        <v>#VALUE!</v>
      </c>
      <c r="DO27" s="129" t="e">
        <f t="shared" si="41"/>
        <v>#VALUE!</v>
      </c>
      <c r="DP27" s="129" t="e">
        <f t="shared" si="41"/>
        <v>#VALUE!</v>
      </c>
      <c r="DQ27" s="129" t="e">
        <f t="shared" si="41"/>
        <v>#VALUE!</v>
      </c>
      <c r="DR27" s="129" t="e">
        <f t="shared" si="41"/>
        <v>#VALUE!</v>
      </c>
      <c r="DS27" s="129" t="e">
        <f t="shared" si="41"/>
        <v>#VALUE!</v>
      </c>
      <c r="DT27" s="94"/>
    </row>
    <row r="28" spans="1:124" ht="18" customHeight="1" x14ac:dyDescent="0.35">
      <c r="A28" s="92"/>
      <c r="B28" s="105" t="e">
        <f t="shared" si="33"/>
        <v>#VALUE!</v>
      </c>
      <c r="C28" s="93"/>
      <c r="D28" s="144" t="e">
        <f t="shared" si="15"/>
        <v>#VALUE!</v>
      </c>
      <c r="E28" s="144" t="e">
        <f t="shared" si="16"/>
        <v>#VALUE!</v>
      </c>
      <c r="F28" s="144" t="e">
        <f t="shared" si="17"/>
        <v>#VALUE!</v>
      </c>
      <c r="G28" s="93"/>
      <c r="H28" s="126" t="e">
        <f t="shared" si="34"/>
        <v>#VALUE!</v>
      </c>
      <c r="I28" s="102" t="e">
        <f t="shared" si="19"/>
        <v>#VALUE!</v>
      </c>
      <c r="J28" s="102" t="e">
        <f t="shared" si="20"/>
        <v>#VALUE!</v>
      </c>
      <c r="K28" s="93"/>
      <c r="L28" s="131" t="e">
        <f t="shared" si="0"/>
        <v>#VALUE!</v>
      </c>
      <c r="M28" s="129" t="e">
        <f t="shared" ref="M28:AB43" si="42">IF(AND($B28&gt;=M$4,$B28&lt;=M$5),M$6,0)</f>
        <v>#VALUE!</v>
      </c>
      <c r="N28" s="102" t="e">
        <f t="shared" si="42"/>
        <v>#VALUE!</v>
      </c>
      <c r="O28" s="102" t="e">
        <f t="shared" si="42"/>
        <v>#VALUE!</v>
      </c>
      <c r="P28" s="102" t="e">
        <f t="shared" si="42"/>
        <v>#VALUE!</v>
      </c>
      <c r="Q28" s="102" t="e">
        <f t="shared" si="42"/>
        <v>#VALUE!</v>
      </c>
      <c r="R28" s="102" t="e">
        <f t="shared" si="42"/>
        <v>#VALUE!</v>
      </c>
      <c r="S28" s="102" t="e">
        <f t="shared" si="42"/>
        <v>#VALUE!</v>
      </c>
      <c r="T28" s="102" t="e">
        <f t="shared" si="42"/>
        <v>#VALUE!</v>
      </c>
      <c r="U28" s="102" t="e">
        <f t="shared" si="42"/>
        <v>#VALUE!</v>
      </c>
      <c r="V28" s="102" t="e">
        <f t="shared" si="42"/>
        <v>#VALUE!</v>
      </c>
      <c r="W28" s="102" t="e">
        <f t="shared" si="42"/>
        <v>#VALUE!</v>
      </c>
      <c r="X28" s="102" t="e">
        <f t="shared" si="42"/>
        <v>#VALUE!</v>
      </c>
      <c r="Y28" s="102" t="e">
        <f t="shared" si="42"/>
        <v>#VALUE!</v>
      </c>
      <c r="Z28" s="102" t="e">
        <f t="shared" si="42"/>
        <v>#VALUE!</v>
      </c>
      <c r="AA28" s="102" t="e">
        <f t="shared" si="42"/>
        <v>#VALUE!</v>
      </c>
      <c r="AB28" s="102" t="e">
        <f t="shared" si="42"/>
        <v>#VALUE!</v>
      </c>
      <c r="AC28" s="102" t="e">
        <f t="shared" si="38"/>
        <v>#VALUE!</v>
      </c>
      <c r="AD28" s="102" t="e">
        <f t="shared" si="38"/>
        <v>#VALUE!</v>
      </c>
      <c r="AE28" s="102" t="e">
        <f t="shared" si="36"/>
        <v>#VALUE!</v>
      </c>
      <c r="AF28" s="102" t="e">
        <f t="shared" si="36"/>
        <v>#VALUE!</v>
      </c>
      <c r="AG28" s="102" t="e">
        <f t="shared" si="36"/>
        <v>#VALUE!</v>
      </c>
      <c r="AH28" s="102" t="e">
        <f t="shared" si="36"/>
        <v>#VALUE!</v>
      </c>
      <c r="AI28" s="102" t="e">
        <f t="shared" si="36"/>
        <v>#VALUE!</v>
      </c>
      <c r="AJ28" s="102" t="e">
        <f t="shared" si="36"/>
        <v>#VALUE!</v>
      </c>
      <c r="AK28" s="102" t="e">
        <f t="shared" si="36"/>
        <v>#VALUE!</v>
      </c>
      <c r="AL28" s="102" t="e">
        <f t="shared" si="36"/>
        <v>#VALUE!</v>
      </c>
      <c r="AM28" s="102" t="e">
        <f t="shared" si="36"/>
        <v>#VALUE!</v>
      </c>
      <c r="AN28" s="102" t="e">
        <f t="shared" si="36"/>
        <v>#VALUE!</v>
      </c>
      <c r="AO28" s="102" t="e">
        <f t="shared" si="36"/>
        <v>#VALUE!</v>
      </c>
      <c r="AP28" s="102" t="e">
        <f t="shared" si="36"/>
        <v>#VALUE!</v>
      </c>
      <c r="AQ28" s="103"/>
      <c r="AR28" s="126" t="e">
        <f t="shared" si="3"/>
        <v>#VALUE!</v>
      </c>
      <c r="AS28" s="102" t="e">
        <f t="shared" si="22"/>
        <v>#VALUE!</v>
      </c>
      <c r="AT28" s="102" t="e">
        <f t="shared" si="23"/>
        <v>#VALUE!</v>
      </c>
      <c r="AU28" s="93"/>
      <c r="AV28" s="131" t="e">
        <f t="shared" si="4"/>
        <v>#VALUE!</v>
      </c>
      <c r="AW28" s="129" t="e">
        <f t="shared" ref="AW28:BE43" si="43">IF(AND($B28&gt;=AW$4,$B28&lt;=AW$5),AW$6,0)</f>
        <v>#VALUE!</v>
      </c>
      <c r="AX28" s="129" t="e">
        <f t="shared" si="43"/>
        <v>#VALUE!</v>
      </c>
      <c r="AY28" s="129" t="e">
        <f t="shared" si="43"/>
        <v>#VALUE!</v>
      </c>
      <c r="AZ28" s="129" t="e">
        <f t="shared" si="43"/>
        <v>#VALUE!</v>
      </c>
      <c r="BA28" s="129" t="e">
        <f t="shared" si="43"/>
        <v>#VALUE!</v>
      </c>
      <c r="BB28" s="129" t="e">
        <f t="shared" si="43"/>
        <v>#VALUE!</v>
      </c>
      <c r="BC28" s="129" t="e">
        <f t="shared" si="43"/>
        <v>#VALUE!</v>
      </c>
      <c r="BD28" s="129" t="e">
        <f t="shared" si="43"/>
        <v>#VALUE!</v>
      </c>
      <c r="BE28" s="129" t="e">
        <f t="shared" si="43"/>
        <v>#VALUE!</v>
      </c>
      <c r="BF28" s="103"/>
      <c r="BG28" s="126" t="e">
        <f t="shared" si="6"/>
        <v>#VALUE!</v>
      </c>
      <c r="BH28" s="102" t="e">
        <f t="shared" si="25"/>
        <v>#VALUE!</v>
      </c>
      <c r="BI28" s="102" t="e">
        <f t="shared" si="26"/>
        <v>#VALUE!</v>
      </c>
      <c r="BJ28" s="93"/>
      <c r="BK28" s="131" t="e">
        <f t="shared" si="7"/>
        <v>#VALUE!</v>
      </c>
      <c r="BL28" s="129" t="e">
        <f t="shared" si="39"/>
        <v>#VALUE!</v>
      </c>
      <c r="BM28" s="129" t="e">
        <f t="shared" si="39"/>
        <v>#VALUE!</v>
      </c>
      <c r="BN28" s="129" t="e">
        <f t="shared" si="39"/>
        <v>#VALUE!</v>
      </c>
      <c r="BO28" s="129" t="e">
        <f t="shared" si="39"/>
        <v>#VALUE!</v>
      </c>
      <c r="BP28" s="129" t="e">
        <f t="shared" si="39"/>
        <v>#VALUE!</v>
      </c>
      <c r="BQ28" s="129" t="e">
        <f t="shared" si="39"/>
        <v>#VALUE!</v>
      </c>
      <c r="BR28" s="129" t="e">
        <f t="shared" si="39"/>
        <v>#VALUE!</v>
      </c>
      <c r="BS28" s="129" t="e">
        <f t="shared" si="39"/>
        <v>#VALUE!</v>
      </c>
      <c r="BT28" s="129" t="e">
        <f t="shared" si="39"/>
        <v>#VALUE!</v>
      </c>
      <c r="BU28" s="94"/>
      <c r="BV28" s="126" t="e">
        <f t="shared" si="35"/>
        <v>#VALUE!</v>
      </c>
      <c r="BW28" s="102" t="e">
        <f t="shared" si="28"/>
        <v>#VALUE!</v>
      </c>
      <c r="BX28" s="102" t="e">
        <f t="shared" si="29"/>
        <v>#VALUE!</v>
      </c>
      <c r="BY28" s="93"/>
      <c r="BZ28" s="131" t="e">
        <f t="shared" si="9"/>
        <v>#VALUE!</v>
      </c>
      <c r="CA28" s="129" t="e">
        <f t="shared" ref="CA28:CP43" si="44">IF(AND($B28&gt;=CA$4,$B28&lt;=CA$5),CA$6,0)</f>
        <v>#VALUE!</v>
      </c>
      <c r="CB28" s="102" t="e">
        <f t="shared" si="44"/>
        <v>#VALUE!</v>
      </c>
      <c r="CC28" s="102" t="e">
        <f t="shared" si="44"/>
        <v>#VALUE!</v>
      </c>
      <c r="CD28" s="102" t="e">
        <f t="shared" si="44"/>
        <v>#VALUE!</v>
      </c>
      <c r="CE28" s="102" t="e">
        <f t="shared" si="44"/>
        <v>#VALUE!</v>
      </c>
      <c r="CF28" s="102" t="e">
        <f t="shared" si="44"/>
        <v>#VALUE!</v>
      </c>
      <c r="CG28" s="102" t="e">
        <f t="shared" si="44"/>
        <v>#VALUE!</v>
      </c>
      <c r="CH28" s="102" t="e">
        <f t="shared" si="44"/>
        <v>#VALUE!</v>
      </c>
      <c r="CI28" s="102" t="e">
        <f t="shared" si="44"/>
        <v>#VALUE!</v>
      </c>
      <c r="CJ28" s="102" t="e">
        <f t="shared" si="44"/>
        <v>#VALUE!</v>
      </c>
      <c r="CK28" s="102" t="e">
        <f t="shared" si="44"/>
        <v>#VALUE!</v>
      </c>
      <c r="CL28" s="102" t="e">
        <f t="shared" si="44"/>
        <v>#VALUE!</v>
      </c>
      <c r="CM28" s="102" t="e">
        <f t="shared" si="44"/>
        <v>#VALUE!</v>
      </c>
      <c r="CN28" s="102" t="e">
        <f t="shared" si="44"/>
        <v>#VALUE!</v>
      </c>
      <c r="CO28" s="102" t="e">
        <f t="shared" si="44"/>
        <v>#VALUE!</v>
      </c>
      <c r="CP28" s="102" t="e">
        <f t="shared" si="44"/>
        <v>#VALUE!</v>
      </c>
      <c r="CQ28" s="102" t="e">
        <f t="shared" si="40"/>
        <v>#VALUE!</v>
      </c>
      <c r="CR28" s="102" t="e">
        <f t="shared" si="40"/>
        <v>#VALUE!</v>
      </c>
      <c r="CS28" s="102" t="e">
        <f t="shared" si="37"/>
        <v>#VALUE!</v>
      </c>
      <c r="CT28" s="102" t="e">
        <f t="shared" si="37"/>
        <v>#VALUE!</v>
      </c>
      <c r="CU28" s="102" t="e">
        <f t="shared" si="37"/>
        <v>#VALUE!</v>
      </c>
      <c r="CV28" s="102" t="e">
        <f t="shared" si="37"/>
        <v>#VALUE!</v>
      </c>
      <c r="CW28" s="102" t="e">
        <f t="shared" si="37"/>
        <v>#VALUE!</v>
      </c>
      <c r="CX28" s="102" t="e">
        <f t="shared" si="37"/>
        <v>#VALUE!</v>
      </c>
      <c r="CY28" s="102" t="e">
        <f t="shared" si="37"/>
        <v>#VALUE!</v>
      </c>
      <c r="CZ28" s="102" t="e">
        <f t="shared" si="37"/>
        <v>#VALUE!</v>
      </c>
      <c r="DA28" s="102" t="e">
        <f t="shared" si="37"/>
        <v>#VALUE!</v>
      </c>
      <c r="DB28" s="102" t="e">
        <f t="shared" si="37"/>
        <v>#VALUE!</v>
      </c>
      <c r="DC28" s="102" t="e">
        <f t="shared" si="37"/>
        <v>#VALUE!</v>
      </c>
      <c r="DD28" s="102" t="e">
        <f t="shared" si="37"/>
        <v>#VALUE!</v>
      </c>
      <c r="DE28" s="94"/>
      <c r="DF28" s="126" t="e">
        <f t="shared" si="12"/>
        <v>#VALUE!</v>
      </c>
      <c r="DG28" s="102" t="e">
        <f t="shared" si="31"/>
        <v>#VALUE!</v>
      </c>
      <c r="DH28" s="102" t="e">
        <f t="shared" si="32"/>
        <v>#VALUE!</v>
      </c>
      <c r="DI28" s="93"/>
      <c r="DJ28" s="131" t="e">
        <f t="shared" si="13"/>
        <v>#VALUE!</v>
      </c>
      <c r="DK28" s="129" t="e">
        <f t="shared" si="41"/>
        <v>#VALUE!</v>
      </c>
      <c r="DL28" s="129" t="e">
        <f t="shared" si="41"/>
        <v>#VALUE!</v>
      </c>
      <c r="DM28" s="129" t="e">
        <f t="shared" si="41"/>
        <v>#VALUE!</v>
      </c>
      <c r="DN28" s="129" t="e">
        <f t="shared" si="41"/>
        <v>#VALUE!</v>
      </c>
      <c r="DO28" s="129" t="e">
        <f t="shared" si="41"/>
        <v>#VALUE!</v>
      </c>
      <c r="DP28" s="129" t="e">
        <f t="shared" si="41"/>
        <v>#VALUE!</v>
      </c>
      <c r="DQ28" s="129" t="e">
        <f t="shared" si="41"/>
        <v>#VALUE!</v>
      </c>
      <c r="DR28" s="129" t="e">
        <f t="shared" si="41"/>
        <v>#VALUE!</v>
      </c>
      <c r="DS28" s="129" t="e">
        <f t="shared" si="41"/>
        <v>#VALUE!</v>
      </c>
      <c r="DT28" s="94"/>
    </row>
    <row r="29" spans="1:124" ht="18" customHeight="1" x14ac:dyDescent="0.35">
      <c r="A29" s="92"/>
      <c r="B29" s="105" t="e">
        <f t="shared" si="33"/>
        <v>#VALUE!</v>
      </c>
      <c r="C29" s="93"/>
      <c r="D29" s="144" t="e">
        <f t="shared" si="15"/>
        <v>#VALUE!</v>
      </c>
      <c r="E29" s="144" t="e">
        <f t="shared" si="16"/>
        <v>#VALUE!</v>
      </c>
      <c r="F29" s="144" t="e">
        <f t="shared" si="17"/>
        <v>#VALUE!</v>
      </c>
      <c r="G29" s="93"/>
      <c r="H29" s="126" t="e">
        <f t="shared" si="34"/>
        <v>#VALUE!</v>
      </c>
      <c r="I29" s="102" t="e">
        <f t="shared" si="19"/>
        <v>#VALUE!</v>
      </c>
      <c r="J29" s="102" t="e">
        <f t="shared" si="20"/>
        <v>#VALUE!</v>
      </c>
      <c r="K29" s="93"/>
      <c r="L29" s="131" t="e">
        <f t="shared" si="0"/>
        <v>#VALUE!</v>
      </c>
      <c r="M29" s="129" t="e">
        <f t="shared" si="42"/>
        <v>#VALUE!</v>
      </c>
      <c r="N29" s="102" t="e">
        <f t="shared" si="42"/>
        <v>#VALUE!</v>
      </c>
      <c r="O29" s="102" t="e">
        <f t="shared" si="42"/>
        <v>#VALUE!</v>
      </c>
      <c r="P29" s="102" t="e">
        <f t="shared" si="42"/>
        <v>#VALUE!</v>
      </c>
      <c r="Q29" s="102" t="e">
        <f t="shared" si="42"/>
        <v>#VALUE!</v>
      </c>
      <c r="R29" s="102" t="e">
        <f t="shared" si="42"/>
        <v>#VALUE!</v>
      </c>
      <c r="S29" s="102" t="e">
        <f t="shared" si="42"/>
        <v>#VALUE!</v>
      </c>
      <c r="T29" s="102" t="e">
        <f t="shared" si="42"/>
        <v>#VALUE!</v>
      </c>
      <c r="U29" s="102" t="e">
        <f t="shared" si="42"/>
        <v>#VALUE!</v>
      </c>
      <c r="V29" s="102" t="e">
        <f t="shared" si="42"/>
        <v>#VALUE!</v>
      </c>
      <c r="W29" s="102" t="e">
        <f t="shared" si="42"/>
        <v>#VALUE!</v>
      </c>
      <c r="X29" s="102" t="e">
        <f t="shared" si="42"/>
        <v>#VALUE!</v>
      </c>
      <c r="Y29" s="102" t="e">
        <f t="shared" si="42"/>
        <v>#VALUE!</v>
      </c>
      <c r="Z29" s="102" t="e">
        <f t="shared" si="42"/>
        <v>#VALUE!</v>
      </c>
      <c r="AA29" s="102" t="e">
        <f t="shared" si="42"/>
        <v>#VALUE!</v>
      </c>
      <c r="AB29" s="102" t="e">
        <f t="shared" si="42"/>
        <v>#VALUE!</v>
      </c>
      <c r="AC29" s="102" t="e">
        <f t="shared" si="38"/>
        <v>#VALUE!</v>
      </c>
      <c r="AD29" s="102" t="e">
        <f t="shared" si="38"/>
        <v>#VALUE!</v>
      </c>
      <c r="AE29" s="102" t="e">
        <f t="shared" si="36"/>
        <v>#VALUE!</v>
      </c>
      <c r="AF29" s="102" t="e">
        <f t="shared" si="36"/>
        <v>#VALUE!</v>
      </c>
      <c r="AG29" s="102" t="e">
        <f t="shared" si="36"/>
        <v>#VALUE!</v>
      </c>
      <c r="AH29" s="102" t="e">
        <f t="shared" si="36"/>
        <v>#VALUE!</v>
      </c>
      <c r="AI29" s="102" t="e">
        <f t="shared" si="36"/>
        <v>#VALUE!</v>
      </c>
      <c r="AJ29" s="102" t="e">
        <f t="shared" si="36"/>
        <v>#VALUE!</v>
      </c>
      <c r="AK29" s="102" t="e">
        <f t="shared" si="36"/>
        <v>#VALUE!</v>
      </c>
      <c r="AL29" s="102" t="e">
        <f t="shared" si="36"/>
        <v>#VALUE!</v>
      </c>
      <c r="AM29" s="102" t="e">
        <f t="shared" si="36"/>
        <v>#VALUE!</v>
      </c>
      <c r="AN29" s="102" t="e">
        <f t="shared" si="36"/>
        <v>#VALUE!</v>
      </c>
      <c r="AO29" s="102" t="e">
        <f t="shared" si="36"/>
        <v>#VALUE!</v>
      </c>
      <c r="AP29" s="102" t="e">
        <f t="shared" si="36"/>
        <v>#VALUE!</v>
      </c>
      <c r="AQ29" s="103"/>
      <c r="AR29" s="126" t="e">
        <f t="shared" si="3"/>
        <v>#VALUE!</v>
      </c>
      <c r="AS29" s="102" t="e">
        <f t="shared" si="22"/>
        <v>#VALUE!</v>
      </c>
      <c r="AT29" s="102" t="e">
        <f t="shared" si="23"/>
        <v>#VALUE!</v>
      </c>
      <c r="AU29" s="93"/>
      <c r="AV29" s="131" t="e">
        <f t="shared" si="4"/>
        <v>#VALUE!</v>
      </c>
      <c r="AW29" s="129" t="e">
        <f t="shared" si="43"/>
        <v>#VALUE!</v>
      </c>
      <c r="AX29" s="129" t="e">
        <f t="shared" si="43"/>
        <v>#VALUE!</v>
      </c>
      <c r="AY29" s="129" t="e">
        <f t="shared" si="43"/>
        <v>#VALUE!</v>
      </c>
      <c r="AZ29" s="129" t="e">
        <f t="shared" si="43"/>
        <v>#VALUE!</v>
      </c>
      <c r="BA29" s="129" t="e">
        <f t="shared" si="43"/>
        <v>#VALUE!</v>
      </c>
      <c r="BB29" s="129" t="e">
        <f t="shared" si="43"/>
        <v>#VALUE!</v>
      </c>
      <c r="BC29" s="129" t="e">
        <f t="shared" si="43"/>
        <v>#VALUE!</v>
      </c>
      <c r="BD29" s="129" t="e">
        <f t="shared" si="43"/>
        <v>#VALUE!</v>
      </c>
      <c r="BE29" s="129" t="e">
        <f t="shared" si="43"/>
        <v>#VALUE!</v>
      </c>
      <c r="BF29" s="103"/>
      <c r="BG29" s="126" t="e">
        <f t="shared" si="6"/>
        <v>#VALUE!</v>
      </c>
      <c r="BH29" s="102" t="e">
        <f t="shared" si="25"/>
        <v>#VALUE!</v>
      </c>
      <c r="BI29" s="102" t="e">
        <f t="shared" si="26"/>
        <v>#VALUE!</v>
      </c>
      <c r="BJ29" s="93"/>
      <c r="BK29" s="131" t="e">
        <f t="shared" si="7"/>
        <v>#VALUE!</v>
      </c>
      <c r="BL29" s="129" t="e">
        <f t="shared" si="39"/>
        <v>#VALUE!</v>
      </c>
      <c r="BM29" s="129" t="e">
        <f t="shared" si="39"/>
        <v>#VALUE!</v>
      </c>
      <c r="BN29" s="129" t="e">
        <f t="shared" si="39"/>
        <v>#VALUE!</v>
      </c>
      <c r="BO29" s="129" t="e">
        <f t="shared" si="39"/>
        <v>#VALUE!</v>
      </c>
      <c r="BP29" s="129" t="e">
        <f t="shared" si="39"/>
        <v>#VALUE!</v>
      </c>
      <c r="BQ29" s="129" t="e">
        <f t="shared" si="39"/>
        <v>#VALUE!</v>
      </c>
      <c r="BR29" s="129" t="e">
        <f t="shared" si="39"/>
        <v>#VALUE!</v>
      </c>
      <c r="BS29" s="129" t="e">
        <f t="shared" si="39"/>
        <v>#VALUE!</v>
      </c>
      <c r="BT29" s="129" t="e">
        <f t="shared" si="39"/>
        <v>#VALUE!</v>
      </c>
      <c r="BU29" s="94"/>
      <c r="BV29" s="126" t="e">
        <f t="shared" si="35"/>
        <v>#VALUE!</v>
      </c>
      <c r="BW29" s="102" t="e">
        <f t="shared" si="28"/>
        <v>#VALUE!</v>
      </c>
      <c r="BX29" s="102" t="e">
        <f t="shared" si="29"/>
        <v>#VALUE!</v>
      </c>
      <c r="BY29" s="93"/>
      <c r="BZ29" s="131" t="e">
        <f t="shared" si="9"/>
        <v>#VALUE!</v>
      </c>
      <c r="CA29" s="129" t="e">
        <f t="shared" si="44"/>
        <v>#VALUE!</v>
      </c>
      <c r="CB29" s="102" t="e">
        <f t="shared" si="44"/>
        <v>#VALUE!</v>
      </c>
      <c r="CC29" s="102" t="e">
        <f t="shared" si="44"/>
        <v>#VALUE!</v>
      </c>
      <c r="CD29" s="102" t="e">
        <f t="shared" si="44"/>
        <v>#VALUE!</v>
      </c>
      <c r="CE29" s="102" t="e">
        <f t="shared" si="44"/>
        <v>#VALUE!</v>
      </c>
      <c r="CF29" s="102" t="e">
        <f t="shared" si="44"/>
        <v>#VALUE!</v>
      </c>
      <c r="CG29" s="102" t="e">
        <f t="shared" si="44"/>
        <v>#VALUE!</v>
      </c>
      <c r="CH29" s="102" t="e">
        <f t="shared" si="44"/>
        <v>#VALUE!</v>
      </c>
      <c r="CI29" s="102" t="e">
        <f t="shared" si="44"/>
        <v>#VALUE!</v>
      </c>
      <c r="CJ29" s="102" t="e">
        <f t="shared" si="44"/>
        <v>#VALUE!</v>
      </c>
      <c r="CK29" s="102" t="e">
        <f t="shared" si="44"/>
        <v>#VALUE!</v>
      </c>
      <c r="CL29" s="102" t="e">
        <f t="shared" si="44"/>
        <v>#VALUE!</v>
      </c>
      <c r="CM29" s="102" t="e">
        <f t="shared" si="44"/>
        <v>#VALUE!</v>
      </c>
      <c r="CN29" s="102" t="e">
        <f t="shared" si="44"/>
        <v>#VALUE!</v>
      </c>
      <c r="CO29" s="102" t="e">
        <f t="shared" si="44"/>
        <v>#VALUE!</v>
      </c>
      <c r="CP29" s="102" t="e">
        <f t="shared" si="44"/>
        <v>#VALUE!</v>
      </c>
      <c r="CQ29" s="102" t="e">
        <f t="shared" si="40"/>
        <v>#VALUE!</v>
      </c>
      <c r="CR29" s="102" t="e">
        <f t="shared" si="40"/>
        <v>#VALUE!</v>
      </c>
      <c r="CS29" s="102" t="e">
        <f t="shared" si="37"/>
        <v>#VALUE!</v>
      </c>
      <c r="CT29" s="102" t="e">
        <f t="shared" si="37"/>
        <v>#VALUE!</v>
      </c>
      <c r="CU29" s="102" t="e">
        <f t="shared" si="37"/>
        <v>#VALUE!</v>
      </c>
      <c r="CV29" s="102" t="e">
        <f t="shared" si="37"/>
        <v>#VALUE!</v>
      </c>
      <c r="CW29" s="102" t="e">
        <f t="shared" si="37"/>
        <v>#VALUE!</v>
      </c>
      <c r="CX29" s="102" t="e">
        <f t="shared" si="37"/>
        <v>#VALUE!</v>
      </c>
      <c r="CY29" s="102" t="e">
        <f t="shared" si="37"/>
        <v>#VALUE!</v>
      </c>
      <c r="CZ29" s="102" t="e">
        <f t="shared" si="37"/>
        <v>#VALUE!</v>
      </c>
      <c r="DA29" s="102" t="e">
        <f t="shared" si="37"/>
        <v>#VALUE!</v>
      </c>
      <c r="DB29" s="102" t="e">
        <f t="shared" si="37"/>
        <v>#VALUE!</v>
      </c>
      <c r="DC29" s="102" t="e">
        <f t="shared" si="37"/>
        <v>#VALUE!</v>
      </c>
      <c r="DD29" s="102" t="e">
        <f t="shared" si="37"/>
        <v>#VALUE!</v>
      </c>
      <c r="DE29" s="94"/>
      <c r="DF29" s="126" t="e">
        <f t="shared" si="12"/>
        <v>#VALUE!</v>
      </c>
      <c r="DG29" s="102" t="e">
        <f t="shared" si="31"/>
        <v>#VALUE!</v>
      </c>
      <c r="DH29" s="102" t="e">
        <f t="shared" si="32"/>
        <v>#VALUE!</v>
      </c>
      <c r="DI29" s="93"/>
      <c r="DJ29" s="131" t="e">
        <f t="shared" si="13"/>
        <v>#VALUE!</v>
      </c>
      <c r="DK29" s="129" t="e">
        <f t="shared" si="41"/>
        <v>#VALUE!</v>
      </c>
      <c r="DL29" s="129" t="e">
        <f t="shared" si="41"/>
        <v>#VALUE!</v>
      </c>
      <c r="DM29" s="129" t="e">
        <f t="shared" si="41"/>
        <v>#VALUE!</v>
      </c>
      <c r="DN29" s="129" t="e">
        <f t="shared" si="41"/>
        <v>#VALUE!</v>
      </c>
      <c r="DO29" s="129" t="e">
        <f t="shared" si="41"/>
        <v>#VALUE!</v>
      </c>
      <c r="DP29" s="129" t="e">
        <f t="shared" si="41"/>
        <v>#VALUE!</v>
      </c>
      <c r="DQ29" s="129" t="e">
        <f t="shared" si="41"/>
        <v>#VALUE!</v>
      </c>
      <c r="DR29" s="129" t="e">
        <f t="shared" si="41"/>
        <v>#VALUE!</v>
      </c>
      <c r="DS29" s="129" t="e">
        <f t="shared" si="41"/>
        <v>#VALUE!</v>
      </c>
      <c r="DT29" s="94"/>
    </row>
    <row r="30" spans="1:124" ht="18" customHeight="1" x14ac:dyDescent="0.35">
      <c r="A30" s="92"/>
      <c r="B30" s="105" t="e">
        <f t="shared" si="33"/>
        <v>#VALUE!</v>
      </c>
      <c r="C30" s="93"/>
      <c r="D30" s="144" t="e">
        <f t="shared" si="15"/>
        <v>#VALUE!</v>
      </c>
      <c r="E30" s="144" t="e">
        <f t="shared" si="16"/>
        <v>#VALUE!</v>
      </c>
      <c r="F30" s="144" t="e">
        <f t="shared" si="17"/>
        <v>#VALUE!</v>
      </c>
      <c r="G30" s="93"/>
      <c r="H30" s="126" t="e">
        <f t="shared" si="34"/>
        <v>#VALUE!</v>
      </c>
      <c r="I30" s="102" t="e">
        <f t="shared" si="19"/>
        <v>#VALUE!</v>
      </c>
      <c r="J30" s="102" t="e">
        <f t="shared" si="20"/>
        <v>#VALUE!</v>
      </c>
      <c r="K30" s="93"/>
      <c r="L30" s="131" t="e">
        <f t="shared" si="0"/>
        <v>#VALUE!</v>
      </c>
      <c r="M30" s="129" t="e">
        <f t="shared" si="42"/>
        <v>#VALUE!</v>
      </c>
      <c r="N30" s="102" t="e">
        <f t="shared" si="42"/>
        <v>#VALUE!</v>
      </c>
      <c r="O30" s="102" t="e">
        <f t="shared" si="42"/>
        <v>#VALUE!</v>
      </c>
      <c r="P30" s="102" t="e">
        <f t="shared" si="42"/>
        <v>#VALUE!</v>
      </c>
      <c r="Q30" s="102" t="e">
        <f t="shared" si="42"/>
        <v>#VALUE!</v>
      </c>
      <c r="R30" s="102" t="e">
        <f t="shared" si="42"/>
        <v>#VALUE!</v>
      </c>
      <c r="S30" s="102" t="e">
        <f t="shared" si="42"/>
        <v>#VALUE!</v>
      </c>
      <c r="T30" s="102" t="e">
        <f t="shared" si="42"/>
        <v>#VALUE!</v>
      </c>
      <c r="U30" s="102" t="e">
        <f t="shared" si="42"/>
        <v>#VALUE!</v>
      </c>
      <c r="V30" s="102" t="e">
        <f t="shared" si="42"/>
        <v>#VALUE!</v>
      </c>
      <c r="W30" s="102" t="e">
        <f t="shared" si="42"/>
        <v>#VALUE!</v>
      </c>
      <c r="X30" s="102" t="e">
        <f t="shared" si="42"/>
        <v>#VALUE!</v>
      </c>
      <c r="Y30" s="102" t="e">
        <f t="shared" si="42"/>
        <v>#VALUE!</v>
      </c>
      <c r="Z30" s="102" t="e">
        <f t="shared" si="42"/>
        <v>#VALUE!</v>
      </c>
      <c r="AA30" s="102" t="e">
        <f t="shared" si="42"/>
        <v>#VALUE!</v>
      </c>
      <c r="AB30" s="102" t="e">
        <f t="shared" si="42"/>
        <v>#VALUE!</v>
      </c>
      <c r="AC30" s="102" t="e">
        <f t="shared" si="38"/>
        <v>#VALUE!</v>
      </c>
      <c r="AD30" s="102" t="e">
        <f t="shared" si="38"/>
        <v>#VALUE!</v>
      </c>
      <c r="AE30" s="102" t="e">
        <f t="shared" si="36"/>
        <v>#VALUE!</v>
      </c>
      <c r="AF30" s="102" t="e">
        <f t="shared" si="36"/>
        <v>#VALUE!</v>
      </c>
      <c r="AG30" s="102" t="e">
        <f t="shared" si="36"/>
        <v>#VALUE!</v>
      </c>
      <c r="AH30" s="102" t="e">
        <f t="shared" si="36"/>
        <v>#VALUE!</v>
      </c>
      <c r="AI30" s="102" t="e">
        <f t="shared" si="36"/>
        <v>#VALUE!</v>
      </c>
      <c r="AJ30" s="102" t="e">
        <f t="shared" si="36"/>
        <v>#VALUE!</v>
      </c>
      <c r="AK30" s="102" t="e">
        <f t="shared" si="36"/>
        <v>#VALUE!</v>
      </c>
      <c r="AL30" s="102" t="e">
        <f t="shared" si="36"/>
        <v>#VALUE!</v>
      </c>
      <c r="AM30" s="102" t="e">
        <f t="shared" si="36"/>
        <v>#VALUE!</v>
      </c>
      <c r="AN30" s="102" t="e">
        <f t="shared" si="36"/>
        <v>#VALUE!</v>
      </c>
      <c r="AO30" s="102" t="e">
        <f t="shared" si="36"/>
        <v>#VALUE!</v>
      </c>
      <c r="AP30" s="102" t="e">
        <f t="shared" si="36"/>
        <v>#VALUE!</v>
      </c>
      <c r="AQ30" s="103"/>
      <c r="AR30" s="126" t="e">
        <f t="shared" si="3"/>
        <v>#VALUE!</v>
      </c>
      <c r="AS30" s="102" t="e">
        <f t="shared" si="22"/>
        <v>#VALUE!</v>
      </c>
      <c r="AT30" s="102" t="e">
        <f t="shared" si="23"/>
        <v>#VALUE!</v>
      </c>
      <c r="AU30" s="93"/>
      <c r="AV30" s="131" t="e">
        <f t="shared" si="4"/>
        <v>#VALUE!</v>
      </c>
      <c r="AW30" s="129" t="e">
        <f t="shared" si="43"/>
        <v>#VALUE!</v>
      </c>
      <c r="AX30" s="129" t="e">
        <f t="shared" si="43"/>
        <v>#VALUE!</v>
      </c>
      <c r="AY30" s="129" t="e">
        <f t="shared" si="43"/>
        <v>#VALUE!</v>
      </c>
      <c r="AZ30" s="129" t="e">
        <f t="shared" si="43"/>
        <v>#VALUE!</v>
      </c>
      <c r="BA30" s="129" t="e">
        <f t="shared" si="43"/>
        <v>#VALUE!</v>
      </c>
      <c r="BB30" s="129" t="e">
        <f t="shared" si="43"/>
        <v>#VALUE!</v>
      </c>
      <c r="BC30" s="129" t="e">
        <f t="shared" si="43"/>
        <v>#VALUE!</v>
      </c>
      <c r="BD30" s="129" t="e">
        <f t="shared" si="43"/>
        <v>#VALUE!</v>
      </c>
      <c r="BE30" s="129" t="e">
        <f t="shared" si="43"/>
        <v>#VALUE!</v>
      </c>
      <c r="BF30" s="103"/>
      <c r="BG30" s="126" t="e">
        <f t="shared" si="6"/>
        <v>#VALUE!</v>
      </c>
      <c r="BH30" s="102" t="e">
        <f t="shared" si="25"/>
        <v>#VALUE!</v>
      </c>
      <c r="BI30" s="102" t="e">
        <f t="shared" si="26"/>
        <v>#VALUE!</v>
      </c>
      <c r="BJ30" s="93"/>
      <c r="BK30" s="131" t="e">
        <f t="shared" si="7"/>
        <v>#VALUE!</v>
      </c>
      <c r="BL30" s="129" t="e">
        <f t="shared" si="39"/>
        <v>#VALUE!</v>
      </c>
      <c r="BM30" s="129" t="e">
        <f t="shared" si="39"/>
        <v>#VALUE!</v>
      </c>
      <c r="BN30" s="129" t="e">
        <f t="shared" si="39"/>
        <v>#VALUE!</v>
      </c>
      <c r="BO30" s="129" t="e">
        <f t="shared" si="39"/>
        <v>#VALUE!</v>
      </c>
      <c r="BP30" s="129" t="e">
        <f t="shared" si="39"/>
        <v>#VALUE!</v>
      </c>
      <c r="BQ30" s="129" t="e">
        <f t="shared" si="39"/>
        <v>#VALUE!</v>
      </c>
      <c r="BR30" s="129" t="e">
        <f t="shared" si="39"/>
        <v>#VALUE!</v>
      </c>
      <c r="BS30" s="129" t="e">
        <f t="shared" si="39"/>
        <v>#VALUE!</v>
      </c>
      <c r="BT30" s="129" t="e">
        <f t="shared" si="39"/>
        <v>#VALUE!</v>
      </c>
      <c r="BU30" s="94"/>
      <c r="BV30" s="126" t="e">
        <f t="shared" si="35"/>
        <v>#VALUE!</v>
      </c>
      <c r="BW30" s="102" t="e">
        <f t="shared" si="28"/>
        <v>#VALUE!</v>
      </c>
      <c r="BX30" s="102" t="e">
        <f t="shared" si="29"/>
        <v>#VALUE!</v>
      </c>
      <c r="BY30" s="93"/>
      <c r="BZ30" s="131" t="e">
        <f t="shared" si="9"/>
        <v>#VALUE!</v>
      </c>
      <c r="CA30" s="129" t="e">
        <f t="shared" si="44"/>
        <v>#VALUE!</v>
      </c>
      <c r="CB30" s="102" t="e">
        <f t="shared" si="44"/>
        <v>#VALUE!</v>
      </c>
      <c r="CC30" s="102" t="e">
        <f t="shared" si="44"/>
        <v>#VALUE!</v>
      </c>
      <c r="CD30" s="102" t="e">
        <f t="shared" si="44"/>
        <v>#VALUE!</v>
      </c>
      <c r="CE30" s="102" t="e">
        <f t="shared" si="44"/>
        <v>#VALUE!</v>
      </c>
      <c r="CF30" s="102" t="e">
        <f t="shared" si="44"/>
        <v>#VALUE!</v>
      </c>
      <c r="CG30" s="102" t="e">
        <f t="shared" si="44"/>
        <v>#VALUE!</v>
      </c>
      <c r="CH30" s="102" t="e">
        <f t="shared" si="44"/>
        <v>#VALUE!</v>
      </c>
      <c r="CI30" s="102" t="e">
        <f t="shared" si="44"/>
        <v>#VALUE!</v>
      </c>
      <c r="CJ30" s="102" t="e">
        <f t="shared" si="44"/>
        <v>#VALUE!</v>
      </c>
      <c r="CK30" s="102" t="e">
        <f t="shared" si="44"/>
        <v>#VALUE!</v>
      </c>
      <c r="CL30" s="102" t="e">
        <f t="shared" si="44"/>
        <v>#VALUE!</v>
      </c>
      <c r="CM30" s="102" t="e">
        <f t="shared" si="44"/>
        <v>#VALUE!</v>
      </c>
      <c r="CN30" s="102" t="e">
        <f t="shared" si="44"/>
        <v>#VALUE!</v>
      </c>
      <c r="CO30" s="102" t="e">
        <f t="shared" si="44"/>
        <v>#VALUE!</v>
      </c>
      <c r="CP30" s="102" t="e">
        <f t="shared" si="44"/>
        <v>#VALUE!</v>
      </c>
      <c r="CQ30" s="102" t="e">
        <f t="shared" si="40"/>
        <v>#VALUE!</v>
      </c>
      <c r="CR30" s="102" t="e">
        <f t="shared" si="40"/>
        <v>#VALUE!</v>
      </c>
      <c r="CS30" s="102" t="e">
        <f t="shared" si="37"/>
        <v>#VALUE!</v>
      </c>
      <c r="CT30" s="102" t="e">
        <f t="shared" si="37"/>
        <v>#VALUE!</v>
      </c>
      <c r="CU30" s="102" t="e">
        <f t="shared" si="37"/>
        <v>#VALUE!</v>
      </c>
      <c r="CV30" s="102" t="e">
        <f t="shared" si="37"/>
        <v>#VALUE!</v>
      </c>
      <c r="CW30" s="102" t="e">
        <f t="shared" si="37"/>
        <v>#VALUE!</v>
      </c>
      <c r="CX30" s="102" t="e">
        <f t="shared" si="37"/>
        <v>#VALUE!</v>
      </c>
      <c r="CY30" s="102" t="e">
        <f t="shared" si="37"/>
        <v>#VALUE!</v>
      </c>
      <c r="CZ30" s="102" t="e">
        <f t="shared" si="37"/>
        <v>#VALUE!</v>
      </c>
      <c r="DA30" s="102" t="e">
        <f t="shared" si="37"/>
        <v>#VALUE!</v>
      </c>
      <c r="DB30" s="102" t="e">
        <f t="shared" si="37"/>
        <v>#VALUE!</v>
      </c>
      <c r="DC30" s="102" t="e">
        <f t="shared" si="37"/>
        <v>#VALUE!</v>
      </c>
      <c r="DD30" s="102" t="e">
        <f t="shared" si="37"/>
        <v>#VALUE!</v>
      </c>
      <c r="DE30" s="94"/>
      <c r="DF30" s="126" t="e">
        <f t="shared" si="12"/>
        <v>#VALUE!</v>
      </c>
      <c r="DG30" s="102" t="e">
        <f t="shared" si="31"/>
        <v>#VALUE!</v>
      </c>
      <c r="DH30" s="102" t="e">
        <f t="shared" si="32"/>
        <v>#VALUE!</v>
      </c>
      <c r="DI30" s="93"/>
      <c r="DJ30" s="131" t="e">
        <f t="shared" si="13"/>
        <v>#VALUE!</v>
      </c>
      <c r="DK30" s="129" t="e">
        <f t="shared" si="41"/>
        <v>#VALUE!</v>
      </c>
      <c r="DL30" s="129" t="e">
        <f t="shared" si="41"/>
        <v>#VALUE!</v>
      </c>
      <c r="DM30" s="129" t="e">
        <f t="shared" si="41"/>
        <v>#VALUE!</v>
      </c>
      <c r="DN30" s="129" t="e">
        <f t="shared" si="41"/>
        <v>#VALUE!</v>
      </c>
      <c r="DO30" s="129" t="e">
        <f t="shared" si="41"/>
        <v>#VALUE!</v>
      </c>
      <c r="DP30" s="129" t="e">
        <f t="shared" si="41"/>
        <v>#VALUE!</v>
      </c>
      <c r="DQ30" s="129" t="e">
        <f t="shared" si="41"/>
        <v>#VALUE!</v>
      </c>
      <c r="DR30" s="129" t="e">
        <f t="shared" si="41"/>
        <v>#VALUE!</v>
      </c>
      <c r="DS30" s="129" t="e">
        <f t="shared" si="41"/>
        <v>#VALUE!</v>
      </c>
      <c r="DT30" s="94"/>
    </row>
    <row r="31" spans="1:124" ht="18" customHeight="1" x14ac:dyDescent="0.35">
      <c r="A31" s="92"/>
      <c r="B31" s="105" t="e">
        <f t="shared" si="33"/>
        <v>#VALUE!</v>
      </c>
      <c r="C31" s="93"/>
      <c r="D31" s="144" t="e">
        <f t="shared" si="15"/>
        <v>#VALUE!</v>
      </c>
      <c r="E31" s="144" t="e">
        <f t="shared" si="16"/>
        <v>#VALUE!</v>
      </c>
      <c r="F31" s="144" t="e">
        <f t="shared" si="17"/>
        <v>#VALUE!</v>
      </c>
      <c r="G31" s="93"/>
      <c r="H31" s="126" t="e">
        <f t="shared" si="34"/>
        <v>#VALUE!</v>
      </c>
      <c r="I31" s="102" t="e">
        <f t="shared" si="19"/>
        <v>#VALUE!</v>
      </c>
      <c r="J31" s="102" t="e">
        <f t="shared" si="20"/>
        <v>#VALUE!</v>
      </c>
      <c r="K31" s="93"/>
      <c r="L31" s="131" t="e">
        <f t="shared" si="0"/>
        <v>#VALUE!</v>
      </c>
      <c r="M31" s="129" t="e">
        <f t="shared" si="42"/>
        <v>#VALUE!</v>
      </c>
      <c r="N31" s="102" t="e">
        <f t="shared" si="42"/>
        <v>#VALUE!</v>
      </c>
      <c r="O31" s="102" t="e">
        <f t="shared" si="42"/>
        <v>#VALUE!</v>
      </c>
      <c r="P31" s="102" t="e">
        <f t="shared" si="42"/>
        <v>#VALUE!</v>
      </c>
      <c r="Q31" s="102" t="e">
        <f t="shared" si="42"/>
        <v>#VALUE!</v>
      </c>
      <c r="R31" s="102" t="e">
        <f t="shared" si="42"/>
        <v>#VALUE!</v>
      </c>
      <c r="S31" s="102" t="e">
        <f t="shared" si="42"/>
        <v>#VALUE!</v>
      </c>
      <c r="T31" s="102" t="e">
        <f t="shared" si="42"/>
        <v>#VALUE!</v>
      </c>
      <c r="U31" s="102" t="e">
        <f t="shared" si="42"/>
        <v>#VALUE!</v>
      </c>
      <c r="V31" s="102" t="e">
        <f t="shared" si="42"/>
        <v>#VALUE!</v>
      </c>
      <c r="W31" s="102" t="e">
        <f t="shared" si="42"/>
        <v>#VALUE!</v>
      </c>
      <c r="X31" s="102" t="e">
        <f t="shared" si="42"/>
        <v>#VALUE!</v>
      </c>
      <c r="Y31" s="102" t="e">
        <f t="shared" si="42"/>
        <v>#VALUE!</v>
      </c>
      <c r="Z31" s="102" t="e">
        <f t="shared" si="42"/>
        <v>#VALUE!</v>
      </c>
      <c r="AA31" s="102" t="e">
        <f t="shared" si="42"/>
        <v>#VALUE!</v>
      </c>
      <c r="AB31" s="102" t="e">
        <f t="shared" si="42"/>
        <v>#VALUE!</v>
      </c>
      <c r="AC31" s="102" t="e">
        <f t="shared" si="38"/>
        <v>#VALUE!</v>
      </c>
      <c r="AD31" s="102" t="e">
        <f t="shared" si="38"/>
        <v>#VALUE!</v>
      </c>
      <c r="AE31" s="102" t="e">
        <f t="shared" si="36"/>
        <v>#VALUE!</v>
      </c>
      <c r="AF31" s="102" t="e">
        <f t="shared" si="36"/>
        <v>#VALUE!</v>
      </c>
      <c r="AG31" s="102" t="e">
        <f t="shared" si="36"/>
        <v>#VALUE!</v>
      </c>
      <c r="AH31" s="102" t="e">
        <f t="shared" si="36"/>
        <v>#VALUE!</v>
      </c>
      <c r="AI31" s="102" t="e">
        <f t="shared" si="36"/>
        <v>#VALUE!</v>
      </c>
      <c r="AJ31" s="102" t="e">
        <f t="shared" si="36"/>
        <v>#VALUE!</v>
      </c>
      <c r="AK31" s="102" t="e">
        <f t="shared" si="36"/>
        <v>#VALUE!</v>
      </c>
      <c r="AL31" s="102" t="e">
        <f t="shared" si="36"/>
        <v>#VALUE!</v>
      </c>
      <c r="AM31" s="102" t="e">
        <f t="shared" si="36"/>
        <v>#VALUE!</v>
      </c>
      <c r="AN31" s="102" t="e">
        <f t="shared" si="36"/>
        <v>#VALUE!</v>
      </c>
      <c r="AO31" s="102" t="e">
        <f t="shared" si="36"/>
        <v>#VALUE!</v>
      </c>
      <c r="AP31" s="102" t="e">
        <f t="shared" si="36"/>
        <v>#VALUE!</v>
      </c>
      <c r="AQ31" s="103"/>
      <c r="AR31" s="126" t="e">
        <f t="shared" si="3"/>
        <v>#VALUE!</v>
      </c>
      <c r="AS31" s="102" t="e">
        <f t="shared" si="22"/>
        <v>#VALUE!</v>
      </c>
      <c r="AT31" s="102" t="e">
        <f t="shared" si="23"/>
        <v>#VALUE!</v>
      </c>
      <c r="AU31" s="93"/>
      <c r="AV31" s="131" t="e">
        <f t="shared" si="4"/>
        <v>#VALUE!</v>
      </c>
      <c r="AW31" s="129" t="e">
        <f t="shared" si="43"/>
        <v>#VALUE!</v>
      </c>
      <c r="AX31" s="129" t="e">
        <f t="shared" si="43"/>
        <v>#VALUE!</v>
      </c>
      <c r="AY31" s="129" t="e">
        <f t="shared" si="43"/>
        <v>#VALUE!</v>
      </c>
      <c r="AZ31" s="129" t="e">
        <f t="shared" si="43"/>
        <v>#VALUE!</v>
      </c>
      <c r="BA31" s="129" t="e">
        <f t="shared" si="43"/>
        <v>#VALUE!</v>
      </c>
      <c r="BB31" s="129" t="e">
        <f t="shared" si="43"/>
        <v>#VALUE!</v>
      </c>
      <c r="BC31" s="129" t="e">
        <f t="shared" si="43"/>
        <v>#VALUE!</v>
      </c>
      <c r="BD31" s="129" t="e">
        <f t="shared" si="43"/>
        <v>#VALUE!</v>
      </c>
      <c r="BE31" s="129" t="e">
        <f t="shared" si="43"/>
        <v>#VALUE!</v>
      </c>
      <c r="BF31" s="103"/>
      <c r="BG31" s="126" t="e">
        <f t="shared" si="6"/>
        <v>#VALUE!</v>
      </c>
      <c r="BH31" s="102" t="e">
        <f t="shared" si="25"/>
        <v>#VALUE!</v>
      </c>
      <c r="BI31" s="102" t="e">
        <f t="shared" si="26"/>
        <v>#VALUE!</v>
      </c>
      <c r="BJ31" s="93"/>
      <c r="BK31" s="131" t="e">
        <f t="shared" si="7"/>
        <v>#VALUE!</v>
      </c>
      <c r="BL31" s="129" t="e">
        <f t="shared" si="39"/>
        <v>#VALUE!</v>
      </c>
      <c r="BM31" s="129" t="e">
        <f t="shared" si="39"/>
        <v>#VALUE!</v>
      </c>
      <c r="BN31" s="129" t="e">
        <f t="shared" si="39"/>
        <v>#VALUE!</v>
      </c>
      <c r="BO31" s="129" t="e">
        <f t="shared" si="39"/>
        <v>#VALUE!</v>
      </c>
      <c r="BP31" s="129" t="e">
        <f t="shared" si="39"/>
        <v>#VALUE!</v>
      </c>
      <c r="BQ31" s="129" t="e">
        <f t="shared" si="39"/>
        <v>#VALUE!</v>
      </c>
      <c r="BR31" s="129" t="e">
        <f t="shared" si="39"/>
        <v>#VALUE!</v>
      </c>
      <c r="BS31" s="129" t="e">
        <f t="shared" si="39"/>
        <v>#VALUE!</v>
      </c>
      <c r="BT31" s="129" t="e">
        <f t="shared" si="39"/>
        <v>#VALUE!</v>
      </c>
      <c r="BU31" s="94"/>
      <c r="BV31" s="126" t="e">
        <f t="shared" si="35"/>
        <v>#VALUE!</v>
      </c>
      <c r="BW31" s="102" t="e">
        <f t="shared" si="28"/>
        <v>#VALUE!</v>
      </c>
      <c r="BX31" s="102" t="e">
        <f t="shared" si="29"/>
        <v>#VALUE!</v>
      </c>
      <c r="BY31" s="93"/>
      <c r="BZ31" s="131" t="e">
        <f t="shared" si="9"/>
        <v>#VALUE!</v>
      </c>
      <c r="CA31" s="129" t="e">
        <f t="shared" si="44"/>
        <v>#VALUE!</v>
      </c>
      <c r="CB31" s="102" t="e">
        <f t="shared" si="44"/>
        <v>#VALUE!</v>
      </c>
      <c r="CC31" s="102" t="e">
        <f t="shared" si="44"/>
        <v>#VALUE!</v>
      </c>
      <c r="CD31" s="102" t="e">
        <f t="shared" si="44"/>
        <v>#VALUE!</v>
      </c>
      <c r="CE31" s="102" t="e">
        <f t="shared" si="44"/>
        <v>#VALUE!</v>
      </c>
      <c r="CF31" s="102" t="e">
        <f t="shared" si="44"/>
        <v>#VALUE!</v>
      </c>
      <c r="CG31" s="102" t="e">
        <f t="shared" si="44"/>
        <v>#VALUE!</v>
      </c>
      <c r="CH31" s="102" t="e">
        <f t="shared" si="44"/>
        <v>#VALUE!</v>
      </c>
      <c r="CI31" s="102" t="e">
        <f t="shared" si="44"/>
        <v>#VALUE!</v>
      </c>
      <c r="CJ31" s="102" t="e">
        <f t="shared" si="44"/>
        <v>#VALUE!</v>
      </c>
      <c r="CK31" s="102" t="e">
        <f t="shared" si="44"/>
        <v>#VALUE!</v>
      </c>
      <c r="CL31" s="102" t="e">
        <f t="shared" si="44"/>
        <v>#VALUE!</v>
      </c>
      <c r="CM31" s="102" t="e">
        <f t="shared" si="44"/>
        <v>#VALUE!</v>
      </c>
      <c r="CN31" s="102" t="e">
        <f t="shared" si="44"/>
        <v>#VALUE!</v>
      </c>
      <c r="CO31" s="102" t="e">
        <f t="shared" si="44"/>
        <v>#VALUE!</v>
      </c>
      <c r="CP31" s="102" t="e">
        <f t="shared" si="44"/>
        <v>#VALUE!</v>
      </c>
      <c r="CQ31" s="102" t="e">
        <f t="shared" si="40"/>
        <v>#VALUE!</v>
      </c>
      <c r="CR31" s="102" t="e">
        <f t="shared" si="40"/>
        <v>#VALUE!</v>
      </c>
      <c r="CS31" s="102" t="e">
        <f t="shared" si="37"/>
        <v>#VALUE!</v>
      </c>
      <c r="CT31" s="102" t="e">
        <f t="shared" si="37"/>
        <v>#VALUE!</v>
      </c>
      <c r="CU31" s="102" t="e">
        <f t="shared" si="37"/>
        <v>#VALUE!</v>
      </c>
      <c r="CV31" s="102" t="e">
        <f t="shared" si="37"/>
        <v>#VALUE!</v>
      </c>
      <c r="CW31" s="102" t="e">
        <f t="shared" si="37"/>
        <v>#VALUE!</v>
      </c>
      <c r="CX31" s="102" t="e">
        <f t="shared" si="37"/>
        <v>#VALUE!</v>
      </c>
      <c r="CY31" s="102" t="e">
        <f t="shared" si="37"/>
        <v>#VALUE!</v>
      </c>
      <c r="CZ31" s="102" t="e">
        <f t="shared" si="37"/>
        <v>#VALUE!</v>
      </c>
      <c r="DA31" s="102" t="e">
        <f t="shared" si="37"/>
        <v>#VALUE!</v>
      </c>
      <c r="DB31" s="102" t="e">
        <f t="shared" si="37"/>
        <v>#VALUE!</v>
      </c>
      <c r="DC31" s="102" t="e">
        <f t="shared" si="37"/>
        <v>#VALUE!</v>
      </c>
      <c r="DD31" s="102" t="e">
        <f t="shared" si="37"/>
        <v>#VALUE!</v>
      </c>
      <c r="DE31" s="94"/>
      <c r="DF31" s="126" t="e">
        <f t="shared" si="12"/>
        <v>#VALUE!</v>
      </c>
      <c r="DG31" s="102" t="e">
        <f t="shared" si="31"/>
        <v>#VALUE!</v>
      </c>
      <c r="DH31" s="102" t="e">
        <f t="shared" si="32"/>
        <v>#VALUE!</v>
      </c>
      <c r="DI31" s="93"/>
      <c r="DJ31" s="131" t="e">
        <f t="shared" si="13"/>
        <v>#VALUE!</v>
      </c>
      <c r="DK31" s="129" t="e">
        <f t="shared" si="41"/>
        <v>#VALUE!</v>
      </c>
      <c r="DL31" s="129" t="e">
        <f t="shared" si="41"/>
        <v>#VALUE!</v>
      </c>
      <c r="DM31" s="129" t="e">
        <f t="shared" si="41"/>
        <v>#VALUE!</v>
      </c>
      <c r="DN31" s="129" t="e">
        <f t="shared" si="41"/>
        <v>#VALUE!</v>
      </c>
      <c r="DO31" s="129" t="e">
        <f t="shared" si="41"/>
        <v>#VALUE!</v>
      </c>
      <c r="DP31" s="129" t="e">
        <f t="shared" si="41"/>
        <v>#VALUE!</v>
      </c>
      <c r="DQ31" s="129" t="e">
        <f t="shared" si="41"/>
        <v>#VALUE!</v>
      </c>
      <c r="DR31" s="129" t="e">
        <f t="shared" si="41"/>
        <v>#VALUE!</v>
      </c>
      <c r="DS31" s="129" t="e">
        <f t="shared" si="41"/>
        <v>#VALUE!</v>
      </c>
      <c r="DT31" s="94"/>
    </row>
    <row r="32" spans="1:124" ht="18" customHeight="1" x14ac:dyDescent="0.35">
      <c r="A32" s="92"/>
      <c r="B32" s="105" t="e">
        <f t="shared" si="33"/>
        <v>#VALUE!</v>
      </c>
      <c r="C32" s="93"/>
      <c r="D32" s="144" t="e">
        <f t="shared" si="15"/>
        <v>#VALUE!</v>
      </c>
      <c r="E32" s="144" t="e">
        <f t="shared" si="16"/>
        <v>#VALUE!</v>
      </c>
      <c r="F32" s="144" t="e">
        <f t="shared" si="17"/>
        <v>#VALUE!</v>
      </c>
      <c r="G32" s="93"/>
      <c r="H32" s="126" t="e">
        <f t="shared" si="34"/>
        <v>#VALUE!</v>
      </c>
      <c r="I32" s="102" t="e">
        <f t="shared" si="19"/>
        <v>#VALUE!</v>
      </c>
      <c r="J32" s="102" t="e">
        <f t="shared" si="20"/>
        <v>#VALUE!</v>
      </c>
      <c r="K32" s="93"/>
      <c r="L32" s="131" t="e">
        <f t="shared" si="0"/>
        <v>#VALUE!</v>
      </c>
      <c r="M32" s="129" t="e">
        <f t="shared" si="42"/>
        <v>#VALUE!</v>
      </c>
      <c r="N32" s="102" t="e">
        <f t="shared" si="42"/>
        <v>#VALUE!</v>
      </c>
      <c r="O32" s="102" t="e">
        <f t="shared" si="42"/>
        <v>#VALUE!</v>
      </c>
      <c r="P32" s="102" t="e">
        <f t="shared" si="42"/>
        <v>#VALUE!</v>
      </c>
      <c r="Q32" s="102" t="e">
        <f t="shared" si="42"/>
        <v>#VALUE!</v>
      </c>
      <c r="R32" s="102" t="e">
        <f t="shared" si="42"/>
        <v>#VALUE!</v>
      </c>
      <c r="S32" s="102" t="e">
        <f t="shared" si="42"/>
        <v>#VALUE!</v>
      </c>
      <c r="T32" s="102" t="e">
        <f t="shared" si="42"/>
        <v>#VALUE!</v>
      </c>
      <c r="U32" s="102" t="e">
        <f t="shared" si="42"/>
        <v>#VALUE!</v>
      </c>
      <c r="V32" s="102" t="e">
        <f t="shared" si="42"/>
        <v>#VALUE!</v>
      </c>
      <c r="W32" s="102" t="e">
        <f t="shared" si="42"/>
        <v>#VALUE!</v>
      </c>
      <c r="X32" s="102" t="e">
        <f t="shared" si="42"/>
        <v>#VALUE!</v>
      </c>
      <c r="Y32" s="102" t="e">
        <f t="shared" si="42"/>
        <v>#VALUE!</v>
      </c>
      <c r="Z32" s="102" t="e">
        <f t="shared" si="42"/>
        <v>#VALUE!</v>
      </c>
      <c r="AA32" s="102" t="e">
        <f t="shared" si="42"/>
        <v>#VALUE!</v>
      </c>
      <c r="AB32" s="102" t="e">
        <f t="shared" si="42"/>
        <v>#VALUE!</v>
      </c>
      <c r="AC32" s="102" t="e">
        <f t="shared" si="38"/>
        <v>#VALUE!</v>
      </c>
      <c r="AD32" s="102" t="e">
        <f t="shared" si="38"/>
        <v>#VALUE!</v>
      </c>
      <c r="AE32" s="102" t="e">
        <f t="shared" si="36"/>
        <v>#VALUE!</v>
      </c>
      <c r="AF32" s="102" t="e">
        <f t="shared" si="36"/>
        <v>#VALUE!</v>
      </c>
      <c r="AG32" s="102" t="e">
        <f t="shared" si="36"/>
        <v>#VALUE!</v>
      </c>
      <c r="AH32" s="102" t="e">
        <f t="shared" si="36"/>
        <v>#VALUE!</v>
      </c>
      <c r="AI32" s="102" t="e">
        <f t="shared" si="36"/>
        <v>#VALUE!</v>
      </c>
      <c r="AJ32" s="102" t="e">
        <f t="shared" si="36"/>
        <v>#VALUE!</v>
      </c>
      <c r="AK32" s="102" t="e">
        <f t="shared" si="36"/>
        <v>#VALUE!</v>
      </c>
      <c r="AL32" s="102" t="e">
        <f t="shared" si="36"/>
        <v>#VALUE!</v>
      </c>
      <c r="AM32" s="102" t="e">
        <f t="shared" si="36"/>
        <v>#VALUE!</v>
      </c>
      <c r="AN32" s="102" t="e">
        <f t="shared" si="36"/>
        <v>#VALUE!</v>
      </c>
      <c r="AO32" s="102" t="e">
        <f t="shared" si="36"/>
        <v>#VALUE!</v>
      </c>
      <c r="AP32" s="102" t="e">
        <f t="shared" si="36"/>
        <v>#VALUE!</v>
      </c>
      <c r="AQ32" s="103"/>
      <c r="AR32" s="126" t="e">
        <f t="shared" si="3"/>
        <v>#VALUE!</v>
      </c>
      <c r="AS32" s="102" t="e">
        <f t="shared" si="22"/>
        <v>#VALUE!</v>
      </c>
      <c r="AT32" s="102" t="e">
        <f t="shared" si="23"/>
        <v>#VALUE!</v>
      </c>
      <c r="AU32" s="93"/>
      <c r="AV32" s="131" t="e">
        <f t="shared" si="4"/>
        <v>#VALUE!</v>
      </c>
      <c r="AW32" s="129" t="e">
        <f t="shared" si="43"/>
        <v>#VALUE!</v>
      </c>
      <c r="AX32" s="129" t="e">
        <f t="shared" si="43"/>
        <v>#VALUE!</v>
      </c>
      <c r="AY32" s="129" t="e">
        <f t="shared" si="43"/>
        <v>#VALUE!</v>
      </c>
      <c r="AZ32" s="129" t="e">
        <f t="shared" si="43"/>
        <v>#VALUE!</v>
      </c>
      <c r="BA32" s="129" t="e">
        <f t="shared" si="43"/>
        <v>#VALUE!</v>
      </c>
      <c r="BB32" s="129" t="e">
        <f t="shared" si="43"/>
        <v>#VALUE!</v>
      </c>
      <c r="BC32" s="129" t="e">
        <f t="shared" si="43"/>
        <v>#VALUE!</v>
      </c>
      <c r="BD32" s="129" t="e">
        <f t="shared" si="43"/>
        <v>#VALUE!</v>
      </c>
      <c r="BE32" s="129" t="e">
        <f t="shared" si="43"/>
        <v>#VALUE!</v>
      </c>
      <c r="BF32" s="103"/>
      <c r="BG32" s="126" t="e">
        <f t="shared" si="6"/>
        <v>#VALUE!</v>
      </c>
      <c r="BH32" s="102" t="e">
        <f t="shared" si="25"/>
        <v>#VALUE!</v>
      </c>
      <c r="BI32" s="102" t="e">
        <f t="shared" si="26"/>
        <v>#VALUE!</v>
      </c>
      <c r="BJ32" s="93"/>
      <c r="BK32" s="131" t="e">
        <f t="shared" si="7"/>
        <v>#VALUE!</v>
      </c>
      <c r="BL32" s="129" t="e">
        <f t="shared" si="39"/>
        <v>#VALUE!</v>
      </c>
      <c r="BM32" s="129" t="e">
        <f t="shared" si="39"/>
        <v>#VALUE!</v>
      </c>
      <c r="BN32" s="129" t="e">
        <f t="shared" si="39"/>
        <v>#VALUE!</v>
      </c>
      <c r="BO32" s="129" t="e">
        <f t="shared" si="39"/>
        <v>#VALUE!</v>
      </c>
      <c r="BP32" s="129" t="e">
        <f t="shared" si="39"/>
        <v>#VALUE!</v>
      </c>
      <c r="BQ32" s="129" t="e">
        <f t="shared" si="39"/>
        <v>#VALUE!</v>
      </c>
      <c r="BR32" s="129" t="e">
        <f t="shared" si="39"/>
        <v>#VALUE!</v>
      </c>
      <c r="BS32" s="129" t="e">
        <f t="shared" si="39"/>
        <v>#VALUE!</v>
      </c>
      <c r="BT32" s="129" t="e">
        <f t="shared" si="39"/>
        <v>#VALUE!</v>
      </c>
      <c r="BU32" s="94"/>
      <c r="BV32" s="126" t="e">
        <f t="shared" si="35"/>
        <v>#VALUE!</v>
      </c>
      <c r="BW32" s="102" t="e">
        <f t="shared" si="28"/>
        <v>#VALUE!</v>
      </c>
      <c r="BX32" s="102" t="e">
        <f t="shared" si="29"/>
        <v>#VALUE!</v>
      </c>
      <c r="BY32" s="93"/>
      <c r="BZ32" s="131" t="e">
        <f t="shared" si="9"/>
        <v>#VALUE!</v>
      </c>
      <c r="CA32" s="129" t="e">
        <f t="shared" si="44"/>
        <v>#VALUE!</v>
      </c>
      <c r="CB32" s="102" t="e">
        <f t="shared" si="44"/>
        <v>#VALUE!</v>
      </c>
      <c r="CC32" s="102" t="e">
        <f t="shared" si="44"/>
        <v>#VALUE!</v>
      </c>
      <c r="CD32" s="102" t="e">
        <f t="shared" si="44"/>
        <v>#VALUE!</v>
      </c>
      <c r="CE32" s="102" t="e">
        <f t="shared" si="44"/>
        <v>#VALUE!</v>
      </c>
      <c r="CF32" s="102" t="e">
        <f t="shared" si="44"/>
        <v>#VALUE!</v>
      </c>
      <c r="CG32" s="102" t="e">
        <f t="shared" si="44"/>
        <v>#VALUE!</v>
      </c>
      <c r="CH32" s="102" t="e">
        <f t="shared" si="44"/>
        <v>#VALUE!</v>
      </c>
      <c r="CI32" s="102" t="e">
        <f t="shared" si="44"/>
        <v>#VALUE!</v>
      </c>
      <c r="CJ32" s="102" t="e">
        <f t="shared" si="44"/>
        <v>#VALUE!</v>
      </c>
      <c r="CK32" s="102" t="e">
        <f t="shared" si="44"/>
        <v>#VALUE!</v>
      </c>
      <c r="CL32" s="102" t="e">
        <f t="shared" si="44"/>
        <v>#VALUE!</v>
      </c>
      <c r="CM32" s="102" t="e">
        <f t="shared" si="44"/>
        <v>#VALUE!</v>
      </c>
      <c r="CN32" s="102" t="e">
        <f t="shared" si="44"/>
        <v>#VALUE!</v>
      </c>
      <c r="CO32" s="102" t="e">
        <f t="shared" si="44"/>
        <v>#VALUE!</v>
      </c>
      <c r="CP32" s="102" t="e">
        <f t="shared" si="44"/>
        <v>#VALUE!</v>
      </c>
      <c r="CQ32" s="102" t="e">
        <f t="shared" si="40"/>
        <v>#VALUE!</v>
      </c>
      <c r="CR32" s="102" t="e">
        <f t="shared" si="40"/>
        <v>#VALUE!</v>
      </c>
      <c r="CS32" s="102" t="e">
        <f t="shared" si="37"/>
        <v>#VALUE!</v>
      </c>
      <c r="CT32" s="102" t="e">
        <f t="shared" si="37"/>
        <v>#VALUE!</v>
      </c>
      <c r="CU32" s="102" t="e">
        <f t="shared" si="37"/>
        <v>#VALUE!</v>
      </c>
      <c r="CV32" s="102" t="e">
        <f t="shared" si="37"/>
        <v>#VALUE!</v>
      </c>
      <c r="CW32" s="102" t="e">
        <f t="shared" si="37"/>
        <v>#VALUE!</v>
      </c>
      <c r="CX32" s="102" t="e">
        <f t="shared" si="37"/>
        <v>#VALUE!</v>
      </c>
      <c r="CY32" s="102" t="e">
        <f t="shared" si="37"/>
        <v>#VALUE!</v>
      </c>
      <c r="CZ32" s="102" t="e">
        <f t="shared" si="37"/>
        <v>#VALUE!</v>
      </c>
      <c r="DA32" s="102" t="e">
        <f t="shared" si="37"/>
        <v>#VALUE!</v>
      </c>
      <c r="DB32" s="102" t="e">
        <f t="shared" si="37"/>
        <v>#VALUE!</v>
      </c>
      <c r="DC32" s="102" t="e">
        <f t="shared" si="37"/>
        <v>#VALUE!</v>
      </c>
      <c r="DD32" s="102" t="e">
        <f t="shared" si="37"/>
        <v>#VALUE!</v>
      </c>
      <c r="DE32" s="94"/>
      <c r="DF32" s="126" t="e">
        <f t="shared" si="12"/>
        <v>#VALUE!</v>
      </c>
      <c r="DG32" s="102" t="e">
        <f t="shared" si="31"/>
        <v>#VALUE!</v>
      </c>
      <c r="DH32" s="102" t="e">
        <f t="shared" si="32"/>
        <v>#VALUE!</v>
      </c>
      <c r="DI32" s="93"/>
      <c r="DJ32" s="131" t="e">
        <f t="shared" si="13"/>
        <v>#VALUE!</v>
      </c>
      <c r="DK32" s="129" t="e">
        <f t="shared" si="41"/>
        <v>#VALUE!</v>
      </c>
      <c r="DL32" s="129" t="e">
        <f t="shared" si="41"/>
        <v>#VALUE!</v>
      </c>
      <c r="DM32" s="129" t="e">
        <f t="shared" si="41"/>
        <v>#VALUE!</v>
      </c>
      <c r="DN32" s="129" t="e">
        <f t="shared" si="41"/>
        <v>#VALUE!</v>
      </c>
      <c r="DO32" s="129" t="e">
        <f t="shared" si="41"/>
        <v>#VALUE!</v>
      </c>
      <c r="DP32" s="129" t="e">
        <f t="shared" si="41"/>
        <v>#VALUE!</v>
      </c>
      <c r="DQ32" s="129" t="e">
        <f t="shared" si="41"/>
        <v>#VALUE!</v>
      </c>
      <c r="DR32" s="129" t="e">
        <f t="shared" si="41"/>
        <v>#VALUE!</v>
      </c>
      <c r="DS32" s="129" t="e">
        <f t="shared" si="41"/>
        <v>#VALUE!</v>
      </c>
      <c r="DT32" s="94"/>
    </row>
    <row r="33" spans="1:124" ht="18" customHeight="1" x14ac:dyDescent="0.35">
      <c r="A33" s="92"/>
      <c r="B33" s="105" t="e">
        <f t="shared" si="33"/>
        <v>#VALUE!</v>
      </c>
      <c r="C33" s="93"/>
      <c r="D33" s="144" t="e">
        <f t="shared" si="15"/>
        <v>#VALUE!</v>
      </c>
      <c r="E33" s="144" t="e">
        <f t="shared" si="16"/>
        <v>#VALUE!</v>
      </c>
      <c r="F33" s="144" t="e">
        <f t="shared" si="17"/>
        <v>#VALUE!</v>
      </c>
      <c r="G33" s="93"/>
      <c r="H33" s="126" t="e">
        <f t="shared" si="34"/>
        <v>#VALUE!</v>
      </c>
      <c r="I33" s="102" t="e">
        <f t="shared" si="19"/>
        <v>#VALUE!</v>
      </c>
      <c r="J33" s="102" t="e">
        <f t="shared" si="20"/>
        <v>#VALUE!</v>
      </c>
      <c r="K33" s="93"/>
      <c r="L33" s="131" t="e">
        <f t="shared" si="0"/>
        <v>#VALUE!</v>
      </c>
      <c r="M33" s="129" t="e">
        <f t="shared" si="42"/>
        <v>#VALUE!</v>
      </c>
      <c r="N33" s="102" t="e">
        <f t="shared" si="42"/>
        <v>#VALUE!</v>
      </c>
      <c r="O33" s="102" t="e">
        <f t="shared" si="42"/>
        <v>#VALUE!</v>
      </c>
      <c r="P33" s="102" t="e">
        <f t="shared" si="42"/>
        <v>#VALUE!</v>
      </c>
      <c r="Q33" s="102" t="e">
        <f t="shared" si="42"/>
        <v>#VALUE!</v>
      </c>
      <c r="R33" s="102" t="e">
        <f t="shared" si="42"/>
        <v>#VALUE!</v>
      </c>
      <c r="S33" s="102" t="e">
        <f t="shared" si="42"/>
        <v>#VALUE!</v>
      </c>
      <c r="T33" s="102" t="e">
        <f t="shared" si="42"/>
        <v>#VALUE!</v>
      </c>
      <c r="U33" s="102" t="e">
        <f t="shared" si="42"/>
        <v>#VALUE!</v>
      </c>
      <c r="V33" s="102" t="e">
        <f t="shared" si="42"/>
        <v>#VALUE!</v>
      </c>
      <c r="W33" s="102" t="e">
        <f t="shared" si="42"/>
        <v>#VALUE!</v>
      </c>
      <c r="X33" s="102" t="e">
        <f t="shared" si="42"/>
        <v>#VALUE!</v>
      </c>
      <c r="Y33" s="102" t="e">
        <f t="shared" si="42"/>
        <v>#VALUE!</v>
      </c>
      <c r="Z33" s="102" t="e">
        <f t="shared" si="42"/>
        <v>#VALUE!</v>
      </c>
      <c r="AA33" s="102" t="e">
        <f t="shared" si="42"/>
        <v>#VALUE!</v>
      </c>
      <c r="AB33" s="102" t="e">
        <f t="shared" si="42"/>
        <v>#VALUE!</v>
      </c>
      <c r="AC33" s="102" t="e">
        <f t="shared" si="38"/>
        <v>#VALUE!</v>
      </c>
      <c r="AD33" s="102" t="e">
        <f t="shared" si="38"/>
        <v>#VALUE!</v>
      </c>
      <c r="AE33" s="102" t="e">
        <f t="shared" si="36"/>
        <v>#VALUE!</v>
      </c>
      <c r="AF33" s="102" t="e">
        <f t="shared" si="36"/>
        <v>#VALUE!</v>
      </c>
      <c r="AG33" s="102" t="e">
        <f t="shared" si="36"/>
        <v>#VALUE!</v>
      </c>
      <c r="AH33" s="102" t="e">
        <f t="shared" si="36"/>
        <v>#VALUE!</v>
      </c>
      <c r="AI33" s="102" t="e">
        <f t="shared" si="36"/>
        <v>#VALUE!</v>
      </c>
      <c r="AJ33" s="102" t="e">
        <f t="shared" si="36"/>
        <v>#VALUE!</v>
      </c>
      <c r="AK33" s="102" t="e">
        <f t="shared" si="36"/>
        <v>#VALUE!</v>
      </c>
      <c r="AL33" s="102" t="e">
        <f t="shared" si="36"/>
        <v>#VALUE!</v>
      </c>
      <c r="AM33" s="102" t="e">
        <f t="shared" si="36"/>
        <v>#VALUE!</v>
      </c>
      <c r="AN33" s="102" t="e">
        <f t="shared" si="36"/>
        <v>#VALUE!</v>
      </c>
      <c r="AO33" s="102" t="e">
        <f t="shared" si="36"/>
        <v>#VALUE!</v>
      </c>
      <c r="AP33" s="102" t="e">
        <f t="shared" si="36"/>
        <v>#VALUE!</v>
      </c>
      <c r="AQ33" s="103"/>
      <c r="AR33" s="126" t="e">
        <f t="shared" si="3"/>
        <v>#VALUE!</v>
      </c>
      <c r="AS33" s="102" t="e">
        <f t="shared" si="22"/>
        <v>#VALUE!</v>
      </c>
      <c r="AT33" s="102" t="e">
        <f t="shared" si="23"/>
        <v>#VALUE!</v>
      </c>
      <c r="AU33" s="93"/>
      <c r="AV33" s="131" t="e">
        <f t="shared" si="4"/>
        <v>#VALUE!</v>
      </c>
      <c r="AW33" s="129" t="e">
        <f t="shared" si="43"/>
        <v>#VALUE!</v>
      </c>
      <c r="AX33" s="129" t="e">
        <f t="shared" si="43"/>
        <v>#VALUE!</v>
      </c>
      <c r="AY33" s="129" t="e">
        <f t="shared" si="43"/>
        <v>#VALUE!</v>
      </c>
      <c r="AZ33" s="129" t="e">
        <f t="shared" si="43"/>
        <v>#VALUE!</v>
      </c>
      <c r="BA33" s="129" t="e">
        <f t="shared" si="43"/>
        <v>#VALUE!</v>
      </c>
      <c r="BB33" s="129" t="e">
        <f t="shared" si="43"/>
        <v>#VALUE!</v>
      </c>
      <c r="BC33" s="129" t="e">
        <f t="shared" si="43"/>
        <v>#VALUE!</v>
      </c>
      <c r="BD33" s="129" t="e">
        <f t="shared" si="43"/>
        <v>#VALUE!</v>
      </c>
      <c r="BE33" s="129" t="e">
        <f t="shared" si="43"/>
        <v>#VALUE!</v>
      </c>
      <c r="BF33" s="103"/>
      <c r="BG33" s="126" t="e">
        <f t="shared" si="6"/>
        <v>#VALUE!</v>
      </c>
      <c r="BH33" s="102" t="e">
        <f t="shared" si="25"/>
        <v>#VALUE!</v>
      </c>
      <c r="BI33" s="102" t="e">
        <f t="shared" si="26"/>
        <v>#VALUE!</v>
      </c>
      <c r="BJ33" s="93"/>
      <c r="BK33" s="131" t="e">
        <f t="shared" si="7"/>
        <v>#VALUE!</v>
      </c>
      <c r="BL33" s="129" t="e">
        <f t="shared" si="39"/>
        <v>#VALUE!</v>
      </c>
      <c r="BM33" s="129" t="e">
        <f t="shared" si="39"/>
        <v>#VALUE!</v>
      </c>
      <c r="BN33" s="129" t="e">
        <f t="shared" si="39"/>
        <v>#VALUE!</v>
      </c>
      <c r="BO33" s="129" t="e">
        <f t="shared" si="39"/>
        <v>#VALUE!</v>
      </c>
      <c r="BP33" s="129" t="e">
        <f t="shared" si="39"/>
        <v>#VALUE!</v>
      </c>
      <c r="BQ33" s="129" t="e">
        <f t="shared" si="39"/>
        <v>#VALUE!</v>
      </c>
      <c r="BR33" s="129" t="e">
        <f t="shared" si="39"/>
        <v>#VALUE!</v>
      </c>
      <c r="BS33" s="129" t="e">
        <f t="shared" si="39"/>
        <v>#VALUE!</v>
      </c>
      <c r="BT33" s="129" t="e">
        <f t="shared" si="39"/>
        <v>#VALUE!</v>
      </c>
      <c r="BU33" s="94"/>
      <c r="BV33" s="126" t="e">
        <f t="shared" si="35"/>
        <v>#VALUE!</v>
      </c>
      <c r="BW33" s="102" t="e">
        <f t="shared" si="28"/>
        <v>#VALUE!</v>
      </c>
      <c r="BX33" s="102" t="e">
        <f t="shared" si="29"/>
        <v>#VALUE!</v>
      </c>
      <c r="BY33" s="93"/>
      <c r="BZ33" s="131" t="e">
        <f t="shared" si="9"/>
        <v>#VALUE!</v>
      </c>
      <c r="CA33" s="129" t="e">
        <f t="shared" si="44"/>
        <v>#VALUE!</v>
      </c>
      <c r="CB33" s="102" t="e">
        <f t="shared" si="44"/>
        <v>#VALUE!</v>
      </c>
      <c r="CC33" s="102" t="e">
        <f t="shared" si="44"/>
        <v>#VALUE!</v>
      </c>
      <c r="CD33" s="102" t="e">
        <f t="shared" si="44"/>
        <v>#VALUE!</v>
      </c>
      <c r="CE33" s="102" t="e">
        <f t="shared" si="44"/>
        <v>#VALUE!</v>
      </c>
      <c r="CF33" s="102" t="e">
        <f t="shared" si="44"/>
        <v>#VALUE!</v>
      </c>
      <c r="CG33" s="102" t="e">
        <f t="shared" si="44"/>
        <v>#VALUE!</v>
      </c>
      <c r="CH33" s="102" t="e">
        <f t="shared" si="44"/>
        <v>#VALUE!</v>
      </c>
      <c r="CI33" s="102" t="e">
        <f t="shared" si="44"/>
        <v>#VALUE!</v>
      </c>
      <c r="CJ33" s="102" t="e">
        <f t="shared" si="44"/>
        <v>#VALUE!</v>
      </c>
      <c r="CK33" s="102" t="e">
        <f t="shared" si="44"/>
        <v>#VALUE!</v>
      </c>
      <c r="CL33" s="102" t="e">
        <f t="shared" si="44"/>
        <v>#VALUE!</v>
      </c>
      <c r="CM33" s="102" t="e">
        <f t="shared" si="44"/>
        <v>#VALUE!</v>
      </c>
      <c r="CN33" s="102" t="e">
        <f t="shared" si="44"/>
        <v>#VALUE!</v>
      </c>
      <c r="CO33" s="102" t="e">
        <f t="shared" si="44"/>
        <v>#VALUE!</v>
      </c>
      <c r="CP33" s="102" t="e">
        <f t="shared" si="44"/>
        <v>#VALUE!</v>
      </c>
      <c r="CQ33" s="102" t="e">
        <f t="shared" si="40"/>
        <v>#VALUE!</v>
      </c>
      <c r="CR33" s="102" t="e">
        <f t="shared" si="40"/>
        <v>#VALUE!</v>
      </c>
      <c r="CS33" s="102" t="e">
        <f t="shared" si="37"/>
        <v>#VALUE!</v>
      </c>
      <c r="CT33" s="102" t="e">
        <f t="shared" si="37"/>
        <v>#VALUE!</v>
      </c>
      <c r="CU33" s="102" t="e">
        <f t="shared" si="37"/>
        <v>#VALUE!</v>
      </c>
      <c r="CV33" s="102" t="e">
        <f t="shared" si="37"/>
        <v>#VALUE!</v>
      </c>
      <c r="CW33" s="102" t="e">
        <f t="shared" si="37"/>
        <v>#VALUE!</v>
      </c>
      <c r="CX33" s="102" t="e">
        <f t="shared" si="37"/>
        <v>#VALUE!</v>
      </c>
      <c r="CY33" s="102" t="e">
        <f t="shared" si="37"/>
        <v>#VALUE!</v>
      </c>
      <c r="CZ33" s="102" t="e">
        <f t="shared" si="37"/>
        <v>#VALUE!</v>
      </c>
      <c r="DA33" s="102" t="e">
        <f t="shared" si="37"/>
        <v>#VALUE!</v>
      </c>
      <c r="DB33" s="102" t="e">
        <f t="shared" si="37"/>
        <v>#VALUE!</v>
      </c>
      <c r="DC33" s="102" t="e">
        <f t="shared" si="37"/>
        <v>#VALUE!</v>
      </c>
      <c r="DD33" s="102" t="e">
        <f t="shared" si="37"/>
        <v>#VALUE!</v>
      </c>
      <c r="DE33" s="94"/>
      <c r="DF33" s="126" t="e">
        <f t="shared" si="12"/>
        <v>#VALUE!</v>
      </c>
      <c r="DG33" s="102" t="e">
        <f t="shared" si="31"/>
        <v>#VALUE!</v>
      </c>
      <c r="DH33" s="102" t="e">
        <f t="shared" si="32"/>
        <v>#VALUE!</v>
      </c>
      <c r="DI33" s="93"/>
      <c r="DJ33" s="131" t="e">
        <f t="shared" si="13"/>
        <v>#VALUE!</v>
      </c>
      <c r="DK33" s="129" t="e">
        <f t="shared" si="41"/>
        <v>#VALUE!</v>
      </c>
      <c r="DL33" s="129" t="e">
        <f t="shared" si="41"/>
        <v>#VALUE!</v>
      </c>
      <c r="DM33" s="129" t="e">
        <f t="shared" si="41"/>
        <v>#VALUE!</v>
      </c>
      <c r="DN33" s="129" t="e">
        <f t="shared" si="41"/>
        <v>#VALUE!</v>
      </c>
      <c r="DO33" s="129" t="e">
        <f t="shared" si="41"/>
        <v>#VALUE!</v>
      </c>
      <c r="DP33" s="129" t="e">
        <f t="shared" si="41"/>
        <v>#VALUE!</v>
      </c>
      <c r="DQ33" s="129" t="e">
        <f t="shared" si="41"/>
        <v>#VALUE!</v>
      </c>
      <c r="DR33" s="129" t="e">
        <f t="shared" si="41"/>
        <v>#VALUE!</v>
      </c>
      <c r="DS33" s="129" t="e">
        <f t="shared" si="41"/>
        <v>#VALUE!</v>
      </c>
      <c r="DT33" s="94"/>
    </row>
    <row r="34" spans="1:124" ht="18" customHeight="1" x14ac:dyDescent="0.35">
      <c r="A34" s="92"/>
      <c r="B34" s="105" t="e">
        <f t="shared" si="33"/>
        <v>#VALUE!</v>
      </c>
      <c r="C34" s="93"/>
      <c r="D34" s="144" t="e">
        <f t="shared" si="15"/>
        <v>#VALUE!</v>
      </c>
      <c r="E34" s="144" t="e">
        <f t="shared" si="16"/>
        <v>#VALUE!</v>
      </c>
      <c r="F34" s="144" t="e">
        <f t="shared" si="17"/>
        <v>#VALUE!</v>
      </c>
      <c r="G34" s="93"/>
      <c r="H34" s="126" t="e">
        <f t="shared" si="34"/>
        <v>#VALUE!</v>
      </c>
      <c r="I34" s="102" t="e">
        <f t="shared" si="19"/>
        <v>#VALUE!</v>
      </c>
      <c r="J34" s="102" t="e">
        <f t="shared" si="20"/>
        <v>#VALUE!</v>
      </c>
      <c r="K34" s="93"/>
      <c r="L34" s="131" t="e">
        <f t="shared" si="0"/>
        <v>#VALUE!</v>
      </c>
      <c r="M34" s="129" t="e">
        <f t="shared" si="42"/>
        <v>#VALUE!</v>
      </c>
      <c r="N34" s="102" t="e">
        <f t="shared" si="42"/>
        <v>#VALUE!</v>
      </c>
      <c r="O34" s="102" t="e">
        <f t="shared" si="42"/>
        <v>#VALUE!</v>
      </c>
      <c r="P34" s="102" t="e">
        <f t="shared" si="42"/>
        <v>#VALUE!</v>
      </c>
      <c r="Q34" s="102" t="e">
        <f t="shared" si="42"/>
        <v>#VALUE!</v>
      </c>
      <c r="R34" s="102" t="e">
        <f t="shared" si="42"/>
        <v>#VALUE!</v>
      </c>
      <c r="S34" s="102" t="e">
        <f t="shared" si="42"/>
        <v>#VALUE!</v>
      </c>
      <c r="T34" s="102" t="e">
        <f t="shared" si="42"/>
        <v>#VALUE!</v>
      </c>
      <c r="U34" s="102" t="e">
        <f t="shared" si="42"/>
        <v>#VALUE!</v>
      </c>
      <c r="V34" s="102" t="e">
        <f t="shared" si="42"/>
        <v>#VALUE!</v>
      </c>
      <c r="W34" s="102" t="e">
        <f t="shared" si="42"/>
        <v>#VALUE!</v>
      </c>
      <c r="X34" s="102" t="e">
        <f t="shared" si="42"/>
        <v>#VALUE!</v>
      </c>
      <c r="Y34" s="102" t="e">
        <f t="shared" si="42"/>
        <v>#VALUE!</v>
      </c>
      <c r="Z34" s="102" t="e">
        <f t="shared" si="42"/>
        <v>#VALUE!</v>
      </c>
      <c r="AA34" s="102" t="e">
        <f t="shared" si="42"/>
        <v>#VALUE!</v>
      </c>
      <c r="AB34" s="102" t="e">
        <f t="shared" si="42"/>
        <v>#VALUE!</v>
      </c>
      <c r="AC34" s="102" t="e">
        <f t="shared" si="38"/>
        <v>#VALUE!</v>
      </c>
      <c r="AD34" s="102" t="e">
        <f t="shared" si="38"/>
        <v>#VALUE!</v>
      </c>
      <c r="AE34" s="102" t="e">
        <f t="shared" si="36"/>
        <v>#VALUE!</v>
      </c>
      <c r="AF34" s="102" t="e">
        <f t="shared" si="36"/>
        <v>#VALUE!</v>
      </c>
      <c r="AG34" s="102" t="e">
        <f t="shared" si="36"/>
        <v>#VALUE!</v>
      </c>
      <c r="AH34" s="102" t="e">
        <f t="shared" si="36"/>
        <v>#VALUE!</v>
      </c>
      <c r="AI34" s="102" t="e">
        <f t="shared" si="36"/>
        <v>#VALUE!</v>
      </c>
      <c r="AJ34" s="102" t="e">
        <f t="shared" si="36"/>
        <v>#VALUE!</v>
      </c>
      <c r="AK34" s="102" t="e">
        <f t="shared" si="36"/>
        <v>#VALUE!</v>
      </c>
      <c r="AL34" s="102" t="e">
        <f t="shared" si="36"/>
        <v>#VALUE!</v>
      </c>
      <c r="AM34" s="102" t="e">
        <f t="shared" si="36"/>
        <v>#VALUE!</v>
      </c>
      <c r="AN34" s="102" t="e">
        <f t="shared" si="36"/>
        <v>#VALUE!</v>
      </c>
      <c r="AO34" s="102" t="e">
        <f t="shared" si="36"/>
        <v>#VALUE!</v>
      </c>
      <c r="AP34" s="102" t="e">
        <f t="shared" si="36"/>
        <v>#VALUE!</v>
      </c>
      <c r="AQ34" s="103"/>
      <c r="AR34" s="126" t="e">
        <f t="shared" si="3"/>
        <v>#VALUE!</v>
      </c>
      <c r="AS34" s="102" t="e">
        <f t="shared" si="22"/>
        <v>#VALUE!</v>
      </c>
      <c r="AT34" s="102" t="e">
        <f t="shared" si="23"/>
        <v>#VALUE!</v>
      </c>
      <c r="AU34" s="93"/>
      <c r="AV34" s="131" t="e">
        <f t="shared" si="4"/>
        <v>#VALUE!</v>
      </c>
      <c r="AW34" s="129" t="e">
        <f t="shared" si="43"/>
        <v>#VALUE!</v>
      </c>
      <c r="AX34" s="129" t="e">
        <f t="shared" si="43"/>
        <v>#VALUE!</v>
      </c>
      <c r="AY34" s="129" t="e">
        <f t="shared" si="43"/>
        <v>#VALUE!</v>
      </c>
      <c r="AZ34" s="129" t="e">
        <f t="shared" si="43"/>
        <v>#VALUE!</v>
      </c>
      <c r="BA34" s="129" t="e">
        <f t="shared" si="43"/>
        <v>#VALUE!</v>
      </c>
      <c r="BB34" s="129" t="e">
        <f t="shared" si="43"/>
        <v>#VALUE!</v>
      </c>
      <c r="BC34" s="129" t="e">
        <f t="shared" si="43"/>
        <v>#VALUE!</v>
      </c>
      <c r="BD34" s="129" t="e">
        <f t="shared" si="43"/>
        <v>#VALUE!</v>
      </c>
      <c r="BE34" s="129" t="e">
        <f t="shared" si="43"/>
        <v>#VALUE!</v>
      </c>
      <c r="BF34" s="103"/>
      <c r="BG34" s="126" t="e">
        <f t="shared" si="6"/>
        <v>#VALUE!</v>
      </c>
      <c r="BH34" s="102" t="e">
        <f t="shared" si="25"/>
        <v>#VALUE!</v>
      </c>
      <c r="BI34" s="102" t="e">
        <f t="shared" si="26"/>
        <v>#VALUE!</v>
      </c>
      <c r="BJ34" s="93"/>
      <c r="BK34" s="131" t="e">
        <f t="shared" si="7"/>
        <v>#VALUE!</v>
      </c>
      <c r="BL34" s="129" t="e">
        <f t="shared" si="39"/>
        <v>#VALUE!</v>
      </c>
      <c r="BM34" s="129" t="e">
        <f t="shared" si="39"/>
        <v>#VALUE!</v>
      </c>
      <c r="BN34" s="129" t="e">
        <f t="shared" si="39"/>
        <v>#VALUE!</v>
      </c>
      <c r="BO34" s="129" t="e">
        <f t="shared" si="39"/>
        <v>#VALUE!</v>
      </c>
      <c r="BP34" s="129" t="e">
        <f t="shared" si="39"/>
        <v>#VALUE!</v>
      </c>
      <c r="BQ34" s="129" t="e">
        <f t="shared" si="39"/>
        <v>#VALUE!</v>
      </c>
      <c r="BR34" s="129" t="e">
        <f t="shared" si="39"/>
        <v>#VALUE!</v>
      </c>
      <c r="BS34" s="129" t="e">
        <f t="shared" si="39"/>
        <v>#VALUE!</v>
      </c>
      <c r="BT34" s="129" t="e">
        <f t="shared" si="39"/>
        <v>#VALUE!</v>
      </c>
      <c r="BU34" s="94"/>
      <c r="BV34" s="126" t="e">
        <f t="shared" si="35"/>
        <v>#VALUE!</v>
      </c>
      <c r="BW34" s="102" t="e">
        <f t="shared" si="28"/>
        <v>#VALUE!</v>
      </c>
      <c r="BX34" s="102" t="e">
        <f t="shared" si="29"/>
        <v>#VALUE!</v>
      </c>
      <c r="BY34" s="93"/>
      <c r="BZ34" s="131" t="e">
        <f t="shared" si="9"/>
        <v>#VALUE!</v>
      </c>
      <c r="CA34" s="129" t="e">
        <f t="shared" si="44"/>
        <v>#VALUE!</v>
      </c>
      <c r="CB34" s="102" t="e">
        <f t="shared" si="44"/>
        <v>#VALUE!</v>
      </c>
      <c r="CC34" s="102" t="e">
        <f t="shared" si="44"/>
        <v>#VALUE!</v>
      </c>
      <c r="CD34" s="102" t="e">
        <f t="shared" si="44"/>
        <v>#VALUE!</v>
      </c>
      <c r="CE34" s="102" t="e">
        <f t="shared" si="44"/>
        <v>#VALUE!</v>
      </c>
      <c r="CF34" s="102" t="e">
        <f t="shared" si="44"/>
        <v>#VALUE!</v>
      </c>
      <c r="CG34" s="102" t="e">
        <f t="shared" si="44"/>
        <v>#VALUE!</v>
      </c>
      <c r="CH34" s="102" t="e">
        <f t="shared" si="44"/>
        <v>#VALUE!</v>
      </c>
      <c r="CI34" s="102" t="e">
        <f t="shared" si="44"/>
        <v>#VALUE!</v>
      </c>
      <c r="CJ34" s="102" t="e">
        <f t="shared" si="44"/>
        <v>#VALUE!</v>
      </c>
      <c r="CK34" s="102" t="e">
        <f t="shared" si="44"/>
        <v>#VALUE!</v>
      </c>
      <c r="CL34" s="102" t="e">
        <f t="shared" si="44"/>
        <v>#VALUE!</v>
      </c>
      <c r="CM34" s="102" t="e">
        <f t="shared" si="44"/>
        <v>#VALUE!</v>
      </c>
      <c r="CN34" s="102" t="e">
        <f t="shared" si="44"/>
        <v>#VALUE!</v>
      </c>
      <c r="CO34" s="102" t="e">
        <f t="shared" si="44"/>
        <v>#VALUE!</v>
      </c>
      <c r="CP34" s="102" t="e">
        <f t="shared" si="44"/>
        <v>#VALUE!</v>
      </c>
      <c r="CQ34" s="102" t="e">
        <f t="shared" si="40"/>
        <v>#VALUE!</v>
      </c>
      <c r="CR34" s="102" t="e">
        <f t="shared" si="40"/>
        <v>#VALUE!</v>
      </c>
      <c r="CS34" s="102" t="e">
        <f t="shared" si="37"/>
        <v>#VALUE!</v>
      </c>
      <c r="CT34" s="102" t="e">
        <f t="shared" si="37"/>
        <v>#VALUE!</v>
      </c>
      <c r="CU34" s="102" t="e">
        <f t="shared" si="37"/>
        <v>#VALUE!</v>
      </c>
      <c r="CV34" s="102" t="e">
        <f t="shared" si="37"/>
        <v>#VALUE!</v>
      </c>
      <c r="CW34" s="102" t="e">
        <f t="shared" si="37"/>
        <v>#VALUE!</v>
      </c>
      <c r="CX34" s="102" t="e">
        <f t="shared" si="37"/>
        <v>#VALUE!</v>
      </c>
      <c r="CY34" s="102" t="e">
        <f t="shared" si="37"/>
        <v>#VALUE!</v>
      </c>
      <c r="CZ34" s="102" t="e">
        <f t="shared" si="37"/>
        <v>#VALUE!</v>
      </c>
      <c r="DA34" s="102" t="e">
        <f t="shared" si="37"/>
        <v>#VALUE!</v>
      </c>
      <c r="DB34" s="102" t="e">
        <f t="shared" si="37"/>
        <v>#VALUE!</v>
      </c>
      <c r="DC34" s="102" t="e">
        <f t="shared" si="37"/>
        <v>#VALUE!</v>
      </c>
      <c r="DD34" s="102" t="e">
        <f t="shared" si="37"/>
        <v>#VALUE!</v>
      </c>
      <c r="DE34" s="94"/>
      <c r="DF34" s="126" t="e">
        <f t="shared" si="12"/>
        <v>#VALUE!</v>
      </c>
      <c r="DG34" s="102" t="e">
        <f t="shared" si="31"/>
        <v>#VALUE!</v>
      </c>
      <c r="DH34" s="102" t="e">
        <f t="shared" si="32"/>
        <v>#VALUE!</v>
      </c>
      <c r="DI34" s="93"/>
      <c r="DJ34" s="131" t="e">
        <f t="shared" si="13"/>
        <v>#VALUE!</v>
      </c>
      <c r="DK34" s="129" t="e">
        <f t="shared" si="41"/>
        <v>#VALUE!</v>
      </c>
      <c r="DL34" s="129" t="e">
        <f t="shared" si="41"/>
        <v>#VALUE!</v>
      </c>
      <c r="DM34" s="129" t="e">
        <f t="shared" si="41"/>
        <v>#VALUE!</v>
      </c>
      <c r="DN34" s="129" t="e">
        <f t="shared" si="41"/>
        <v>#VALUE!</v>
      </c>
      <c r="DO34" s="129" t="e">
        <f t="shared" si="41"/>
        <v>#VALUE!</v>
      </c>
      <c r="DP34" s="129" t="e">
        <f t="shared" si="41"/>
        <v>#VALUE!</v>
      </c>
      <c r="DQ34" s="129" t="e">
        <f t="shared" si="41"/>
        <v>#VALUE!</v>
      </c>
      <c r="DR34" s="129" t="e">
        <f t="shared" si="41"/>
        <v>#VALUE!</v>
      </c>
      <c r="DS34" s="129" t="e">
        <f t="shared" si="41"/>
        <v>#VALUE!</v>
      </c>
      <c r="DT34" s="94"/>
    </row>
    <row r="35" spans="1:124" ht="18" customHeight="1" x14ac:dyDescent="0.35">
      <c r="A35" s="92"/>
      <c r="B35" s="105" t="e">
        <f t="shared" si="33"/>
        <v>#VALUE!</v>
      </c>
      <c r="C35" s="93"/>
      <c r="D35" s="144" t="e">
        <f t="shared" si="15"/>
        <v>#VALUE!</v>
      </c>
      <c r="E35" s="144" t="e">
        <f t="shared" si="16"/>
        <v>#VALUE!</v>
      </c>
      <c r="F35" s="144" t="e">
        <f t="shared" si="17"/>
        <v>#VALUE!</v>
      </c>
      <c r="G35" s="93"/>
      <c r="H35" s="126" t="e">
        <f t="shared" si="34"/>
        <v>#VALUE!</v>
      </c>
      <c r="I35" s="102" t="e">
        <f t="shared" si="19"/>
        <v>#VALUE!</v>
      </c>
      <c r="J35" s="102" t="e">
        <f t="shared" si="20"/>
        <v>#VALUE!</v>
      </c>
      <c r="K35" s="93"/>
      <c r="L35" s="131" t="e">
        <f t="shared" si="0"/>
        <v>#VALUE!</v>
      </c>
      <c r="M35" s="129" t="e">
        <f t="shared" si="42"/>
        <v>#VALUE!</v>
      </c>
      <c r="N35" s="102" t="e">
        <f t="shared" si="42"/>
        <v>#VALUE!</v>
      </c>
      <c r="O35" s="102" t="e">
        <f t="shared" si="42"/>
        <v>#VALUE!</v>
      </c>
      <c r="P35" s="102" t="e">
        <f t="shared" si="42"/>
        <v>#VALUE!</v>
      </c>
      <c r="Q35" s="102" t="e">
        <f t="shared" si="42"/>
        <v>#VALUE!</v>
      </c>
      <c r="R35" s="102" t="e">
        <f t="shared" si="42"/>
        <v>#VALUE!</v>
      </c>
      <c r="S35" s="102" t="e">
        <f t="shared" si="42"/>
        <v>#VALUE!</v>
      </c>
      <c r="T35" s="102" t="e">
        <f t="shared" si="42"/>
        <v>#VALUE!</v>
      </c>
      <c r="U35" s="102" t="e">
        <f t="shared" si="42"/>
        <v>#VALUE!</v>
      </c>
      <c r="V35" s="102" t="e">
        <f t="shared" si="42"/>
        <v>#VALUE!</v>
      </c>
      <c r="W35" s="102" t="e">
        <f t="shared" si="42"/>
        <v>#VALUE!</v>
      </c>
      <c r="X35" s="102" t="e">
        <f t="shared" si="42"/>
        <v>#VALUE!</v>
      </c>
      <c r="Y35" s="102" t="e">
        <f t="shared" si="42"/>
        <v>#VALUE!</v>
      </c>
      <c r="Z35" s="102" t="e">
        <f t="shared" si="42"/>
        <v>#VALUE!</v>
      </c>
      <c r="AA35" s="102" t="e">
        <f t="shared" si="42"/>
        <v>#VALUE!</v>
      </c>
      <c r="AB35" s="102" t="e">
        <f t="shared" si="42"/>
        <v>#VALUE!</v>
      </c>
      <c r="AC35" s="102" t="e">
        <f t="shared" si="38"/>
        <v>#VALUE!</v>
      </c>
      <c r="AD35" s="102" t="e">
        <f t="shared" si="38"/>
        <v>#VALUE!</v>
      </c>
      <c r="AE35" s="102" t="e">
        <f t="shared" si="36"/>
        <v>#VALUE!</v>
      </c>
      <c r="AF35" s="102" t="e">
        <f t="shared" si="36"/>
        <v>#VALUE!</v>
      </c>
      <c r="AG35" s="102" t="e">
        <f t="shared" si="36"/>
        <v>#VALUE!</v>
      </c>
      <c r="AH35" s="102" t="e">
        <f t="shared" si="36"/>
        <v>#VALUE!</v>
      </c>
      <c r="AI35" s="102" t="e">
        <f t="shared" si="36"/>
        <v>#VALUE!</v>
      </c>
      <c r="AJ35" s="102" t="e">
        <f t="shared" si="36"/>
        <v>#VALUE!</v>
      </c>
      <c r="AK35" s="102" t="e">
        <f t="shared" si="36"/>
        <v>#VALUE!</v>
      </c>
      <c r="AL35" s="102" t="e">
        <f t="shared" si="36"/>
        <v>#VALUE!</v>
      </c>
      <c r="AM35" s="102" t="e">
        <f t="shared" si="36"/>
        <v>#VALUE!</v>
      </c>
      <c r="AN35" s="102" t="e">
        <f t="shared" si="36"/>
        <v>#VALUE!</v>
      </c>
      <c r="AO35" s="102" t="e">
        <f t="shared" si="36"/>
        <v>#VALUE!</v>
      </c>
      <c r="AP35" s="102" t="e">
        <f t="shared" si="36"/>
        <v>#VALUE!</v>
      </c>
      <c r="AQ35" s="103"/>
      <c r="AR35" s="126" t="e">
        <f t="shared" si="3"/>
        <v>#VALUE!</v>
      </c>
      <c r="AS35" s="102" t="e">
        <f t="shared" si="22"/>
        <v>#VALUE!</v>
      </c>
      <c r="AT35" s="102" t="e">
        <f t="shared" si="23"/>
        <v>#VALUE!</v>
      </c>
      <c r="AU35" s="93"/>
      <c r="AV35" s="131" t="e">
        <f t="shared" si="4"/>
        <v>#VALUE!</v>
      </c>
      <c r="AW35" s="129" t="e">
        <f t="shared" si="43"/>
        <v>#VALUE!</v>
      </c>
      <c r="AX35" s="129" t="e">
        <f t="shared" si="43"/>
        <v>#VALUE!</v>
      </c>
      <c r="AY35" s="129" t="e">
        <f t="shared" si="43"/>
        <v>#VALUE!</v>
      </c>
      <c r="AZ35" s="129" t="e">
        <f t="shared" si="43"/>
        <v>#VALUE!</v>
      </c>
      <c r="BA35" s="129" t="e">
        <f t="shared" si="43"/>
        <v>#VALUE!</v>
      </c>
      <c r="BB35" s="129" t="e">
        <f t="shared" si="43"/>
        <v>#VALUE!</v>
      </c>
      <c r="BC35" s="129" t="e">
        <f t="shared" si="43"/>
        <v>#VALUE!</v>
      </c>
      <c r="BD35" s="129" t="e">
        <f t="shared" si="43"/>
        <v>#VALUE!</v>
      </c>
      <c r="BE35" s="129" t="e">
        <f t="shared" si="43"/>
        <v>#VALUE!</v>
      </c>
      <c r="BF35" s="103"/>
      <c r="BG35" s="126" t="e">
        <f t="shared" si="6"/>
        <v>#VALUE!</v>
      </c>
      <c r="BH35" s="102" t="e">
        <f t="shared" si="25"/>
        <v>#VALUE!</v>
      </c>
      <c r="BI35" s="102" t="e">
        <f t="shared" si="26"/>
        <v>#VALUE!</v>
      </c>
      <c r="BJ35" s="93"/>
      <c r="BK35" s="131" t="e">
        <f t="shared" si="7"/>
        <v>#VALUE!</v>
      </c>
      <c r="BL35" s="129" t="e">
        <f t="shared" si="39"/>
        <v>#VALUE!</v>
      </c>
      <c r="BM35" s="129" t="e">
        <f t="shared" si="39"/>
        <v>#VALUE!</v>
      </c>
      <c r="BN35" s="129" t="e">
        <f t="shared" si="39"/>
        <v>#VALUE!</v>
      </c>
      <c r="BO35" s="129" t="e">
        <f t="shared" si="39"/>
        <v>#VALUE!</v>
      </c>
      <c r="BP35" s="129" t="e">
        <f t="shared" si="39"/>
        <v>#VALUE!</v>
      </c>
      <c r="BQ35" s="129" t="e">
        <f t="shared" si="39"/>
        <v>#VALUE!</v>
      </c>
      <c r="BR35" s="129" t="e">
        <f t="shared" si="39"/>
        <v>#VALUE!</v>
      </c>
      <c r="BS35" s="129" t="e">
        <f t="shared" si="39"/>
        <v>#VALUE!</v>
      </c>
      <c r="BT35" s="129" t="e">
        <f t="shared" si="39"/>
        <v>#VALUE!</v>
      </c>
      <c r="BU35" s="94"/>
      <c r="BV35" s="126" t="e">
        <f t="shared" si="35"/>
        <v>#VALUE!</v>
      </c>
      <c r="BW35" s="102" t="e">
        <f t="shared" si="28"/>
        <v>#VALUE!</v>
      </c>
      <c r="BX35" s="102" t="e">
        <f t="shared" si="29"/>
        <v>#VALUE!</v>
      </c>
      <c r="BY35" s="93"/>
      <c r="BZ35" s="131" t="e">
        <f t="shared" si="9"/>
        <v>#VALUE!</v>
      </c>
      <c r="CA35" s="129" t="e">
        <f t="shared" si="44"/>
        <v>#VALUE!</v>
      </c>
      <c r="CB35" s="102" t="e">
        <f t="shared" si="44"/>
        <v>#VALUE!</v>
      </c>
      <c r="CC35" s="102" t="e">
        <f t="shared" si="44"/>
        <v>#VALUE!</v>
      </c>
      <c r="CD35" s="102" t="e">
        <f t="shared" si="44"/>
        <v>#VALUE!</v>
      </c>
      <c r="CE35" s="102" t="e">
        <f t="shared" si="44"/>
        <v>#VALUE!</v>
      </c>
      <c r="CF35" s="102" t="e">
        <f t="shared" si="44"/>
        <v>#VALUE!</v>
      </c>
      <c r="CG35" s="102" t="e">
        <f t="shared" si="44"/>
        <v>#VALUE!</v>
      </c>
      <c r="CH35" s="102" t="e">
        <f t="shared" si="44"/>
        <v>#VALUE!</v>
      </c>
      <c r="CI35" s="102" t="e">
        <f t="shared" si="44"/>
        <v>#VALUE!</v>
      </c>
      <c r="CJ35" s="102" t="e">
        <f t="shared" si="44"/>
        <v>#VALUE!</v>
      </c>
      <c r="CK35" s="102" t="e">
        <f t="shared" si="44"/>
        <v>#VALUE!</v>
      </c>
      <c r="CL35" s="102" t="e">
        <f t="shared" si="44"/>
        <v>#VALUE!</v>
      </c>
      <c r="CM35" s="102" t="e">
        <f t="shared" si="44"/>
        <v>#VALUE!</v>
      </c>
      <c r="CN35" s="102" t="e">
        <f t="shared" si="44"/>
        <v>#VALUE!</v>
      </c>
      <c r="CO35" s="102" t="e">
        <f t="shared" si="44"/>
        <v>#VALUE!</v>
      </c>
      <c r="CP35" s="102" t="e">
        <f t="shared" si="44"/>
        <v>#VALUE!</v>
      </c>
      <c r="CQ35" s="102" t="e">
        <f t="shared" si="40"/>
        <v>#VALUE!</v>
      </c>
      <c r="CR35" s="102" t="e">
        <f t="shared" si="40"/>
        <v>#VALUE!</v>
      </c>
      <c r="CS35" s="102" t="e">
        <f t="shared" si="37"/>
        <v>#VALUE!</v>
      </c>
      <c r="CT35" s="102" t="e">
        <f t="shared" si="37"/>
        <v>#VALUE!</v>
      </c>
      <c r="CU35" s="102" t="e">
        <f t="shared" si="37"/>
        <v>#VALUE!</v>
      </c>
      <c r="CV35" s="102" t="e">
        <f t="shared" si="37"/>
        <v>#VALUE!</v>
      </c>
      <c r="CW35" s="102" t="e">
        <f t="shared" si="37"/>
        <v>#VALUE!</v>
      </c>
      <c r="CX35" s="102" t="e">
        <f t="shared" si="37"/>
        <v>#VALUE!</v>
      </c>
      <c r="CY35" s="102" t="e">
        <f t="shared" si="37"/>
        <v>#VALUE!</v>
      </c>
      <c r="CZ35" s="102" t="e">
        <f t="shared" si="37"/>
        <v>#VALUE!</v>
      </c>
      <c r="DA35" s="102" t="e">
        <f t="shared" si="37"/>
        <v>#VALUE!</v>
      </c>
      <c r="DB35" s="102" t="e">
        <f t="shared" si="37"/>
        <v>#VALUE!</v>
      </c>
      <c r="DC35" s="102" t="e">
        <f t="shared" si="37"/>
        <v>#VALUE!</v>
      </c>
      <c r="DD35" s="102" t="e">
        <f t="shared" si="37"/>
        <v>#VALUE!</v>
      </c>
      <c r="DE35" s="94"/>
      <c r="DF35" s="126" t="e">
        <f t="shared" si="12"/>
        <v>#VALUE!</v>
      </c>
      <c r="DG35" s="102" t="e">
        <f t="shared" si="31"/>
        <v>#VALUE!</v>
      </c>
      <c r="DH35" s="102" t="e">
        <f t="shared" si="32"/>
        <v>#VALUE!</v>
      </c>
      <c r="DI35" s="93"/>
      <c r="DJ35" s="131" t="e">
        <f t="shared" si="13"/>
        <v>#VALUE!</v>
      </c>
      <c r="DK35" s="129" t="e">
        <f t="shared" si="41"/>
        <v>#VALUE!</v>
      </c>
      <c r="DL35" s="129" t="e">
        <f t="shared" si="41"/>
        <v>#VALUE!</v>
      </c>
      <c r="DM35" s="129" t="e">
        <f t="shared" si="41"/>
        <v>#VALUE!</v>
      </c>
      <c r="DN35" s="129" t="e">
        <f t="shared" si="41"/>
        <v>#VALUE!</v>
      </c>
      <c r="DO35" s="129" t="e">
        <f t="shared" si="41"/>
        <v>#VALUE!</v>
      </c>
      <c r="DP35" s="129" t="e">
        <f t="shared" si="41"/>
        <v>#VALUE!</v>
      </c>
      <c r="DQ35" s="129" t="e">
        <f t="shared" si="41"/>
        <v>#VALUE!</v>
      </c>
      <c r="DR35" s="129" t="e">
        <f t="shared" si="41"/>
        <v>#VALUE!</v>
      </c>
      <c r="DS35" s="129" t="e">
        <f t="shared" si="41"/>
        <v>#VALUE!</v>
      </c>
      <c r="DT35" s="94"/>
    </row>
    <row r="36" spans="1:124" ht="18" customHeight="1" x14ac:dyDescent="0.35">
      <c r="A36" s="92"/>
      <c r="B36" s="105" t="e">
        <f t="shared" si="33"/>
        <v>#VALUE!</v>
      </c>
      <c r="C36" s="93"/>
      <c r="D36" s="144" t="e">
        <f t="shared" si="15"/>
        <v>#VALUE!</v>
      </c>
      <c r="E36" s="144" t="e">
        <f t="shared" si="16"/>
        <v>#VALUE!</v>
      </c>
      <c r="F36" s="144" t="e">
        <f t="shared" si="17"/>
        <v>#VALUE!</v>
      </c>
      <c r="G36" s="93"/>
      <c r="H36" s="126" t="e">
        <f t="shared" si="34"/>
        <v>#VALUE!</v>
      </c>
      <c r="I36" s="102" t="e">
        <f t="shared" si="19"/>
        <v>#VALUE!</v>
      </c>
      <c r="J36" s="102" t="e">
        <f t="shared" si="20"/>
        <v>#VALUE!</v>
      </c>
      <c r="K36" s="93"/>
      <c r="L36" s="131" t="e">
        <f t="shared" si="0"/>
        <v>#VALUE!</v>
      </c>
      <c r="M36" s="129" t="e">
        <f t="shared" si="42"/>
        <v>#VALUE!</v>
      </c>
      <c r="N36" s="102" t="e">
        <f t="shared" si="42"/>
        <v>#VALUE!</v>
      </c>
      <c r="O36" s="102" t="e">
        <f t="shared" si="42"/>
        <v>#VALUE!</v>
      </c>
      <c r="P36" s="102" t="e">
        <f t="shared" si="42"/>
        <v>#VALUE!</v>
      </c>
      <c r="Q36" s="102" t="e">
        <f t="shared" si="42"/>
        <v>#VALUE!</v>
      </c>
      <c r="R36" s="102" t="e">
        <f t="shared" si="42"/>
        <v>#VALUE!</v>
      </c>
      <c r="S36" s="102" t="e">
        <f t="shared" si="42"/>
        <v>#VALUE!</v>
      </c>
      <c r="T36" s="102" t="e">
        <f t="shared" si="42"/>
        <v>#VALUE!</v>
      </c>
      <c r="U36" s="102" t="e">
        <f t="shared" si="42"/>
        <v>#VALUE!</v>
      </c>
      <c r="V36" s="102" t="e">
        <f t="shared" si="42"/>
        <v>#VALUE!</v>
      </c>
      <c r="W36" s="102" t="e">
        <f t="shared" si="42"/>
        <v>#VALUE!</v>
      </c>
      <c r="X36" s="102" t="e">
        <f t="shared" si="42"/>
        <v>#VALUE!</v>
      </c>
      <c r="Y36" s="102" t="e">
        <f t="shared" si="42"/>
        <v>#VALUE!</v>
      </c>
      <c r="Z36" s="102" t="e">
        <f t="shared" si="42"/>
        <v>#VALUE!</v>
      </c>
      <c r="AA36" s="102" t="e">
        <f t="shared" si="42"/>
        <v>#VALUE!</v>
      </c>
      <c r="AB36" s="102" t="e">
        <f t="shared" si="42"/>
        <v>#VALUE!</v>
      </c>
      <c r="AC36" s="102" t="e">
        <f t="shared" si="38"/>
        <v>#VALUE!</v>
      </c>
      <c r="AD36" s="102" t="e">
        <f t="shared" si="38"/>
        <v>#VALUE!</v>
      </c>
      <c r="AE36" s="102" t="e">
        <f t="shared" si="36"/>
        <v>#VALUE!</v>
      </c>
      <c r="AF36" s="102" t="e">
        <f t="shared" si="36"/>
        <v>#VALUE!</v>
      </c>
      <c r="AG36" s="102" t="e">
        <f t="shared" si="36"/>
        <v>#VALUE!</v>
      </c>
      <c r="AH36" s="102" t="e">
        <f t="shared" si="36"/>
        <v>#VALUE!</v>
      </c>
      <c r="AI36" s="102" t="e">
        <f t="shared" si="36"/>
        <v>#VALUE!</v>
      </c>
      <c r="AJ36" s="102" t="e">
        <f t="shared" si="36"/>
        <v>#VALUE!</v>
      </c>
      <c r="AK36" s="102" t="e">
        <f t="shared" si="36"/>
        <v>#VALUE!</v>
      </c>
      <c r="AL36" s="102" t="e">
        <f t="shared" si="36"/>
        <v>#VALUE!</v>
      </c>
      <c r="AM36" s="102" t="e">
        <f t="shared" si="36"/>
        <v>#VALUE!</v>
      </c>
      <c r="AN36" s="102" t="e">
        <f t="shared" si="36"/>
        <v>#VALUE!</v>
      </c>
      <c r="AO36" s="102" t="e">
        <f t="shared" si="36"/>
        <v>#VALUE!</v>
      </c>
      <c r="AP36" s="102" t="e">
        <f t="shared" si="36"/>
        <v>#VALUE!</v>
      </c>
      <c r="AQ36" s="103"/>
      <c r="AR36" s="126" t="e">
        <f t="shared" si="3"/>
        <v>#VALUE!</v>
      </c>
      <c r="AS36" s="102" t="e">
        <f t="shared" si="22"/>
        <v>#VALUE!</v>
      </c>
      <c r="AT36" s="102" t="e">
        <f t="shared" si="23"/>
        <v>#VALUE!</v>
      </c>
      <c r="AU36" s="93"/>
      <c r="AV36" s="131" t="e">
        <f t="shared" si="4"/>
        <v>#VALUE!</v>
      </c>
      <c r="AW36" s="129" t="e">
        <f t="shared" si="43"/>
        <v>#VALUE!</v>
      </c>
      <c r="AX36" s="129" t="e">
        <f t="shared" si="43"/>
        <v>#VALUE!</v>
      </c>
      <c r="AY36" s="129" t="e">
        <f t="shared" si="43"/>
        <v>#VALUE!</v>
      </c>
      <c r="AZ36" s="129" t="e">
        <f t="shared" si="43"/>
        <v>#VALUE!</v>
      </c>
      <c r="BA36" s="129" t="e">
        <f t="shared" si="43"/>
        <v>#VALUE!</v>
      </c>
      <c r="BB36" s="129" t="e">
        <f t="shared" si="43"/>
        <v>#VALUE!</v>
      </c>
      <c r="BC36" s="129" t="e">
        <f t="shared" si="43"/>
        <v>#VALUE!</v>
      </c>
      <c r="BD36" s="129" t="e">
        <f t="shared" si="43"/>
        <v>#VALUE!</v>
      </c>
      <c r="BE36" s="129" t="e">
        <f t="shared" si="43"/>
        <v>#VALUE!</v>
      </c>
      <c r="BF36" s="103"/>
      <c r="BG36" s="126" t="e">
        <f t="shared" si="6"/>
        <v>#VALUE!</v>
      </c>
      <c r="BH36" s="102" t="e">
        <f t="shared" si="25"/>
        <v>#VALUE!</v>
      </c>
      <c r="BI36" s="102" t="e">
        <f t="shared" si="26"/>
        <v>#VALUE!</v>
      </c>
      <c r="BJ36" s="93"/>
      <c r="BK36" s="131" t="e">
        <f t="shared" si="7"/>
        <v>#VALUE!</v>
      </c>
      <c r="BL36" s="129" t="e">
        <f t="shared" si="39"/>
        <v>#VALUE!</v>
      </c>
      <c r="BM36" s="129" t="e">
        <f t="shared" si="39"/>
        <v>#VALUE!</v>
      </c>
      <c r="BN36" s="129" t="e">
        <f t="shared" si="39"/>
        <v>#VALUE!</v>
      </c>
      <c r="BO36" s="129" t="e">
        <f t="shared" si="39"/>
        <v>#VALUE!</v>
      </c>
      <c r="BP36" s="129" t="e">
        <f t="shared" si="39"/>
        <v>#VALUE!</v>
      </c>
      <c r="BQ36" s="129" t="e">
        <f t="shared" si="39"/>
        <v>#VALUE!</v>
      </c>
      <c r="BR36" s="129" t="e">
        <f t="shared" si="39"/>
        <v>#VALUE!</v>
      </c>
      <c r="BS36" s="129" t="e">
        <f t="shared" si="39"/>
        <v>#VALUE!</v>
      </c>
      <c r="BT36" s="129" t="e">
        <f t="shared" si="39"/>
        <v>#VALUE!</v>
      </c>
      <c r="BU36" s="94"/>
      <c r="BV36" s="126" t="e">
        <f t="shared" si="35"/>
        <v>#VALUE!</v>
      </c>
      <c r="BW36" s="102" t="e">
        <f t="shared" si="28"/>
        <v>#VALUE!</v>
      </c>
      <c r="BX36" s="102" t="e">
        <f t="shared" si="29"/>
        <v>#VALUE!</v>
      </c>
      <c r="BY36" s="93"/>
      <c r="BZ36" s="131" t="e">
        <f t="shared" si="9"/>
        <v>#VALUE!</v>
      </c>
      <c r="CA36" s="129" t="e">
        <f t="shared" si="44"/>
        <v>#VALUE!</v>
      </c>
      <c r="CB36" s="102" t="e">
        <f t="shared" si="44"/>
        <v>#VALUE!</v>
      </c>
      <c r="CC36" s="102" t="e">
        <f t="shared" si="44"/>
        <v>#VALUE!</v>
      </c>
      <c r="CD36" s="102" t="e">
        <f t="shared" si="44"/>
        <v>#VALUE!</v>
      </c>
      <c r="CE36" s="102" t="e">
        <f t="shared" si="44"/>
        <v>#VALUE!</v>
      </c>
      <c r="CF36" s="102" t="e">
        <f t="shared" si="44"/>
        <v>#VALUE!</v>
      </c>
      <c r="CG36" s="102" t="e">
        <f t="shared" si="44"/>
        <v>#VALUE!</v>
      </c>
      <c r="CH36" s="102" t="e">
        <f t="shared" si="44"/>
        <v>#VALUE!</v>
      </c>
      <c r="CI36" s="102" t="e">
        <f t="shared" si="44"/>
        <v>#VALUE!</v>
      </c>
      <c r="CJ36" s="102" t="e">
        <f t="shared" si="44"/>
        <v>#VALUE!</v>
      </c>
      <c r="CK36" s="102" t="e">
        <f t="shared" si="44"/>
        <v>#VALUE!</v>
      </c>
      <c r="CL36" s="102" t="e">
        <f t="shared" si="44"/>
        <v>#VALUE!</v>
      </c>
      <c r="CM36" s="102" t="e">
        <f t="shared" si="44"/>
        <v>#VALUE!</v>
      </c>
      <c r="CN36" s="102" t="e">
        <f t="shared" si="44"/>
        <v>#VALUE!</v>
      </c>
      <c r="CO36" s="102" t="e">
        <f t="shared" si="44"/>
        <v>#VALUE!</v>
      </c>
      <c r="CP36" s="102" t="e">
        <f t="shared" si="44"/>
        <v>#VALUE!</v>
      </c>
      <c r="CQ36" s="102" t="e">
        <f t="shared" si="40"/>
        <v>#VALUE!</v>
      </c>
      <c r="CR36" s="102" t="e">
        <f t="shared" si="40"/>
        <v>#VALUE!</v>
      </c>
      <c r="CS36" s="102" t="e">
        <f t="shared" si="37"/>
        <v>#VALUE!</v>
      </c>
      <c r="CT36" s="102" t="e">
        <f t="shared" si="37"/>
        <v>#VALUE!</v>
      </c>
      <c r="CU36" s="102" t="e">
        <f t="shared" si="37"/>
        <v>#VALUE!</v>
      </c>
      <c r="CV36" s="102" t="e">
        <f t="shared" si="37"/>
        <v>#VALUE!</v>
      </c>
      <c r="CW36" s="102" t="e">
        <f t="shared" si="37"/>
        <v>#VALUE!</v>
      </c>
      <c r="CX36" s="102" t="e">
        <f t="shared" si="37"/>
        <v>#VALUE!</v>
      </c>
      <c r="CY36" s="102" t="e">
        <f t="shared" si="37"/>
        <v>#VALUE!</v>
      </c>
      <c r="CZ36" s="102" t="e">
        <f t="shared" si="37"/>
        <v>#VALUE!</v>
      </c>
      <c r="DA36" s="102" t="e">
        <f t="shared" si="37"/>
        <v>#VALUE!</v>
      </c>
      <c r="DB36" s="102" t="e">
        <f t="shared" si="37"/>
        <v>#VALUE!</v>
      </c>
      <c r="DC36" s="102" t="e">
        <f t="shared" si="37"/>
        <v>#VALUE!</v>
      </c>
      <c r="DD36" s="102" t="e">
        <f t="shared" si="37"/>
        <v>#VALUE!</v>
      </c>
      <c r="DE36" s="94"/>
      <c r="DF36" s="126" t="e">
        <f t="shared" si="12"/>
        <v>#VALUE!</v>
      </c>
      <c r="DG36" s="102" t="e">
        <f t="shared" si="31"/>
        <v>#VALUE!</v>
      </c>
      <c r="DH36" s="102" t="e">
        <f t="shared" si="32"/>
        <v>#VALUE!</v>
      </c>
      <c r="DI36" s="93"/>
      <c r="DJ36" s="131" t="e">
        <f t="shared" si="13"/>
        <v>#VALUE!</v>
      </c>
      <c r="DK36" s="129" t="e">
        <f t="shared" si="41"/>
        <v>#VALUE!</v>
      </c>
      <c r="DL36" s="129" t="e">
        <f t="shared" si="41"/>
        <v>#VALUE!</v>
      </c>
      <c r="DM36" s="129" t="e">
        <f t="shared" si="41"/>
        <v>#VALUE!</v>
      </c>
      <c r="DN36" s="129" t="e">
        <f t="shared" si="41"/>
        <v>#VALUE!</v>
      </c>
      <c r="DO36" s="129" t="e">
        <f t="shared" si="41"/>
        <v>#VALUE!</v>
      </c>
      <c r="DP36" s="129" t="e">
        <f t="shared" si="41"/>
        <v>#VALUE!</v>
      </c>
      <c r="DQ36" s="129" t="e">
        <f t="shared" si="41"/>
        <v>#VALUE!</v>
      </c>
      <c r="DR36" s="129" t="e">
        <f t="shared" si="41"/>
        <v>#VALUE!</v>
      </c>
      <c r="DS36" s="129" t="e">
        <f t="shared" si="41"/>
        <v>#VALUE!</v>
      </c>
      <c r="DT36" s="94"/>
    </row>
    <row r="37" spans="1:124" ht="18" customHeight="1" x14ac:dyDescent="0.35">
      <c r="A37" s="92"/>
      <c r="B37" s="105" t="e">
        <f t="shared" si="33"/>
        <v>#VALUE!</v>
      </c>
      <c r="C37" s="93"/>
      <c r="D37" s="144" t="e">
        <f t="shared" si="15"/>
        <v>#VALUE!</v>
      </c>
      <c r="E37" s="144" t="e">
        <f t="shared" si="16"/>
        <v>#VALUE!</v>
      </c>
      <c r="F37" s="144" t="e">
        <f t="shared" si="17"/>
        <v>#VALUE!</v>
      </c>
      <c r="G37" s="93"/>
      <c r="H37" s="126" t="e">
        <f t="shared" si="34"/>
        <v>#VALUE!</v>
      </c>
      <c r="I37" s="102" t="e">
        <f t="shared" si="19"/>
        <v>#VALUE!</v>
      </c>
      <c r="J37" s="102" t="e">
        <f t="shared" si="20"/>
        <v>#VALUE!</v>
      </c>
      <c r="K37" s="93"/>
      <c r="L37" s="131" t="e">
        <f t="shared" si="0"/>
        <v>#VALUE!</v>
      </c>
      <c r="M37" s="129" t="e">
        <f t="shared" si="42"/>
        <v>#VALUE!</v>
      </c>
      <c r="N37" s="102" t="e">
        <f t="shared" si="42"/>
        <v>#VALUE!</v>
      </c>
      <c r="O37" s="102" t="e">
        <f t="shared" si="42"/>
        <v>#VALUE!</v>
      </c>
      <c r="P37" s="102" t="e">
        <f t="shared" si="42"/>
        <v>#VALUE!</v>
      </c>
      <c r="Q37" s="102" t="e">
        <f t="shared" si="42"/>
        <v>#VALUE!</v>
      </c>
      <c r="R37" s="102" t="e">
        <f t="shared" si="42"/>
        <v>#VALUE!</v>
      </c>
      <c r="S37" s="102" t="e">
        <f t="shared" si="42"/>
        <v>#VALUE!</v>
      </c>
      <c r="T37" s="102" t="e">
        <f t="shared" si="42"/>
        <v>#VALUE!</v>
      </c>
      <c r="U37" s="102" t="e">
        <f t="shared" si="42"/>
        <v>#VALUE!</v>
      </c>
      <c r="V37" s="102" t="e">
        <f t="shared" si="42"/>
        <v>#VALUE!</v>
      </c>
      <c r="W37" s="102" t="e">
        <f t="shared" si="42"/>
        <v>#VALUE!</v>
      </c>
      <c r="X37" s="102" t="e">
        <f t="shared" si="42"/>
        <v>#VALUE!</v>
      </c>
      <c r="Y37" s="102" t="e">
        <f t="shared" si="42"/>
        <v>#VALUE!</v>
      </c>
      <c r="Z37" s="102" t="e">
        <f t="shared" si="42"/>
        <v>#VALUE!</v>
      </c>
      <c r="AA37" s="102" t="e">
        <f t="shared" si="42"/>
        <v>#VALUE!</v>
      </c>
      <c r="AB37" s="102" t="e">
        <f t="shared" si="42"/>
        <v>#VALUE!</v>
      </c>
      <c r="AC37" s="102" t="e">
        <f t="shared" si="38"/>
        <v>#VALUE!</v>
      </c>
      <c r="AD37" s="102" t="e">
        <f t="shared" si="38"/>
        <v>#VALUE!</v>
      </c>
      <c r="AE37" s="102" t="e">
        <f t="shared" si="36"/>
        <v>#VALUE!</v>
      </c>
      <c r="AF37" s="102" t="e">
        <f t="shared" si="36"/>
        <v>#VALUE!</v>
      </c>
      <c r="AG37" s="102" t="e">
        <f t="shared" si="36"/>
        <v>#VALUE!</v>
      </c>
      <c r="AH37" s="102" t="e">
        <f t="shared" si="36"/>
        <v>#VALUE!</v>
      </c>
      <c r="AI37" s="102" t="e">
        <f t="shared" si="36"/>
        <v>#VALUE!</v>
      </c>
      <c r="AJ37" s="102" t="e">
        <f t="shared" si="36"/>
        <v>#VALUE!</v>
      </c>
      <c r="AK37" s="102" t="e">
        <f t="shared" si="36"/>
        <v>#VALUE!</v>
      </c>
      <c r="AL37" s="102" t="e">
        <f t="shared" si="36"/>
        <v>#VALUE!</v>
      </c>
      <c r="AM37" s="102" t="e">
        <f t="shared" si="36"/>
        <v>#VALUE!</v>
      </c>
      <c r="AN37" s="102" t="e">
        <f t="shared" si="36"/>
        <v>#VALUE!</v>
      </c>
      <c r="AO37" s="102" t="e">
        <f t="shared" si="36"/>
        <v>#VALUE!</v>
      </c>
      <c r="AP37" s="102" t="e">
        <f t="shared" si="36"/>
        <v>#VALUE!</v>
      </c>
      <c r="AQ37" s="103"/>
      <c r="AR37" s="126" t="e">
        <f t="shared" si="3"/>
        <v>#VALUE!</v>
      </c>
      <c r="AS37" s="102" t="e">
        <f t="shared" si="22"/>
        <v>#VALUE!</v>
      </c>
      <c r="AT37" s="102" t="e">
        <f t="shared" si="23"/>
        <v>#VALUE!</v>
      </c>
      <c r="AU37" s="93"/>
      <c r="AV37" s="131" t="e">
        <f t="shared" si="4"/>
        <v>#VALUE!</v>
      </c>
      <c r="AW37" s="129" t="e">
        <f t="shared" si="43"/>
        <v>#VALUE!</v>
      </c>
      <c r="AX37" s="129" t="e">
        <f t="shared" si="43"/>
        <v>#VALUE!</v>
      </c>
      <c r="AY37" s="129" t="e">
        <f t="shared" si="43"/>
        <v>#VALUE!</v>
      </c>
      <c r="AZ37" s="129" t="e">
        <f t="shared" si="43"/>
        <v>#VALUE!</v>
      </c>
      <c r="BA37" s="129" t="e">
        <f t="shared" si="43"/>
        <v>#VALUE!</v>
      </c>
      <c r="BB37" s="129" t="e">
        <f t="shared" si="43"/>
        <v>#VALUE!</v>
      </c>
      <c r="BC37" s="129" t="e">
        <f t="shared" si="43"/>
        <v>#VALUE!</v>
      </c>
      <c r="BD37" s="129" t="e">
        <f t="shared" si="43"/>
        <v>#VALUE!</v>
      </c>
      <c r="BE37" s="129" t="e">
        <f t="shared" si="43"/>
        <v>#VALUE!</v>
      </c>
      <c r="BF37" s="103"/>
      <c r="BG37" s="126" t="e">
        <f t="shared" si="6"/>
        <v>#VALUE!</v>
      </c>
      <c r="BH37" s="102" t="e">
        <f t="shared" si="25"/>
        <v>#VALUE!</v>
      </c>
      <c r="BI37" s="102" t="e">
        <f t="shared" si="26"/>
        <v>#VALUE!</v>
      </c>
      <c r="BJ37" s="93"/>
      <c r="BK37" s="131" t="e">
        <f t="shared" si="7"/>
        <v>#VALUE!</v>
      </c>
      <c r="BL37" s="129" t="e">
        <f t="shared" si="39"/>
        <v>#VALUE!</v>
      </c>
      <c r="BM37" s="129" t="e">
        <f t="shared" si="39"/>
        <v>#VALUE!</v>
      </c>
      <c r="BN37" s="129" t="e">
        <f t="shared" si="39"/>
        <v>#VALUE!</v>
      </c>
      <c r="BO37" s="129" t="e">
        <f t="shared" si="39"/>
        <v>#VALUE!</v>
      </c>
      <c r="BP37" s="129" t="e">
        <f t="shared" si="39"/>
        <v>#VALUE!</v>
      </c>
      <c r="BQ37" s="129" t="e">
        <f t="shared" si="39"/>
        <v>#VALUE!</v>
      </c>
      <c r="BR37" s="129" t="e">
        <f t="shared" si="39"/>
        <v>#VALUE!</v>
      </c>
      <c r="BS37" s="129" t="e">
        <f t="shared" si="39"/>
        <v>#VALUE!</v>
      </c>
      <c r="BT37" s="129" t="e">
        <f t="shared" si="39"/>
        <v>#VALUE!</v>
      </c>
      <c r="BU37" s="94"/>
      <c r="BV37" s="126" t="e">
        <f t="shared" si="35"/>
        <v>#VALUE!</v>
      </c>
      <c r="BW37" s="102" t="e">
        <f t="shared" si="28"/>
        <v>#VALUE!</v>
      </c>
      <c r="BX37" s="102" t="e">
        <f t="shared" si="29"/>
        <v>#VALUE!</v>
      </c>
      <c r="BY37" s="93"/>
      <c r="BZ37" s="131" t="e">
        <f t="shared" si="9"/>
        <v>#VALUE!</v>
      </c>
      <c r="CA37" s="129" t="e">
        <f t="shared" si="44"/>
        <v>#VALUE!</v>
      </c>
      <c r="CB37" s="102" t="e">
        <f t="shared" si="44"/>
        <v>#VALUE!</v>
      </c>
      <c r="CC37" s="102" t="e">
        <f t="shared" si="44"/>
        <v>#VALUE!</v>
      </c>
      <c r="CD37" s="102" t="e">
        <f t="shared" si="44"/>
        <v>#VALUE!</v>
      </c>
      <c r="CE37" s="102" t="e">
        <f t="shared" si="44"/>
        <v>#VALUE!</v>
      </c>
      <c r="CF37" s="102" t="e">
        <f t="shared" si="44"/>
        <v>#VALUE!</v>
      </c>
      <c r="CG37" s="102" t="e">
        <f t="shared" si="44"/>
        <v>#VALUE!</v>
      </c>
      <c r="CH37" s="102" t="e">
        <f t="shared" si="44"/>
        <v>#VALUE!</v>
      </c>
      <c r="CI37" s="102" t="e">
        <f t="shared" si="44"/>
        <v>#VALUE!</v>
      </c>
      <c r="CJ37" s="102" t="e">
        <f t="shared" si="44"/>
        <v>#VALUE!</v>
      </c>
      <c r="CK37" s="102" t="e">
        <f t="shared" si="44"/>
        <v>#VALUE!</v>
      </c>
      <c r="CL37" s="102" t="e">
        <f t="shared" si="44"/>
        <v>#VALUE!</v>
      </c>
      <c r="CM37" s="102" t="e">
        <f t="shared" si="44"/>
        <v>#VALUE!</v>
      </c>
      <c r="CN37" s="102" t="e">
        <f t="shared" si="44"/>
        <v>#VALUE!</v>
      </c>
      <c r="CO37" s="102" t="e">
        <f t="shared" si="44"/>
        <v>#VALUE!</v>
      </c>
      <c r="CP37" s="102" t="e">
        <f t="shared" si="44"/>
        <v>#VALUE!</v>
      </c>
      <c r="CQ37" s="102" t="e">
        <f t="shared" si="40"/>
        <v>#VALUE!</v>
      </c>
      <c r="CR37" s="102" t="e">
        <f t="shared" si="40"/>
        <v>#VALUE!</v>
      </c>
      <c r="CS37" s="102" t="e">
        <f t="shared" si="37"/>
        <v>#VALUE!</v>
      </c>
      <c r="CT37" s="102" t="e">
        <f t="shared" si="37"/>
        <v>#VALUE!</v>
      </c>
      <c r="CU37" s="102" t="e">
        <f t="shared" si="37"/>
        <v>#VALUE!</v>
      </c>
      <c r="CV37" s="102" t="e">
        <f t="shared" si="37"/>
        <v>#VALUE!</v>
      </c>
      <c r="CW37" s="102" t="e">
        <f t="shared" si="37"/>
        <v>#VALUE!</v>
      </c>
      <c r="CX37" s="102" t="e">
        <f t="shared" si="37"/>
        <v>#VALUE!</v>
      </c>
      <c r="CY37" s="102" t="e">
        <f t="shared" si="37"/>
        <v>#VALUE!</v>
      </c>
      <c r="CZ37" s="102" t="e">
        <f t="shared" si="37"/>
        <v>#VALUE!</v>
      </c>
      <c r="DA37" s="102" t="e">
        <f t="shared" si="37"/>
        <v>#VALUE!</v>
      </c>
      <c r="DB37" s="102" t="e">
        <f t="shared" si="37"/>
        <v>#VALUE!</v>
      </c>
      <c r="DC37" s="102" t="e">
        <f t="shared" si="37"/>
        <v>#VALUE!</v>
      </c>
      <c r="DD37" s="102" t="e">
        <f t="shared" si="37"/>
        <v>#VALUE!</v>
      </c>
      <c r="DE37" s="94"/>
      <c r="DF37" s="126" t="e">
        <f t="shared" si="12"/>
        <v>#VALUE!</v>
      </c>
      <c r="DG37" s="102" t="e">
        <f t="shared" si="31"/>
        <v>#VALUE!</v>
      </c>
      <c r="DH37" s="102" t="e">
        <f t="shared" si="32"/>
        <v>#VALUE!</v>
      </c>
      <c r="DI37" s="93"/>
      <c r="DJ37" s="131" t="e">
        <f t="shared" si="13"/>
        <v>#VALUE!</v>
      </c>
      <c r="DK37" s="129" t="e">
        <f t="shared" si="41"/>
        <v>#VALUE!</v>
      </c>
      <c r="DL37" s="129" t="e">
        <f t="shared" si="41"/>
        <v>#VALUE!</v>
      </c>
      <c r="DM37" s="129" t="e">
        <f t="shared" si="41"/>
        <v>#VALUE!</v>
      </c>
      <c r="DN37" s="129" t="e">
        <f t="shared" si="41"/>
        <v>#VALUE!</v>
      </c>
      <c r="DO37" s="129" t="e">
        <f t="shared" si="41"/>
        <v>#VALUE!</v>
      </c>
      <c r="DP37" s="129" t="e">
        <f t="shared" si="41"/>
        <v>#VALUE!</v>
      </c>
      <c r="DQ37" s="129" t="e">
        <f t="shared" si="41"/>
        <v>#VALUE!</v>
      </c>
      <c r="DR37" s="129" t="e">
        <f t="shared" si="41"/>
        <v>#VALUE!</v>
      </c>
      <c r="DS37" s="129" t="e">
        <f t="shared" si="41"/>
        <v>#VALUE!</v>
      </c>
      <c r="DT37" s="94"/>
    </row>
    <row r="38" spans="1:124" ht="18" customHeight="1" x14ac:dyDescent="0.35">
      <c r="A38" s="92"/>
      <c r="B38" s="105" t="e">
        <f t="shared" si="33"/>
        <v>#VALUE!</v>
      </c>
      <c r="C38" s="93"/>
      <c r="D38" s="144" t="e">
        <f t="shared" si="15"/>
        <v>#VALUE!</v>
      </c>
      <c r="E38" s="144" t="e">
        <f t="shared" si="16"/>
        <v>#VALUE!</v>
      </c>
      <c r="F38" s="144" t="e">
        <f t="shared" si="17"/>
        <v>#VALUE!</v>
      </c>
      <c r="G38" s="93"/>
      <c r="H38" s="126" t="e">
        <f t="shared" si="34"/>
        <v>#VALUE!</v>
      </c>
      <c r="I38" s="102" t="e">
        <f t="shared" si="19"/>
        <v>#VALUE!</v>
      </c>
      <c r="J38" s="102" t="e">
        <f t="shared" si="20"/>
        <v>#VALUE!</v>
      </c>
      <c r="K38" s="93"/>
      <c r="L38" s="131" t="e">
        <f t="shared" si="0"/>
        <v>#VALUE!</v>
      </c>
      <c r="M38" s="129" t="e">
        <f t="shared" si="42"/>
        <v>#VALUE!</v>
      </c>
      <c r="N38" s="102" t="e">
        <f t="shared" si="42"/>
        <v>#VALUE!</v>
      </c>
      <c r="O38" s="102" t="e">
        <f t="shared" si="42"/>
        <v>#VALUE!</v>
      </c>
      <c r="P38" s="102" t="e">
        <f t="shared" si="42"/>
        <v>#VALUE!</v>
      </c>
      <c r="Q38" s="102" t="e">
        <f t="shared" si="42"/>
        <v>#VALUE!</v>
      </c>
      <c r="R38" s="102" t="e">
        <f t="shared" si="42"/>
        <v>#VALUE!</v>
      </c>
      <c r="S38" s="102" t="e">
        <f t="shared" si="42"/>
        <v>#VALUE!</v>
      </c>
      <c r="T38" s="102" t="e">
        <f t="shared" si="42"/>
        <v>#VALUE!</v>
      </c>
      <c r="U38" s="102" t="e">
        <f t="shared" si="42"/>
        <v>#VALUE!</v>
      </c>
      <c r="V38" s="102" t="e">
        <f t="shared" si="42"/>
        <v>#VALUE!</v>
      </c>
      <c r="W38" s="102" t="e">
        <f t="shared" si="42"/>
        <v>#VALUE!</v>
      </c>
      <c r="X38" s="102" t="e">
        <f t="shared" si="42"/>
        <v>#VALUE!</v>
      </c>
      <c r="Y38" s="102" t="e">
        <f t="shared" si="42"/>
        <v>#VALUE!</v>
      </c>
      <c r="Z38" s="102" t="e">
        <f t="shared" si="42"/>
        <v>#VALUE!</v>
      </c>
      <c r="AA38" s="102" t="e">
        <f t="shared" si="42"/>
        <v>#VALUE!</v>
      </c>
      <c r="AB38" s="102" t="e">
        <f t="shared" si="42"/>
        <v>#VALUE!</v>
      </c>
      <c r="AC38" s="102" t="e">
        <f t="shared" si="38"/>
        <v>#VALUE!</v>
      </c>
      <c r="AD38" s="102" t="e">
        <f t="shared" si="38"/>
        <v>#VALUE!</v>
      </c>
      <c r="AE38" s="102" t="e">
        <f t="shared" si="36"/>
        <v>#VALUE!</v>
      </c>
      <c r="AF38" s="102" t="e">
        <f t="shared" si="36"/>
        <v>#VALUE!</v>
      </c>
      <c r="AG38" s="102" t="e">
        <f t="shared" si="36"/>
        <v>#VALUE!</v>
      </c>
      <c r="AH38" s="102" t="e">
        <f t="shared" si="36"/>
        <v>#VALUE!</v>
      </c>
      <c r="AI38" s="102" t="e">
        <f t="shared" si="36"/>
        <v>#VALUE!</v>
      </c>
      <c r="AJ38" s="102" t="e">
        <f t="shared" si="36"/>
        <v>#VALUE!</v>
      </c>
      <c r="AK38" s="102" t="e">
        <f t="shared" si="36"/>
        <v>#VALUE!</v>
      </c>
      <c r="AL38" s="102" t="e">
        <f t="shared" si="36"/>
        <v>#VALUE!</v>
      </c>
      <c r="AM38" s="102" t="e">
        <f t="shared" si="36"/>
        <v>#VALUE!</v>
      </c>
      <c r="AN38" s="102" t="e">
        <f t="shared" si="36"/>
        <v>#VALUE!</v>
      </c>
      <c r="AO38" s="102" t="e">
        <f t="shared" si="36"/>
        <v>#VALUE!</v>
      </c>
      <c r="AP38" s="102" t="e">
        <f t="shared" si="36"/>
        <v>#VALUE!</v>
      </c>
      <c r="AQ38" s="103"/>
      <c r="AR38" s="126" t="e">
        <f t="shared" si="3"/>
        <v>#VALUE!</v>
      </c>
      <c r="AS38" s="102" t="e">
        <f t="shared" si="22"/>
        <v>#VALUE!</v>
      </c>
      <c r="AT38" s="102" t="e">
        <f t="shared" si="23"/>
        <v>#VALUE!</v>
      </c>
      <c r="AU38" s="93"/>
      <c r="AV38" s="131" t="e">
        <f t="shared" si="4"/>
        <v>#VALUE!</v>
      </c>
      <c r="AW38" s="129" t="e">
        <f t="shared" si="43"/>
        <v>#VALUE!</v>
      </c>
      <c r="AX38" s="129" t="e">
        <f t="shared" si="43"/>
        <v>#VALUE!</v>
      </c>
      <c r="AY38" s="129" t="e">
        <f t="shared" si="43"/>
        <v>#VALUE!</v>
      </c>
      <c r="AZ38" s="129" t="e">
        <f t="shared" si="43"/>
        <v>#VALUE!</v>
      </c>
      <c r="BA38" s="129" t="e">
        <f t="shared" si="43"/>
        <v>#VALUE!</v>
      </c>
      <c r="BB38" s="129" t="e">
        <f t="shared" si="43"/>
        <v>#VALUE!</v>
      </c>
      <c r="BC38" s="129" t="e">
        <f t="shared" si="43"/>
        <v>#VALUE!</v>
      </c>
      <c r="BD38" s="129" t="e">
        <f t="shared" si="43"/>
        <v>#VALUE!</v>
      </c>
      <c r="BE38" s="129" t="e">
        <f t="shared" si="43"/>
        <v>#VALUE!</v>
      </c>
      <c r="BF38" s="103"/>
      <c r="BG38" s="126" t="e">
        <f t="shared" si="6"/>
        <v>#VALUE!</v>
      </c>
      <c r="BH38" s="102" t="e">
        <f t="shared" si="25"/>
        <v>#VALUE!</v>
      </c>
      <c r="BI38" s="102" t="e">
        <f t="shared" si="26"/>
        <v>#VALUE!</v>
      </c>
      <c r="BJ38" s="93"/>
      <c r="BK38" s="131" t="e">
        <f t="shared" si="7"/>
        <v>#VALUE!</v>
      </c>
      <c r="BL38" s="129" t="e">
        <f t="shared" si="39"/>
        <v>#VALUE!</v>
      </c>
      <c r="BM38" s="129" t="e">
        <f t="shared" si="39"/>
        <v>#VALUE!</v>
      </c>
      <c r="BN38" s="129" t="e">
        <f t="shared" si="39"/>
        <v>#VALUE!</v>
      </c>
      <c r="BO38" s="129" t="e">
        <f t="shared" si="39"/>
        <v>#VALUE!</v>
      </c>
      <c r="BP38" s="129" t="e">
        <f t="shared" si="39"/>
        <v>#VALUE!</v>
      </c>
      <c r="BQ38" s="129" t="e">
        <f t="shared" si="39"/>
        <v>#VALUE!</v>
      </c>
      <c r="BR38" s="129" t="e">
        <f t="shared" si="39"/>
        <v>#VALUE!</v>
      </c>
      <c r="BS38" s="129" t="e">
        <f t="shared" si="39"/>
        <v>#VALUE!</v>
      </c>
      <c r="BT38" s="129" t="e">
        <f t="shared" si="39"/>
        <v>#VALUE!</v>
      </c>
      <c r="BU38" s="94"/>
      <c r="BV38" s="126" t="e">
        <f t="shared" si="35"/>
        <v>#VALUE!</v>
      </c>
      <c r="BW38" s="102" t="e">
        <f t="shared" si="28"/>
        <v>#VALUE!</v>
      </c>
      <c r="BX38" s="102" t="e">
        <f t="shared" si="29"/>
        <v>#VALUE!</v>
      </c>
      <c r="BY38" s="93"/>
      <c r="BZ38" s="131" t="e">
        <f t="shared" si="9"/>
        <v>#VALUE!</v>
      </c>
      <c r="CA38" s="129" t="e">
        <f t="shared" si="44"/>
        <v>#VALUE!</v>
      </c>
      <c r="CB38" s="102" t="e">
        <f t="shared" si="44"/>
        <v>#VALUE!</v>
      </c>
      <c r="CC38" s="102" t="e">
        <f t="shared" si="44"/>
        <v>#VALUE!</v>
      </c>
      <c r="CD38" s="102" t="e">
        <f t="shared" si="44"/>
        <v>#VALUE!</v>
      </c>
      <c r="CE38" s="102" t="e">
        <f t="shared" si="44"/>
        <v>#VALUE!</v>
      </c>
      <c r="CF38" s="102" t="e">
        <f t="shared" si="44"/>
        <v>#VALUE!</v>
      </c>
      <c r="CG38" s="102" t="e">
        <f t="shared" si="44"/>
        <v>#VALUE!</v>
      </c>
      <c r="CH38" s="102" t="e">
        <f t="shared" si="44"/>
        <v>#VALUE!</v>
      </c>
      <c r="CI38" s="102" t="e">
        <f t="shared" si="44"/>
        <v>#VALUE!</v>
      </c>
      <c r="CJ38" s="102" t="e">
        <f t="shared" si="44"/>
        <v>#VALUE!</v>
      </c>
      <c r="CK38" s="102" t="e">
        <f t="shared" si="44"/>
        <v>#VALUE!</v>
      </c>
      <c r="CL38" s="102" t="e">
        <f t="shared" si="44"/>
        <v>#VALUE!</v>
      </c>
      <c r="CM38" s="102" t="e">
        <f t="shared" si="44"/>
        <v>#VALUE!</v>
      </c>
      <c r="CN38" s="102" t="e">
        <f t="shared" si="44"/>
        <v>#VALUE!</v>
      </c>
      <c r="CO38" s="102" t="e">
        <f t="shared" si="44"/>
        <v>#VALUE!</v>
      </c>
      <c r="CP38" s="102" t="e">
        <f t="shared" si="44"/>
        <v>#VALUE!</v>
      </c>
      <c r="CQ38" s="102" t="e">
        <f t="shared" si="40"/>
        <v>#VALUE!</v>
      </c>
      <c r="CR38" s="102" t="e">
        <f t="shared" si="40"/>
        <v>#VALUE!</v>
      </c>
      <c r="CS38" s="102" t="e">
        <f t="shared" si="37"/>
        <v>#VALUE!</v>
      </c>
      <c r="CT38" s="102" t="e">
        <f t="shared" si="37"/>
        <v>#VALUE!</v>
      </c>
      <c r="CU38" s="102" t="e">
        <f t="shared" si="37"/>
        <v>#VALUE!</v>
      </c>
      <c r="CV38" s="102" t="e">
        <f t="shared" si="37"/>
        <v>#VALUE!</v>
      </c>
      <c r="CW38" s="102" t="e">
        <f t="shared" si="37"/>
        <v>#VALUE!</v>
      </c>
      <c r="CX38" s="102" t="e">
        <f t="shared" si="37"/>
        <v>#VALUE!</v>
      </c>
      <c r="CY38" s="102" t="e">
        <f t="shared" si="37"/>
        <v>#VALUE!</v>
      </c>
      <c r="CZ38" s="102" t="e">
        <f t="shared" si="37"/>
        <v>#VALUE!</v>
      </c>
      <c r="DA38" s="102" t="e">
        <f t="shared" si="37"/>
        <v>#VALUE!</v>
      </c>
      <c r="DB38" s="102" t="e">
        <f t="shared" si="37"/>
        <v>#VALUE!</v>
      </c>
      <c r="DC38" s="102" t="e">
        <f t="shared" si="37"/>
        <v>#VALUE!</v>
      </c>
      <c r="DD38" s="102" t="e">
        <f t="shared" si="37"/>
        <v>#VALUE!</v>
      </c>
      <c r="DE38" s="94"/>
      <c r="DF38" s="126" t="e">
        <f t="shared" si="12"/>
        <v>#VALUE!</v>
      </c>
      <c r="DG38" s="102" t="e">
        <f t="shared" si="31"/>
        <v>#VALUE!</v>
      </c>
      <c r="DH38" s="102" t="e">
        <f t="shared" si="32"/>
        <v>#VALUE!</v>
      </c>
      <c r="DI38" s="93"/>
      <c r="DJ38" s="131" t="e">
        <f t="shared" si="13"/>
        <v>#VALUE!</v>
      </c>
      <c r="DK38" s="129" t="e">
        <f t="shared" si="41"/>
        <v>#VALUE!</v>
      </c>
      <c r="DL38" s="129" t="e">
        <f t="shared" si="41"/>
        <v>#VALUE!</v>
      </c>
      <c r="DM38" s="129" t="e">
        <f t="shared" si="41"/>
        <v>#VALUE!</v>
      </c>
      <c r="DN38" s="129" t="e">
        <f t="shared" si="41"/>
        <v>#VALUE!</v>
      </c>
      <c r="DO38" s="129" t="e">
        <f t="shared" si="41"/>
        <v>#VALUE!</v>
      </c>
      <c r="DP38" s="129" t="e">
        <f t="shared" si="41"/>
        <v>#VALUE!</v>
      </c>
      <c r="DQ38" s="129" t="e">
        <f t="shared" si="41"/>
        <v>#VALUE!</v>
      </c>
      <c r="DR38" s="129" t="e">
        <f t="shared" si="41"/>
        <v>#VALUE!</v>
      </c>
      <c r="DS38" s="129" t="e">
        <f t="shared" si="41"/>
        <v>#VALUE!</v>
      </c>
      <c r="DT38" s="94"/>
    </row>
    <row r="39" spans="1:124" ht="18" customHeight="1" x14ac:dyDescent="0.35">
      <c r="A39" s="92"/>
      <c r="B39" s="105" t="e">
        <f t="shared" si="33"/>
        <v>#VALUE!</v>
      </c>
      <c r="C39" s="93"/>
      <c r="D39" s="144" t="e">
        <f t="shared" si="15"/>
        <v>#VALUE!</v>
      </c>
      <c r="E39" s="144" t="e">
        <f t="shared" si="16"/>
        <v>#VALUE!</v>
      </c>
      <c r="F39" s="144" t="e">
        <f t="shared" si="17"/>
        <v>#VALUE!</v>
      </c>
      <c r="G39" s="93"/>
      <c r="H39" s="126" t="e">
        <f t="shared" si="34"/>
        <v>#VALUE!</v>
      </c>
      <c r="I39" s="102" t="e">
        <f t="shared" si="19"/>
        <v>#VALUE!</v>
      </c>
      <c r="J39" s="102" t="e">
        <f t="shared" si="20"/>
        <v>#VALUE!</v>
      </c>
      <c r="K39" s="93"/>
      <c r="L39" s="131" t="e">
        <f t="shared" si="0"/>
        <v>#VALUE!</v>
      </c>
      <c r="M39" s="129" t="e">
        <f t="shared" si="42"/>
        <v>#VALUE!</v>
      </c>
      <c r="N39" s="102" t="e">
        <f t="shared" si="42"/>
        <v>#VALUE!</v>
      </c>
      <c r="O39" s="102" t="e">
        <f t="shared" si="42"/>
        <v>#VALUE!</v>
      </c>
      <c r="P39" s="102" t="e">
        <f t="shared" si="42"/>
        <v>#VALUE!</v>
      </c>
      <c r="Q39" s="102" t="e">
        <f t="shared" si="42"/>
        <v>#VALUE!</v>
      </c>
      <c r="R39" s="102" t="e">
        <f t="shared" si="42"/>
        <v>#VALUE!</v>
      </c>
      <c r="S39" s="102" t="e">
        <f t="shared" si="42"/>
        <v>#VALUE!</v>
      </c>
      <c r="T39" s="102" t="e">
        <f t="shared" si="42"/>
        <v>#VALUE!</v>
      </c>
      <c r="U39" s="102" t="e">
        <f t="shared" si="42"/>
        <v>#VALUE!</v>
      </c>
      <c r="V39" s="102" t="e">
        <f t="shared" si="42"/>
        <v>#VALUE!</v>
      </c>
      <c r="W39" s="102" t="e">
        <f t="shared" si="42"/>
        <v>#VALUE!</v>
      </c>
      <c r="X39" s="102" t="e">
        <f t="shared" si="42"/>
        <v>#VALUE!</v>
      </c>
      <c r="Y39" s="102" t="e">
        <f t="shared" si="42"/>
        <v>#VALUE!</v>
      </c>
      <c r="Z39" s="102" t="e">
        <f t="shared" si="42"/>
        <v>#VALUE!</v>
      </c>
      <c r="AA39" s="102" t="e">
        <f t="shared" si="42"/>
        <v>#VALUE!</v>
      </c>
      <c r="AB39" s="102" t="e">
        <f t="shared" si="42"/>
        <v>#VALUE!</v>
      </c>
      <c r="AC39" s="102" t="e">
        <f t="shared" si="38"/>
        <v>#VALUE!</v>
      </c>
      <c r="AD39" s="102" t="e">
        <f t="shared" si="38"/>
        <v>#VALUE!</v>
      </c>
      <c r="AE39" s="102" t="e">
        <f t="shared" si="36"/>
        <v>#VALUE!</v>
      </c>
      <c r="AF39" s="102" t="e">
        <f t="shared" si="36"/>
        <v>#VALUE!</v>
      </c>
      <c r="AG39" s="102" t="e">
        <f t="shared" si="36"/>
        <v>#VALUE!</v>
      </c>
      <c r="AH39" s="102" t="e">
        <f t="shared" si="36"/>
        <v>#VALUE!</v>
      </c>
      <c r="AI39" s="102" t="e">
        <f t="shared" si="36"/>
        <v>#VALUE!</v>
      </c>
      <c r="AJ39" s="102" t="e">
        <f t="shared" si="36"/>
        <v>#VALUE!</v>
      </c>
      <c r="AK39" s="102" t="e">
        <f t="shared" si="36"/>
        <v>#VALUE!</v>
      </c>
      <c r="AL39" s="102" t="e">
        <f t="shared" si="36"/>
        <v>#VALUE!</v>
      </c>
      <c r="AM39" s="102" t="e">
        <f t="shared" si="36"/>
        <v>#VALUE!</v>
      </c>
      <c r="AN39" s="102" t="e">
        <f t="shared" si="36"/>
        <v>#VALUE!</v>
      </c>
      <c r="AO39" s="102" t="e">
        <f t="shared" si="36"/>
        <v>#VALUE!</v>
      </c>
      <c r="AP39" s="102" t="e">
        <f t="shared" si="36"/>
        <v>#VALUE!</v>
      </c>
      <c r="AQ39" s="103"/>
      <c r="AR39" s="126" t="e">
        <f t="shared" si="3"/>
        <v>#VALUE!</v>
      </c>
      <c r="AS39" s="102" t="e">
        <f t="shared" si="22"/>
        <v>#VALUE!</v>
      </c>
      <c r="AT39" s="102" t="e">
        <f t="shared" si="23"/>
        <v>#VALUE!</v>
      </c>
      <c r="AU39" s="93"/>
      <c r="AV39" s="131" t="e">
        <f t="shared" si="4"/>
        <v>#VALUE!</v>
      </c>
      <c r="AW39" s="129" t="e">
        <f t="shared" si="43"/>
        <v>#VALUE!</v>
      </c>
      <c r="AX39" s="129" t="e">
        <f t="shared" si="43"/>
        <v>#VALUE!</v>
      </c>
      <c r="AY39" s="129" t="e">
        <f t="shared" si="43"/>
        <v>#VALUE!</v>
      </c>
      <c r="AZ39" s="129" t="e">
        <f t="shared" si="43"/>
        <v>#VALUE!</v>
      </c>
      <c r="BA39" s="129" t="e">
        <f t="shared" si="43"/>
        <v>#VALUE!</v>
      </c>
      <c r="BB39" s="129" t="e">
        <f t="shared" si="43"/>
        <v>#VALUE!</v>
      </c>
      <c r="BC39" s="129" t="e">
        <f t="shared" si="43"/>
        <v>#VALUE!</v>
      </c>
      <c r="BD39" s="129" t="e">
        <f t="shared" si="43"/>
        <v>#VALUE!</v>
      </c>
      <c r="BE39" s="129" t="e">
        <f t="shared" si="43"/>
        <v>#VALUE!</v>
      </c>
      <c r="BF39" s="103"/>
      <c r="BG39" s="126" t="e">
        <f t="shared" si="6"/>
        <v>#VALUE!</v>
      </c>
      <c r="BH39" s="102" t="e">
        <f t="shared" si="25"/>
        <v>#VALUE!</v>
      </c>
      <c r="BI39" s="102" t="e">
        <f t="shared" si="26"/>
        <v>#VALUE!</v>
      </c>
      <c r="BJ39" s="93"/>
      <c r="BK39" s="131" t="e">
        <f t="shared" si="7"/>
        <v>#VALUE!</v>
      </c>
      <c r="BL39" s="129" t="e">
        <f t="shared" si="39"/>
        <v>#VALUE!</v>
      </c>
      <c r="BM39" s="129" t="e">
        <f t="shared" si="39"/>
        <v>#VALUE!</v>
      </c>
      <c r="BN39" s="129" t="e">
        <f t="shared" si="39"/>
        <v>#VALUE!</v>
      </c>
      <c r="BO39" s="129" t="e">
        <f t="shared" si="39"/>
        <v>#VALUE!</v>
      </c>
      <c r="BP39" s="129" t="e">
        <f t="shared" si="39"/>
        <v>#VALUE!</v>
      </c>
      <c r="BQ39" s="129" t="e">
        <f t="shared" si="39"/>
        <v>#VALUE!</v>
      </c>
      <c r="BR39" s="129" t="e">
        <f t="shared" si="39"/>
        <v>#VALUE!</v>
      </c>
      <c r="BS39" s="129" t="e">
        <f t="shared" si="39"/>
        <v>#VALUE!</v>
      </c>
      <c r="BT39" s="129" t="e">
        <f t="shared" si="39"/>
        <v>#VALUE!</v>
      </c>
      <c r="BU39" s="94"/>
      <c r="BV39" s="126" t="e">
        <f t="shared" si="35"/>
        <v>#VALUE!</v>
      </c>
      <c r="BW39" s="102" t="e">
        <f t="shared" si="28"/>
        <v>#VALUE!</v>
      </c>
      <c r="BX39" s="102" t="e">
        <f t="shared" si="29"/>
        <v>#VALUE!</v>
      </c>
      <c r="BY39" s="93"/>
      <c r="BZ39" s="131" t="e">
        <f t="shared" si="9"/>
        <v>#VALUE!</v>
      </c>
      <c r="CA39" s="129" t="e">
        <f t="shared" si="44"/>
        <v>#VALUE!</v>
      </c>
      <c r="CB39" s="102" t="e">
        <f t="shared" si="44"/>
        <v>#VALUE!</v>
      </c>
      <c r="CC39" s="102" t="e">
        <f t="shared" si="44"/>
        <v>#VALUE!</v>
      </c>
      <c r="CD39" s="102" t="e">
        <f t="shared" si="44"/>
        <v>#VALUE!</v>
      </c>
      <c r="CE39" s="102" t="e">
        <f t="shared" si="44"/>
        <v>#VALUE!</v>
      </c>
      <c r="CF39" s="102" t="e">
        <f t="shared" si="44"/>
        <v>#VALUE!</v>
      </c>
      <c r="CG39" s="102" t="e">
        <f t="shared" si="44"/>
        <v>#VALUE!</v>
      </c>
      <c r="CH39" s="102" t="e">
        <f t="shared" si="44"/>
        <v>#VALUE!</v>
      </c>
      <c r="CI39" s="102" t="e">
        <f t="shared" si="44"/>
        <v>#VALUE!</v>
      </c>
      <c r="CJ39" s="102" t="e">
        <f t="shared" si="44"/>
        <v>#VALUE!</v>
      </c>
      <c r="CK39" s="102" t="e">
        <f t="shared" si="44"/>
        <v>#VALUE!</v>
      </c>
      <c r="CL39" s="102" t="e">
        <f t="shared" si="44"/>
        <v>#VALUE!</v>
      </c>
      <c r="CM39" s="102" t="e">
        <f t="shared" si="44"/>
        <v>#VALUE!</v>
      </c>
      <c r="CN39" s="102" t="e">
        <f t="shared" si="44"/>
        <v>#VALUE!</v>
      </c>
      <c r="CO39" s="102" t="e">
        <f t="shared" si="44"/>
        <v>#VALUE!</v>
      </c>
      <c r="CP39" s="102" t="e">
        <f t="shared" si="44"/>
        <v>#VALUE!</v>
      </c>
      <c r="CQ39" s="102" t="e">
        <f t="shared" si="40"/>
        <v>#VALUE!</v>
      </c>
      <c r="CR39" s="102" t="e">
        <f t="shared" si="40"/>
        <v>#VALUE!</v>
      </c>
      <c r="CS39" s="102" t="e">
        <f t="shared" si="37"/>
        <v>#VALUE!</v>
      </c>
      <c r="CT39" s="102" t="e">
        <f t="shared" si="37"/>
        <v>#VALUE!</v>
      </c>
      <c r="CU39" s="102" t="e">
        <f t="shared" si="37"/>
        <v>#VALUE!</v>
      </c>
      <c r="CV39" s="102" t="e">
        <f t="shared" si="37"/>
        <v>#VALUE!</v>
      </c>
      <c r="CW39" s="102" t="e">
        <f t="shared" si="37"/>
        <v>#VALUE!</v>
      </c>
      <c r="CX39" s="102" t="e">
        <f t="shared" si="37"/>
        <v>#VALUE!</v>
      </c>
      <c r="CY39" s="102" t="e">
        <f t="shared" si="37"/>
        <v>#VALUE!</v>
      </c>
      <c r="CZ39" s="102" t="e">
        <f t="shared" si="37"/>
        <v>#VALUE!</v>
      </c>
      <c r="DA39" s="102" t="e">
        <f t="shared" si="37"/>
        <v>#VALUE!</v>
      </c>
      <c r="DB39" s="102" t="e">
        <f t="shared" si="37"/>
        <v>#VALUE!</v>
      </c>
      <c r="DC39" s="102" t="e">
        <f t="shared" si="37"/>
        <v>#VALUE!</v>
      </c>
      <c r="DD39" s="102" t="e">
        <f t="shared" si="37"/>
        <v>#VALUE!</v>
      </c>
      <c r="DE39" s="94"/>
      <c r="DF39" s="126" t="e">
        <f t="shared" si="12"/>
        <v>#VALUE!</v>
      </c>
      <c r="DG39" s="102" t="e">
        <f t="shared" si="31"/>
        <v>#VALUE!</v>
      </c>
      <c r="DH39" s="102" t="e">
        <f t="shared" si="32"/>
        <v>#VALUE!</v>
      </c>
      <c r="DI39" s="93"/>
      <c r="DJ39" s="131" t="e">
        <f t="shared" si="13"/>
        <v>#VALUE!</v>
      </c>
      <c r="DK39" s="129" t="e">
        <f t="shared" si="41"/>
        <v>#VALUE!</v>
      </c>
      <c r="DL39" s="129" t="e">
        <f t="shared" si="41"/>
        <v>#VALUE!</v>
      </c>
      <c r="DM39" s="129" t="e">
        <f t="shared" si="41"/>
        <v>#VALUE!</v>
      </c>
      <c r="DN39" s="129" t="e">
        <f t="shared" si="41"/>
        <v>#VALUE!</v>
      </c>
      <c r="DO39" s="129" t="e">
        <f t="shared" si="41"/>
        <v>#VALUE!</v>
      </c>
      <c r="DP39" s="129" t="e">
        <f t="shared" si="41"/>
        <v>#VALUE!</v>
      </c>
      <c r="DQ39" s="129" t="e">
        <f t="shared" si="41"/>
        <v>#VALUE!</v>
      </c>
      <c r="DR39" s="129" t="e">
        <f t="shared" si="41"/>
        <v>#VALUE!</v>
      </c>
      <c r="DS39" s="129" t="e">
        <f t="shared" si="41"/>
        <v>#VALUE!</v>
      </c>
      <c r="DT39" s="94"/>
    </row>
    <row r="40" spans="1:124" ht="18" customHeight="1" x14ac:dyDescent="0.35">
      <c r="A40" s="92"/>
      <c r="B40" s="105" t="e">
        <f t="shared" si="33"/>
        <v>#VALUE!</v>
      </c>
      <c r="C40" s="93"/>
      <c r="D40" s="144" t="e">
        <f t="shared" si="15"/>
        <v>#VALUE!</v>
      </c>
      <c r="E40" s="144" t="e">
        <f t="shared" si="16"/>
        <v>#VALUE!</v>
      </c>
      <c r="F40" s="144" t="e">
        <f t="shared" si="17"/>
        <v>#VALUE!</v>
      </c>
      <c r="G40" s="93"/>
      <c r="H40" s="126" t="e">
        <f t="shared" si="34"/>
        <v>#VALUE!</v>
      </c>
      <c r="I40" s="102" t="e">
        <f t="shared" si="19"/>
        <v>#VALUE!</v>
      </c>
      <c r="J40" s="102" t="e">
        <f t="shared" si="20"/>
        <v>#VALUE!</v>
      </c>
      <c r="K40" s="93"/>
      <c r="L40" s="131" t="e">
        <f>SUM(M40:O40)</f>
        <v>#VALUE!</v>
      </c>
      <c r="M40" s="129" t="e">
        <f t="shared" si="42"/>
        <v>#VALUE!</v>
      </c>
      <c r="N40" s="102" t="e">
        <f t="shared" si="42"/>
        <v>#VALUE!</v>
      </c>
      <c r="O40" s="102" t="e">
        <f t="shared" si="42"/>
        <v>#VALUE!</v>
      </c>
      <c r="P40" s="102" t="e">
        <f t="shared" si="42"/>
        <v>#VALUE!</v>
      </c>
      <c r="Q40" s="102" t="e">
        <f t="shared" si="42"/>
        <v>#VALUE!</v>
      </c>
      <c r="R40" s="102" t="e">
        <f t="shared" si="42"/>
        <v>#VALUE!</v>
      </c>
      <c r="S40" s="102" t="e">
        <f t="shared" si="42"/>
        <v>#VALUE!</v>
      </c>
      <c r="T40" s="102" t="e">
        <f t="shared" si="42"/>
        <v>#VALUE!</v>
      </c>
      <c r="U40" s="102" t="e">
        <f t="shared" si="42"/>
        <v>#VALUE!</v>
      </c>
      <c r="V40" s="102" t="e">
        <f t="shared" si="42"/>
        <v>#VALUE!</v>
      </c>
      <c r="W40" s="102" t="e">
        <f t="shared" si="42"/>
        <v>#VALUE!</v>
      </c>
      <c r="X40" s="102" t="e">
        <f t="shared" si="42"/>
        <v>#VALUE!</v>
      </c>
      <c r="Y40" s="102" t="e">
        <f t="shared" si="42"/>
        <v>#VALUE!</v>
      </c>
      <c r="Z40" s="102" t="e">
        <f t="shared" si="42"/>
        <v>#VALUE!</v>
      </c>
      <c r="AA40" s="102" t="e">
        <f t="shared" si="42"/>
        <v>#VALUE!</v>
      </c>
      <c r="AB40" s="102" t="e">
        <f t="shared" si="42"/>
        <v>#VALUE!</v>
      </c>
      <c r="AC40" s="102" t="e">
        <f t="shared" si="38"/>
        <v>#VALUE!</v>
      </c>
      <c r="AD40" s="102" t="e">
        <f t="shared" si="38"/>
        <v>#VALUE!</v>
      </c>
      <c r="AE40" s="102" t="e">
        <f t="shared" si="36"/>
        <v>#VALUE!</v>
      </c>
      <c r="AF40" s="102" t="e">
        <f t="shared" si="36"/>
        <v>#VALUE!</v>
      </c>
      <c r="AG40" s="102" t="e">
        <f t="shared" si="36"/>
        <v>#VALUE!</v>
      </c>
      <c r="AH40" s="102" t="e">
        <f t="shared" si="36"/>
        <v>#VALUE!</v>
      </c>
      <c r="AI40" s="102" t="e">
        <f t="shared" si="36"/>
        <v>#VALUE!</v>
      </c>
      <c r="AJ40" s="102" t="e">
        <f t="shared" si="36"/>
        <v>#VALUE!</v>
      </c>
      <c r="AK40" s="102" t="e">
        <f t="shared" si="36"/>
        <v>#VALUE!</v>
      </c>
      <c r="AL40" s="102" t="e">
        <f t="shared" si="36"/>
        <v>#VALUE!</v>
      </c>
      <c r="AM40" s="102" t="e">
        <f t="shared" si="36"/>
        <v>#VALUE!</v>
      </c>
      <c r="AN40" s="102" t="e">
        <f t="shared" si="36"/>
        <v>#VALUE!</v>
      </c>
      <c r="AO40" s="102" t="e">
        <f t="shared" si="36"/>
        <v>#VALUE!</v>
      </c>
      <c r="AP40" s="102" t="e">
        <f t="shared" si="36"/>
        <v>#VALUE!</v>
      </c>
      <c r="AQ40" s="103"/>
      <c r="AR40" s="126" t="e">
        <f t="shared" si="3"/>
        <v>#VALUE!</v>
      </c>
      <c r="AS40" s="102" t="e">
        <f t="shared" si="22"/>
        <v>#VALUE!</v>
      </c>
      <c r="AT40" s="102" t="e">
        <f t="shared" si="23"/>
        <v>#VALUE!</v>
      </c>
      <c r="AU40" s="93"/>
      <c r="AV40" s="131" t="e">
        <f>SUM(AW40:AY40)</f>
        <v>#VALUE!</v>
      </c>
      <c r="AW40" s="129" t="e">
        <f t="shared" si="43"/>
        <v>#VALUE!</v>
      </c>
      <c r="AX40" s="129" t="e">
        <f t="shared" si="43"/>
        <v>#VALUE!</v>
      </c>
      <c r="AY40" s="129" t="e">
        <f t="shared" si="43"/>
        <v>#VALUE!</v>
      </c>
      <c r="AZ40" s="129" t="e">
        <f t="shared" si="43"/>
        <v>#VALUE!</v>
      </c>
      <c r="BA40" s="129" t="e">
        <f t="shared" si="43"/>
        <v>#VALUE!</v>
      </c>
      <c r="BB40" s="129" t="e">
        <f t="shared" si="43"/>
        <v>#VALUE!</v>
      </c>
      <c r="BC40" s="129" t="e">
        <f t="shared" si="43"/>
        <v>#VALUE!</v>
      </c>
      <c r="BD40" s="129" t="e">
        <f t="shared" si="43"/>
        <v>#VALUE!</v>
      </c>
      <c r="BE40" s="129" t="e">
        <f t="shared" si="43"/>
        <v>#VALUE!</v>
      </c>
      <c r="BF40" s="103"/>
      <c r="BG40" s="126" t="e">
        <f t="shared" si="6"/>
        <v>#VALUE!</v>
      </c>
      <c r="BH40" s="102" t="e">
        <f t="shared" si="25"/>
        <v>#VALUE!</v>
      </c>
      <c r="BI40" s="102" t="e">
        <f t="shared" si="26"/>
        <v>#VALUE!</v>
      </c>
      <c r="BJ40" s="93"/>
      <c r="BK40" s="131" t="e">
        <f>SUM(BL40:BN40)</f>
        <v>#VALUE!</v>
      </c>
      <c r="BL40" s="129" t="e">
        <f t="shared" si="39"/>
        <v>#VALUE!</v>
      </c>
      <c r="BM40" s="129" t="e">
        <f t="shared" si="39"/>
        <v>#VALUE!</v>
      </c>
      <c r="BN40" s="129" t="e">
        <f t="shared" si="39"/>
        <v>#VALUE!</v>
      </c>
      <c r="BO40" s="129" t="e">
        <f t="shared" si="39"/>
        <v>#VALUE!</v>
      </c>
      <c r="BP40" s="129" t="e">
        <f t="shared" si="39"/>
        <v>#VALUE!</v>
      </c>
      <c r="BQ40" s="129" t="e">
        <f t="shared" si="39"/>
        <v>#VALUE!</v>
      </c>
      <c r="BR40" s="129" t="e">
        <f t="shared" si="39"/>
        <v>#VALUE!</v>
      </c>
      <c r="BS40" s="129" t="e">
        <f t="shared" si="39"/>
        <v>#VALUE!</v>
      </c>
      <c r="BT40" s="129" t="e">
        <f t="shared" si="39"/>
        <v>#VALUE!</v>
      </c>
      <c r="BU40" s="94"/>
      <c r="BV40" s="126" t="e">
        <f t="shared" si="35"/>
        <v>#VALUE!</v>
      </c>
      <c r="BW40" s="102" t="e">
        <f t="shared" si="28"/>
        <v>#VALUE!</v>
      </c>
      <c r="BX40" s="102" t="e">
        <f t="shared" si="29"/>
        <v>#VALUE!</v>
      </c>
      <c r="BY40" s="93"/>
      <c r="BZ40" s="131" t="e">
        <f>SUM(CA40:CC40)</f>
        <v>#VALUE!</v>
      </c>
      <c r="CA40" s="129" t="e">
        <f t="shared" si="44"/>
        <v>#VALUE!</v>
      </c>
      <c r="CB40" s="102" t="e">
        <f t="shared" si="44"/>
        <v>#VALUE!</v>
      </c>
      <c r="CC40" s="102" t="e">
        <f t="shared" si="44"/>
        <v>#VALUE!</v>
      </c>
      <c r="CD40" s="102" t="e">
        <f t="shared" si="44"/>
        <v>#VALUE!</v>
      </c>
      <c r="CE40" s="102" t="e">
        <f t="shared" si="44"/>
        <v>#VALUE!</v>
      </c>
      <c r="CF40" s="102" t="e">
        <f t="shared" si="44"/>
        <v>#VALUE!</v>
      </c>
      <c r="CG40" s="102" t="e">
        <f t="shared" si="44"/>
        <v>#VALUE!</v>
      </c>
      <c r="CH40" s="102" t="e">
        <f t="shared" si="44"/>
        <v>#VALUE!</v>
      </c>
      <c r="CI40" s="102" t="e">
        <f t="shared" si="44"/>
        <v>#VALUE!</v>
      </c>
      <c r="CJ40" s="102" t="e">
        <f t="shared" si="44"/>
        <v>#VALUE!</v>
      </c>
      <c r="CK40" s="102" t="e">
        <f t="shared" si="44"/>
        <v>#VALUE!</v>
      </c>
      <c r="CL40" s="102" t="e">
        <f t="shared" si="44"/>
        <v>#VALUE!</v>
      </c>
      <c r="CM40" s="102" t="e">
        <f t="shared" si="44"/>
        <v>#VALUE!</v>
      </c>
      <c r="CN40" s="102" t="e">
        <f t="shared" si="44"/>
        <v>#VALUE!</v>
      </c>
      <c r="CO40" s="102" t="e">
        <f t="shared" si="44"/>
        <v>#VALUE!</v>
      </c>
      <c r="CP40" s="102" t="e">
        <f t="shared" si="44"/>
        <v>#VALUE!</v>
      </c>
      <c r="CQ40" s="102" t="e">
        <f t="shared" si="40"/>
        <v>#VALUE!</v>
      </c>
      <c r="CR40" s="102" t="e">
        <f t="shared" si="40"/>
        <v>#VALUE!</v>
      </c>
      <c r="CS40" s="102" t="e">
        <f t="shared" si="37"/>
        <v>#VALUE!</v>
      </c>
      <c r="CT40" s="102" t="e">
        <f t="shared" si="37"/>
        <v>#VALUE!</v>
      </c>
      <c r="CU40" s="102" t="e">
        <f t="shared" si="37"/>
        <v>#VALUE!</v>
      </c>
      <c r="CV40" s="102" t="e">
        <f t="shared" si="37"/>
        <v>#VALUE!</v>
      </c>
      <c r="CW40" s="102" t="e">
        <f t="shared" si="37"/>
        <v>#VALUE!</v>
      </c>
      <c r="CX40" s="102" t="e">
        <f t="shared" si="37"/>
        <v>#VALUE!</v>
      </c>
      <c r="CY40" s="102" t="e">
        <f t="shared" si="37"/>
        <v>#VALUE!</v>
      </c>
      <c r="CZ40" s="102" t="e">
        <f t="shared" si="37"/>
        <v>#VALUE!</v>
      </c>
      <c r="DA40" s="102" t="e">
        <f t="shared" si="37"/>
        <v>#VALUE!</v>
      </c>
      <c r="DB40" s="102" t="e">
        <f t="shared" si="37"/>
        <v>#VALUE!</v>
      </c>
      <c r="DC40" s="102" t="e">
        <f t="shared" si="37"/>
        <v>#VALUE!</v>
      </c>
      <c r="DD40" s="102" t="e">
        <f t="shared" si="37"/>
        <v>#VALUE!</v>
      </c>
      <c r="DE40" s="94"/>
      <c r="DF40" s="126" t="e">
        <f t="shared" si="12"/>
        <v>#VALUE!</v>
      </c>
      <c r="DG40" s="102" t="e">
        <f t="shared" si="31"/>
        <v>#VALUE!</v>
      </c>
      <c r="DH40" s="102" t="e">
        <f t="shared" si="32"/>
        <v>#VALUE!</v>
      </c>
      <c r="DI40" s="93"/>
      <c r="DJ40" s="131" t="e">
        <f>SUM(DK40:DM40)</f>
        <v>#VALUE!</v>
      </c>
      <c r="DK40" s="129" t="e">
        <f t="shared" si="41"/>
        <v>#VALUE!</v>
      </c>
      <c r="DL40" s="129" t="e">
        <f t="shared" si="41"/>
        <v>#VALUE!</v>
      </c>
      <c r="DM40" s="129" t="e">
        <f t="shared" si="41"/>
        <v>#VALUE!</v>
      </c>
      <c r="DN40" s="129" t="e">
        <f t="shared" si="41"/>
        <v>#VALUE!</v>
      </c>
      <c r="DO40" s="129" t="e">
        <f t="shared" si="41"/>
        <v>#VALUE!</v>
      </c>
      <c r="DP40" s="129" t="e">
        <f t="shared" si="41"/>
        <v>#VALUE!</v>
      </c>
      <c r="DQ40" s="129" t="e">
        <f t="shared" si="41"/>
        <v>#VALUE!</v>
      </c>
      <c r="DR40" s="129" t="e">
        <f t="shared" si="41"/>
        <v>#VALUE!</v>
      </c>
      <c r="DS40" s="129" t="e">
        <f t="shared" si="41"/>
        <v>#VALUE!</v>
      </c>
      <c r="DT40" s="94"/>
    </row>
    <row r="41" spans="1:124" ht="18" customHeight="1" x14ac:dyDescent="0.35">
      <c r="A41" s="92"/>
      <c r="B41" s="105" t="e">
        <f t="shared" si="33"/>
        <v>#VALUE!</v>
      </c>
      <c r="C41" s="93"/>
      <c r="D41" s="144" t="e">
        <f t="shared" si="15"/>
        <v>#VALUE!</v>
      </c>
      <c r="E41" s="144" t="e">
        <f t="shared" si="16"/>
        <v>#VALUE!</v>
      </c>
      <c r="F41" s="144" t="e">
        <f t="shared" si="17"/>
        <v>#VALUE!</v>
      </c>
      <c r="G41" s="93"/>
      <c r="H41" s="126" t="e">
        <f t="shared" si="34"/>
        <v>#VALUE!</v>
      </c>
      <c r="I41" s="102" t="e">
        <f t="shared" si="19"/>
        <v>#VALUE!</v>
      </c>
      <c r="J41" s="102" t="e">
        <f t="shared" si="20"/>
        <v>#VALUE!</v>
      </c>
      <c r="K41" s="93"/>
      <c r="L41" s="131" t="e">
        <f t="shared" ref="L41:L71" si="45">SUM(M41:O41)</f>
        <v>#VALUE!</v>
      </c>
      <c r="M41" s="129" t="e">
        <f t="shared" si="42"/>
        <v>#VALUE!</v>
      </c>
      <c r="N41" s="102" t="e">
        <f t="shared" si="42"/>
        <v>#VALUE!</v>
      </c>
      <c r="O41" s="102" t="e">
        <f t="shared" si="42"/>
        <v>#VALUE!</v>
      </c>
      <c r="P41" s="102" t="e">
        <f t="shared" si="42"/>
        <v>#VALUE!</v>
      </c>
      <c r="Q41" s="102" t="e">
        <f t="shared" si="42"/>
        <v>#VALUE!</v>
      </c>
      <c r="R41" s="102" t="e">
        <f t="shared" si="42"/>
        <v>#VALUE!</v>
      </c>
      <c r="S41" s="102" t="e">
        <f t="shared" si="42"/>
        <v>#VALUE!</v>
      </c>
      <c r="T41" s="102" t="e">
        <f t="shared" si="42"/>
        <v>#VALUE!</v>
      </c>
      <c r="U41" s="102" t="e">
        <f t="shared" si="42"/>
        <v>#VALUE!</v>
      </c>
      <c r="V41" s="102" t="e">
        <f t="shared" si="42"/>
        <v>#VALUE!</v>
      </c>
      <c r="W41" s="102" t="e">
        <f t="shared" si="42"/>
        <v>#VALUE!</v>
      </c>
      <c r="X41" s="102" t="e">
        <f t="shared" si="42"/>
        <v>#VALUE!</v>
      </c>
      <c r="Y41" s="102" t="e">
        <f t="shared" si="42"/>
        <v>#VALUE!</v>
      </c>
      <c r="Z41" s="102" t="e">
        <f t="shared" si="42"/>
        <v>#VALUE!</v>
      </c>
      <c r="AA41" s="102" t="e">
        <f t="shared" si="42"/>
        <v>#VALUE!</v>
      </c>
      <c r="AB41" s="102" t="e">
        <f t="shared" si="42"/>
        <v>#VALUE!</v>
      </c>
      <c r="AC41" s="102" t="e">
        <f t="shared" si="38"/>
        <v>#VALUE!</v>
      </c>
      <c r="AD41" s="102" t="e">
        <f t="shared" si="38"/>
        <v>#VALUE!</v>
      </c>
      <c r="AE41" s="102" t="e">
        <f t="shared" si="36"/>
        <v>#VALUE!</v>
      </c>
      <c r="AF41" s="102" t="e">
        <f t="shared" si="36"/>
        <v>#VALUE!</v>
      </c>
      <c r="AG41" s="102" t="e">
        <f t="shared" si="36"/>
        <v>#VALUE!</v>
      </c>
      <c r="AH41" s="102" t="e">
        <f t="shared" si="36"/>
        <v>#VALUE!</v>
      </c>
      <c r="AI41" s="102" t="e">
        <f t="shared" si="36"/>
        <v>#VALUE!</v>
      </c>
      <c r="AJ41" s="102" t="e">
        <f t="shared" si="36"/>
        <v>#VALUE!</v>
      </c>
      <c r="AK41" s="102" t="e">
        <f t="shared" si="36"/>
        <v>#VALUE!</v>
      </c>
      <c r="AL41" s="102" t="e">
        <f t="shared" si="36"/>
        <v>#VALUE!</v>
      </c>
      <c r="AM41" s="102" t="e">
        <f t="shared" si="36"/>
        <v>#VALUE!</v>
      </c>
      <c r="AN41" s="102" t="e">
        <f t="shared" si="36"/>
        <v>#VALUE!</v>
      </c>
      <c r="AO41" s="102" t="e">
        <f t="shared" si="36"/>
        <v>#VALUE!</v>
      </c>
      <c r="AP41" s="102" t="e">
        <f t="shared" si="36"/>
        <v>#VALUE!</v>
      </c>
      <c r="AQ41" s="103"/>
      <c r="AR41" s="126" t="e">
        <f t="shared" si="3"/>
        <v>#VALUE!</v>
      </c>
      <c r="AS41" s="102" t="e">
        <f t="shared" si="22"/>
        <v>#VALUE!</v>
      </c>
      <c r="AT41" s="102" t="e">
        <f t="shared" si="23"/>
        <v>#VALUE!</v>
      </c>
      <c r="AU41" s="93"/>
      <c r="AV41" s="131" t="e">
        <f t="shared" ref="AV41:AV71" si="46">SUM(AW41:AY41)</f>
        <v>#VALUE!</v>
      </c>
      <c r="AW41" s="129" t="e">
        <f t="shared" si="43"/>
        <v>#VALUE!</v>
      </c>
      <c r="AX41" s="129" t="e">
        <f t="shared" si="43"/>
        <v>#VALUE!</v>
      </c>
      <c r="AY41" s="129" t="e">
        <f t="shared" si="43"/>
        <v>#VALUE!</v>
      </c>
      <c r="AZ41" s="129" t="e">
        <f t="shared" si="43"/>
        <v>#VALUE!</v>
      </c>
      <c r="BA41" s="129" t="e">
        <f t="shared" si="43"/>
        <v>#VALUE!</v>
      </c>
      <c r="BB41" s="129" t="e">
        <f t="shared" si="43"/>
        <v>#VALUE!</v>
      </c>
      <c r="BC41" s="129" t="e">
        <f t="shared" si="43"/>
        <v>#VALUE!</v>
      </c>
      <c r="BD41" s="129" t="e">
        <f t="shared" si="43"/>
        <v>#VALUE!</v>
      </c>
      <c r="BE41" s="129" t="e">
        <f t="shared" si="43"/>
        <v>#VALUE!</v>
      </c>
      <c r="BF41" s="103"/>
      <c r="BG41" s="126" t="e">
        <f t="shared" si="6"/>
        <v>#VALUE!</v>
      </c>
      <c r="BH41" s="102" t="e">
        <f t="shared" si="25"/>
        <v>#VALUE!</v>
      </c>
      <c r="BI41" s="102" t="e">
        <f t="shared" si="26"/>
        <v>#VALUE!</v>
      </c>
      <c r="BJ41" s="93"/>
      <c r="BK41" s="131" t="e">
        <f t="shared" ref="BK41:BK71" si="47">SUM(BL41:BN41)</f>
        <v>#VALUE!</v>
      </c>
      <c r="BL41" s="129" t="e">
        <f t="shared" si="39"/>
        <v>#VALUE!</v>
      </c>
      <c r="BM41" s="129" t="e">
        <f t="shared" si="39"/>
        <v>#VALUE!</v>
      </c>
      <c r="BN41" s="129" t="e">
        <f t="shared" si="39"/>
        <v>#VALUE!</v>
      </c>
      <c r="BO41" s="129" t="e">
        <f t="shared" si="39"/>
        <v>#VALUE!</v>
      </c>
      <c r="BP41" s="129" t="e">
        <f t="shared" si="39"/>
        <v>#VALUE!</v>
      </c>
      <c r="BQ41" s="129" t="e">
        <f t="shared" si="39"/>
        <v>#VALUE!</v>
      </c>
      <c r="BR41" s="129" t="e">
        <f t="shared" si="39"/>
        <v>#VALUE!</v>
      </c>
      <c r="BS41" s="129" t="e">
        <f t="shared" si="39"/>
        <v>#VALUE!</v>
      </c>
      <c r="BT41" s="129" t="e">
        <f t="shared" si="39"/>
        <v>#VALUE!</v>
      </c>
      <c r="BU41" s="94"/>
      <c r="BV41" s="126" t="e">
        <f t="shared" si="35"/>
        <v>#VALUE!</v>
      </c>
      <c r="BW41" s="102" t="e">
        <f t="shared" si="28"/>
        <v>#VALUE!</v>
      </c>
      <c r="BX41" s="102" t="e">
        <f t="shared" si="29"/>
        <v>#VALUE!</v>
      </c>
      <c r="BY41" s="93"/>
      <c r="BZ41" s="131" t="e">
        <f t="shared" ref="BZ41:BZ71" si="48">SUM(CA41:CC41)</f>
        <v>#VALUE!</v>
      </c>
      <c r="CA41" s="129" t="e">
        <f t="shared" si="44"/>
        <v>#VALUE!</v>
      </c>
      <c r="CB41" s="102" t="e">
        <f t="shared" si="44"/>
        <v>#VALUE!</v>
      </c>
      <c r="CC41" s="102" t="e">
        <f t="shared" si="44"/>
        <v>#VALUE!</v>
      </c>
      <c r="CD41" s="102" t="e">
        <f t="shared" si="44"/>
        <v>#VALUE!</v>
      </c>
      <c r="CE41" s="102" t="e">
        <f t="shared" si="44"/>
        <v>#VALUE!</v>
      </c>
      <c r="CF41" s="102" t="e">
        <f t="shared" si="44"/>
        <v>#VALUE!</v>
      </c>
      <c r="CG41" s="102" t="e">
        <f t="shared" si="44"/>
        <v>#VALUE!</v>
      </c>
      <c r="CH41" s="102" t="e">
        <f t="shared" si="44"/>
        <v>#VALUE!</v>
      </c>
      <c r="CI41" s="102" t="e">
        <f t="shared" si="44"/>
        <v>#VALUE!</v>
      </c>
      <c r="CJ41" s="102" t="e">
        <f t="shared" si="44"/>
        <v>#VALUE!</v>
      </c>
      <c r="CK41" s="102" t="e">
        <f t="shared" si="44"/>
        <v>#VALUE!</v>
      </c>
      <c r="CL41" s="102" t="e">
        <f t="shared" si="44"/>
        <v>#VALUE!</v>
      </c>
      <c r="CM41" s="102" t="e">
        <f t="shared" si="44"/>
        <v>#VALUE!</v>
      </c>
      <c r="CN41" s="102" t="e">
        <f t="shared" si="44"/>
        <v>#VALUE!</v>
      </c>
      <c r="CO41" s="102" t="e">
        <f t="shared" si="44"/>
        <v>#VALUE!</v>
      </c>
      <c r="CP41" s="102" t="e">
        <f t="shared" si="44"/>
        <v>#VALUE!</v>
      </c>
      <c r="CQ41" s="102" t="e">
        <f t="shared" si="40"/>
        <v>#VALUE!</v>
      </c>
      <c r="CR41" s="102" t="e">
        <f t="shared" si="40"/>
        <v>#VALUE!</v>
      </c>
      <c r="CS41" s="102" t="e">
        <f t="shared" si="37"/>
        <v>#VALUE!</v>
      </c>
      <c r="CT41" s="102" t="e">
        <f t="shared" si="37"/>
        <v>#VALUE!</v>
      </c>
      <c r="CU41" s="102" t="e">
        <f t="shared" si="37"/>
        <v>#VALUE!</v>
      </c>
      <c r="CV41" s="102" t="e">
        <f t="shared" si="37"/>
        <v>#VALUE!</v>
      </c>
      <c r="CW41" s="102" t="e">
        <f t="shared" si="37"/>
        <v>#VALUE!</v>
      </c>
      <c r="CX41" s="102" t="e">
        <f t="shared" si="37"/>
        <v>#VALUE!</v>
      </c>
      <c r="CY41" s="102" t="e">
        <f t="shared" si="37"/>
        <v>#VALUE!</v>
      </c>
      <c r="CZ41" s="102" t="e">
        <f t="shared" si="37"/>
        <v>#VALUE!</v>
      </c>
      <c r="DA41" s="102" t="e">
        <f t="shared" si="37"/>
        <v>#VALUE!</v>
      </c>
      <c r="DB41" s="102" t="e">
        <f t="shared" si="37"/>
        <v>#VALUE!</v>
      </c>
      <c r="DC41" s="102" t="e">
        <f t="shared" si="37"/>
        <v>#VALUE!</v>
      </c>
      <c r="DD41" s="102" t="e">
        <f t="shared" si="37"/>
        <v>#VALUE!</v>
      </c>
      <c r="DE41" s="94"/>
      <c r="DF41" s="126" t="e">
        <f t="shared" si="12"/>
        <v>#VALUE!</v>
      </c>
      <c r="DG41" s="102" t="e">
        <f t="shared" si="31"/>
        <v>#VALUE!</v>
      </c>
      <c r="DH41" s="102" t="e">
        <f t="shared" si="32"/>
        <v>#VALUE!</v>
      </c>
      <c r="DI41" s="93"/>
      <c r="DJ41" s="131" t="e">
        <f t="shared" ref="DJ41:DJ71" si="49">SUM(DK41:DM41)</f>
        <v>#VALUE!</v>
      </c>
      <c r="DK41" s="129" t="e">
        <f t="shared" si="41"/>
        <v>#VALUE!</v>
      </c>
      <c r="DL41" s="129" t="e">
        <f t="shared" si="41"/>
        <v>#VALUE!</v>
      </c>
      <c r="DM41" s="129" t="e">
        <f t="shared" si="41"/>
        <v>#VALUE!</v>
      </c>
      <c r="DN41" s="129" t="e">
        <f t="shared" si="41"/>
        <v>#VALUE!</v>
      </c>
      <c r="DO41" s="129" t="e">
        <f t="shared" si="41"/>
        <v>#VALUE!</v>
      </c>
      <c r="DP41" s="129" t="e">
        <f t="shared" si="41"/>
        <v>#VALUE!</v>
      </c>
      <c r="DQ41" s="129" t="e">
        <f t="shared" si="41"/>
        <v>#VALUE!</v>
      </c>
      <c r="DR41" s="129" t="e">
        <f t="shared" si="41"/>
        <v>#VALUE!</v>
      </c>
      <c r="DS41" s="129" t="e">
        <f t="shared" si="41"/>
        <v>#VALUE!</v>
      </c>
      <c r="DT41" s="94"/>
    </row>
    <row r="42" spans="1:124" ht="18" customHeight="1" x14ac:dyDescent="0.35">
      <c r="A42" s="92"/>
      <c r="B42" s="105" t="e">
        <f t="shared" si="33"/>
        <v>#VALUE!</v>
      </c>
      <c r="C42" s="93"/>
      <c r="D42" s="144" t="e">
        <f t="shared" si="15"/>
        <v>#VALUE!</v>
      </c>
      <c r="E42" s="144" t="e">
        <f t="shared" si="16"/>
        <v>#VALUE!</v>
      </c>
      <c r="F42" s="144" t="e">
        <f t="shared" si="17"/>
        <v>#VALUE!</v>
      </c>
      <c r="G42" s="93"/>
      <c r="H42" s="126" t="e">
        <f t="shared" si="34"/>
        <v>#VALUE!</v>
      </c>
      <c r="I42" s="102" t="e">
        <f t="shared" si="19"/>
        <v>#VALUE!</v>
      </c>
      <c r="J42" s="102" t="e">
        <f t="shared" si="20"/>
        <v>#VALUE!</v>
      </c>
      <c r="K42" s="93"/>
      <c r="L42" s="131" t="e">
        <f t="shared" si="45"/>
        <v>#VALUE!</v>
      </c>
      <c r="M42" s="129" t="e">
        <f t="shared" si="42"/>
        <v>#VALUE!</v>
      </c>
      <c r="N42" s="102" t="e">
        <f t="shared" si="42"/>
        <v>#VALUE!</v>
      </c>
      <c r="O42" s="102" t="e">
        <f t="shared" si="42"/>
        <v>#VALUE!</v>
      </c>
      <c r="P42" s="102" t="e">
        <f t="shared" si="42"/>
        <v>#VALUE!</v>
      </c>
      <c r="Q42" s="102" t="e">
        <f t="shared" si="42"/>
        <v>#VALUE!</v>
      </c>
      <c r="R42" s="102" t="e">
        <f t="shared" si="42"/>
        <v>#VALUE!</v>
      </c>
      <c r="S42" s="102" t="e">
        <f t="shared" si="42"/>
        <v>#VALUE!</v>
      </c>
      <c r="T42" s="102" t="e">
        <f t="shared" si="42"/>
        <v>#VALUE!</v>
      </c>
      <c r="U42" s="102" t="e">
        <f t="shared" si="42"/>
        <v>#VALUE!</v>
      </c>
      <c r="V42" s="102" t="e">
        <f t="shared" si="42"/>
        <v>#VALUE!</v>
      </c>
      <c r="W42" s="102" t="e">
        <f t="shared" si="42"/>
        <v>#VALUE!</v>
      </c>
      <c r="X42" s="102" t="e">
        <f t="shared" si="42"/>
        <v>#VALUE!</v>
      </c>
      <c r="Y42" s="102" t="e">
        <f t="shared" si="42"/>
        <v>#VALUE!</v>
      </c>
      <c r="Z42" s="102" t="e">
        <f t="shared" si="42"/>
        <v>#VALUE!</v>
      </c>
      <c r="AA42" s="102" t="e">
        <f t="shared" si="42"/>
        <v>#VALUE!</v>
      </c>
      <c r="AB42" s="102" t="e">
        <f t="shared" si="42"/>
        <v>#VALUE!</v>
      </c>
      <c r="AC42" s="102" t="e">
        <f t="shared" si="38"/>
        <v>#VALUE!</v>
      </c>
      <c r="AD42" s="102" t="e">
        <f t="shared" si="38"/>
        <v>#VALUE!</v>
      </c>
      <c r="AE42" s="102" t="e">
        <f t="shared" si="38"/>
        <v>#VALUE!</v>
      </c>
      <c r="AF42" s="102" t="e">
        <f t="shared" si="38"/>
        <v>#VALUE!</v>
      </c>
      <c r="AG42" s="102" t="e">
        <f t="shared" si="38"/>
        <v>#VALUE!</v>
      </c>
      <c r="AH42" s="102" t="e">
        <f t="shared" si="38"/>
        <v>#VALUE!</v>
      </c>
      <c r="AI42" s="102" t="e">
        <f t="shared" si="38"/>
        <v>#VALUE!</v>
      </c>
      <c r="AJ42" s="102" t="e">
        <f t="shared" si="38"/>
        <v>#VALUE!</v>
      </c>
      <c r="AK42" s="102" t="e">
        <f t="shared" si="38"/>
        <v>#VALUE!</v>
      </c>
      <c r="AL42" s="102" t="e">
        <f t="shared" si="38"/>
        <v>#VALUE!</v>
      </c>
      <c r="AM42" s="102" t="e">
        <f t="shared" si="38"/>
        <v>#VALUE!</v>
      </c>
      <c r="AN42" s="102" t="e">
        <f t="shared" si="38"/>
        <v>#VALUE!</v>
      </c>
      <c r="AO42" s="102" t="e">
        <f t="shared" si="38"/>
        <v>#VALUE!</v>
      </c>
      <c r="AP42" s="102" t="e">
        <f t="shared" si="38"/>
        <v>#VALUE!</v>
      </c>
      <c r="AQ42" s="103"/>
      <c r="AR42" s="126" t="e">
        <f t="shared" si="3"/>
        <v>#VALUE!</v>
      </c>
      <c r="AS42" s="102" t="e">
        <f t="shared" si="22"/>
        <v>#VALUE!</v>
      </c>
      <c r="AT42" s="102" t="e">
        <f t="shared" si="23"/>
        <v>#VALUE!</v>
      </c>
      <c r="AU42" s="93"/>
      <c r="AV42" s="131" t="e">
        <f t="shared" si="46"/>
        <v>#VALUE!</v>
      </c>
      <c r="AW42" s="129" t="e">
        <f t="shared" si="43"/>
        <v>#VALUE!</v>
      </c>
      <c r="AX42" s="129" t="e">
        <f t="shared" si="43"/>
        <v>#VALUE!</v>
      </c>
      <c r="AY42" s="129" t="e">
        <f t="shared" si="43"/>
        <v>#VALUE!</v>
      </c>
      <c r="AZ42" s="129" t="e">
        <f t="shared" si="43"/>
        <v>#VALUE!</v>
      </c>
      <c r="BA42" s="129" t="e">
        <f t="shared" si="43"/>
        <v>#VALUE!</v>
      </c>
      <c r="BB42" s="129" t="e">
        <f t="shared" si="43"/>
        <v>#VALUE!</v>
      </c>
      <c r="BC42" s="129" t="e">
        <f t="shared" si="43"/>
        <v>#VALUE!</v>
      </c>
      <c r="BD42" s="129" t="e">
        <f t="shared" si="43"/>
        <v>#VALUE!</v>
      </c>
      <c r="BE42" s="129" t="e">
        <f t="shared" si="43"/>
        <v>#VALUE!</v>
      </c>
      <c r="BF42" s="103"/>
      <c r="BG42" s="126" t="e">
        <f t="shared" si="6"/>
        <v>#VALUE!</v>
      </c>
      <c r="BH42" s="102" t="e">
        <f t="shared" si="25"/>
        <v>#VALUE!</v>
      </c>
      <c r="BI42" s="102" t="e">
        <f t="shared" si="26"/>
        <v>#VALUE!</v>
      </c>
      <c r="BJ42" s="93"/>
      <c r="BK42" s="131" t="e">
        <f t="shared" si="47"/>
        <v>#VALUE!</v>
      </c>
      <c r="BL42" s="129" t="e">
        <f t="shared" si="39"/>
        <v>#VALUE!</v>
      </c>
      <c r="BM42" s="129" t="e">
        <f t="shared" si="39"/>
        <v>#VALUE!</v>
      </c>
      <c r="BN42" s="129" t="e">
        <f t="shared" si="39"/>
        <v>#VALUE!</v>
      </c>
      <c r="BO42" s="129" t="e">
        <f t="shared" si="39"/>
        <v>#VALUE!</v>
      </c>
      <c r="BP42" s="129" t="e">
        <f t="shared" si="39"/>
        <v>#VALUE!</v>
      </c>
      <c r="BQ42" s="129" t="e">
        <f t="shared" si="39"/>
        <v>#VALUE!</v>
      </c>
      <c r="BR42" s="129" t="e">
        <f t="shared" si="39"/>
        <v>#VALUE!</v>
      </c>
      <c r="BS42" s="129" t="e">
        <f t="shared" si="39"/>
        <v>#VALUE!</v>
      </c>
      <c r="BT42" s="129" t="e">
        <f t="shared" si="39"/>
        <v>#VALUE!</v>
      </c>
      <c r="BU42" s="94"/>
      <c r="BV42" s="126" t="e">
        <f t="shared" si="35"/>
        <v>#VALUE!</v>
      </c>
      <c r="BW42" s="102" t="e">
        <f t="shared" si="28"/>
        <v>#VALUE!</v>
      </c>
      <c r="BX42" s="102" t="e">
        <f t="shared" si="29"/>
        <v>#VALUE!</v>
      </c>
      <c r="BY42" s="93"/>
      <c r="BZ42" s="131" t="e">
        <f t="shared" si="48"/>
        <v>#VALUE!</v>
      </c>
      <c r="CA42" s="129" t="e">
        <f t="shared" si="44"/>
        <v>#VALUE!</v>
      </c>
      <c r="CB42" s="102" t="e">
        <f t="shared" si="44"/>
        <v>#VALUE!</v>
      </c>
      <c r="CC42" s="102" t="e">
        <f t="shared" si="44"/>
        <v>#VALUE!</v>
      </c>
      <c r="CD42" s="102" t="e">
        <f t="shared" si="44"/>
        <v>#VALUE!</v>
      </c>
      <c r="CE42" s="102" t="e">
        <f t="shared" si="44"/>
        <v>#VALUE!</v>
      </c>
      <c r="CF42" s="102" t="e">
        <f t="shared" si="44"/>
        <v>#VALUE!</v>
      </c>
      <c r="CG42" s="102" t="e">
        <f t="shared" si="44"/>
        <v>#VALUE!</v>
      </c>
      <c r="CH42" s="102" t="e">
        <f t="shared" si="44"/>
        <v>#VALUE!</v>
      </c>
      <c r="CI42" s="102" t="e">
        <f t="shared" si="44"/>
        <v>#VALUE!</v>
      </c>
      <c r="CJ42" s="102" t="e">
        <f t="shared" si="44"/>
        <v>#VALUE!</v>
      </c>
      <c r="CK42" s="102" t="e">
        <f t="shared" si="44"/>
        <v>#VALUE!</v>
      </c>
      <c r="CL42" s="102" t="e">
        <f t="shared" si="44"/>
        <v>#VALUE!</v>
      </c>
      <c r="CM42" s="102" t="e">
        <f t="shared" si="44"/>
        <v>#VALUE!</v>
      </c>
      <c r="CN42" s="102" t="e">
        <f t="shared" si="44"/>
        <v>#VALUE!</v>
      </c>
      <c r="CO42" s="102" t="e">
        <f t="shared" si="44"/>
        <v>#VALUE!</v>
      </c>
      <c r="CP42" s="102" t="e">
        <f t="shared" si="44"/>
        <v>#VALUE!</v>
      </c>
      <c r="CQ42" s="102" t="e">
        <f t="shared" si="40"/>
        <v>#VALUE!</v>
      </c>
      <c r="CR42" s="102" t="e">
        <f t="shared" si="40"/>
        <v>#VALUE!</v>
      </c>
      <c r="CS42" s="102" t="e">
        <f t="shared" si="40"/>
        <v>#VALUE!</v>
      </c>
      <c r="CT42" s="102" t="e">
        <f t="shared" si="40"/>
        <v>#VALUE!</v>
      </c>
      <c r="CU42" s="102" t="e">
        <f t="shared" si="40"/>
        <v>#VALUE!</v>
      </c>
      <c r="CV42" s="102" t="e">
        <f t="shared" si="40"/>
        <v>#VALUE!</v>
      </c>
      <c r="CW42" s="102" t="e">
        <f t="shared" si="40"/>
        <v>#VALUE!</v>
      </c>
      <c r="CX42" s="102" t="e">
        <f t="shared" si="40"/>
        <v>#VALUE!</v>
      </c>
      <c r="CY42" s="102" t="e">
        <f t="shared" si="40"/>
        <v>#VALUE!</v>
      </c>
      <c r="CZ42" s="102" t="e">
        <f t="shared" si="40"/>
        <v>#VALUE!</v>
      </c>
      <c r="DA42" s="102" t="e">
        <f t="shared" si="40"/>
        <v>#VALUE!</v>
      </c>
      <c r="DB42" s="102" t="e">
        <f t="shared" si="40"/>
        <v>#VALUE!</v>
      </c>
      <c r="DC42" s="102" t="e">
        <f t="shared" si="40"/>
        <v>#VALUE!</v>
      </c>
      <c r="DD42" s="102" t="e">
        <f t="shared" si="40"/>
        <v>#VALUE!</v>
      </c>
      <c r="DE42" s="94"/>
      <c r="DF42" s="126" t="e">
        <f t="shared" si="12"/>
        <v>#VALUE!</v>
      </c>
      <c r="DG42" s="102" t="e">
        <f t="shared" si="31"/>
        <v>#VALUE!</v>
      </c>
      <c r="DH42" s="102" t="e">
        <f t="shared" si="32"/>
        <v>#VALUE!</v>
      </c>
      <c r="DI42" s="93"/>
      <c r="DJ42" s="131" t="e">
        <f t="shared" si="49"/>
        <v>#VALUE!</v>
      </c>
      <c r="DK42" s="129" t="e">
        <f t="shared" si="41"/>
        <v>#VALUE!</v>
      </c>
      <c r="DL42" s="129" t="e">
        <f t="shared" si="41"/>
        <v>#VALUE!</v>
      </c>
      <c r="DM42" s="129" t="e">
        <f t="shared" si="41"/>
        <v>#VALUE!</v>
      </c>
      <c r="DN42" s="129" t="e">
        <f t="shared" si="41"/>
        <v>#VALUE!</v>
      </c>
      <c r="DO42" s="129" t="e">
        <f t="shared" si="41"/>
        <v>#VALUE!</v>
      </c>
      <c r="DP42" s="129" t="e">
        <f t="shared" si="41"/>
        <v>#VALUE!</v>
      </c>
      <c r="DQ42" s="129" t="e">
        <f t="shared" si="41"/>
        <v>#VALUE!</v>
      </c>
      <c r="DR42" s="129" t="e">
        <f t="shared" si="41"/>
        <v>#VALUE!</v>
      </c>
      <c r="DS42" s="129" t="e">
        <f t="shared" si="41"/>
        <v>#VALUE!</v>
      </c>
      <c r="DT42" s="94"/>
    </row>
    <row r="43" spans="1:124" ht="18" customHeight="1" x14ac:dyDescent="0.35">
      <c r="A43" s="92"/>
      <c r="B43" s="105" t="e">
        <f t="shared" si="33"/>
        <v>#VALUE!</v>
      </c>
      <c r="C43" s="93"/>
      <c r="D43" s="144" t="e">
        <f t="shared" si="15"/>
        <v>#VALUE!</v>
      </c>
      <c r="E43" s="144" t="e">
        <f t="shared" si="16"/>
        <v>#VALUE!</v>
      </c>
      <c r="F43" s="144" t="e">
        <f t="shared" si="17"/>
        <v>#VALUE!</v>
      </c>
      <c r="G43" s="93"/>
      <c r="H43" s="126" t="e">
        <f t="shared" si="34"/>
        <v>#VALUE!</v>
      </c>
      <c r="I43" s="102" t="e">
        <f t="shared" si="19"/>
        <v>#VALUE!</v>
      </c>
      <c r="J43" s="102" t="e">
        <f t="shared" si="20"/>
        <v>#VALUE!</v>
      </c>
      <c r="K43" s="93"/>
      <c r="L43" s="131" t="e">
        <f t="shared" si="45"/>
        <v>#VALUE!</v>
      </c>
      <c r="M43" s="129" t="e">
        <f t="shared" si="42"/>
        <v>#VALUE!</v>
      </c>
      <c r="N43" s="102" t="e">
        <f t="shared" si="42"/>
        <v>#VALUE!</v>
      </c>
      <c r="O43" s="102" t="e">
        <f t="shared" si="42"/>
        <v>#VALUE!</v>
      </c>
      <c r="P43" s="102" t="e">
        <f t="shared" si="42"/>
        <v>#VALUE!</v>
      </c>
      <c r="Q43" s="102" t="e">
        <f t="shared" si="42"/>
        <v>#VALUE!</v>
      </c>
      <c r="R43" s="102" t="e">
        <f t="shared" si="42"/>
        <v>#VALUE!</v>
      </c>
      <c r="S43" s="102" t="e">
        <f t="shared" si="42"/>
        <v>#VALUE!</v>
      </c>
      <c r="T43" s="102" t="e">
        <f t="shared" si="42"/>
        <v>#VALUE!</v>
      </c>
      <c r="U43" s="102" t="e">
        <f t="shared" si="42"/>
        <v>#VALUE!</v>
      </c>
      <c r="V43" s="102" t="e">
        <f t="shared" si="42"/>
        <v>#VALUE!</v>
      </c>
      <c r="W43" s="102" t="e">
        <f t="shared" si="42"/>
        <v>#VALUE!</v>
      </c>
      <c r="X43" s="102" t="e">
        <f t="shared" si="42"/>
        <v>#VALUE!</v>
      </c>
      <c r="Y43" s="102" t="e">
        <f t="shared" si="42"/>
        <v>#VALUE!</v>
      </c>
      <c r="Z43" s="102" t="e">
        <f t="shared" si="42"/>
        <v>#VALUE!</v>
      </c>
      <c r="AA43" s="102" t="e">
        <f t="shared" si="42"/>
        <v>#VALUE!</v>
      </c>
      <c r="AB43" s="102" t="e">
        <f t="shared" ref="AB43:AP58" si="50">IF(AND($B43&gt;=AB$4,$B43&lt;=AB$5),AB$6,0)</f>
        <v>#VALUE!</v>
      </c>
      <c r="AC43" s="102" t="e">
        <f t="shared" si="50"/>
        <v>#VALUE!</v>
      </c>
      <c r="AD43" s="102" t="e">
        <f t="shared" si="50"/>
        <v>#VALUE!</v>
      </c>
      <c r="AE43" s="102" t="e">
        <f t="shared" si="50"/>
        <v>#VALUE!</v>
      </c>
      <c r="AF43" s="102" t="e">
        <f t="shared" si="50"/>
        <v>#VALUE!</v>
      </c>
      <c r="AG43" s="102" t="e">
        <f t="shared" si="50"/>
        <v>#VALUE!</v>
      </c>
      <c r="AH43" s="102" t="e">
        <f t="shared" si="50"/>
        <v>#VALUE!</v>
      </c>
      <c r="AI43" s="102" t="e">
        <f t="shared" si="50"/>
        <v>#VALUE!</v>
      </c>
      <c r="AJ43" s="102" t="e">
        <f t="shared" si="50"/>
        <v>#VALUE!</v>
      </c>
      <c r="AK43" s="102" t="e">
        <f t="shared" si="50"/>
        <v>#VALUE!</v>
      </c>
      <c r="AL43" s="102" t="e">
        <f t="shared" si="50"/>
        <v>#VALUE!</v>
      </c>
      <c r="AM43" s="102" t="e">
        <f t="shared" si="50"/>
        <v>#VALUE!</v>
      </c>
      <c r="AN43" s="102" t="e">
        <f t="shared" si="50"/>
        <v>#VALUE!</v>
      </c>
      <c r="AO43" s="102" t="e">
        <f t="shared" si="50"/>
        <v>#VALUE!</v>
      </c>
      <c r="AP43" s="102" t="e">
        <f t="shared" si="50"/>
        <v>#VALUE!</v>
      </c>
      <c r="AQ43" s="103"/>
      <c r="AR43" s="126" t="e">
        <f t="shared" si="3"/>
        <v>#VALUE!</v>
      </c>
      <c r="AS43" s="102" t="e">
        <f t="shared" si="22"/>
        <v>#VALUE!</v>
      </c>
      <c r="AT43" s="102" t="e">
        <f t="shared" si="23"/>
        <v>#VALUE!</v>
      </c>
      <c r="AU43" s="93"/>
      <c r="AV43" s="131" t="e">
        <f t="shared" si="46"/>
        <v>#VALUE!</v>
      </c>
      <c r="AW43" s="129" t="e">
        <f t="shared" si="43"/>
        <v>#VALUE!</v>
      </c>
      <c r="AX43" s="129" t="e">
        <f t="shared" si="43"/>
        <v>#VALUE!</v>
      </c>
      <c r="AY43" s="129" t="e">
        <f t="shared" si="43"/>
        <v>#VALUE!</v>
      </c>
      <c r="AZ43" s="129" t="e">
        <f t="shared" si="43"/>
        <v>#VALUE!</v>
      </c>
      <c r="BA43" s="129" t="e">
        <f t="shared" si="43"/>
        <v>#VALUE!</v>
      </c>
      <c r="BB43" s="129" t="e">
        <f t="shared" si="43"/>
        <v>#VALUE!</v>
      </c>
      <c r="BC43" s="129" t="e">
        <f t="shared" si="43"/>
        <v>#VALUE!</v>
      </c>
      <c r="BD43" s="129" t="e">
        <f t="shared" si="43"/>
        <v>#VALUE!</v>
      </c>
      <c r="BE43" s="129" t="e">
        <f t="shared" si="43"/>
        <v>#VALUE!</v>
      </c>
      <c r="BF43" s="103"/>
      <c r="BG43" s="126" t="e">
        <f t="shared" si="6"/>
        <v>#VALUE!</v>
      </c>
      <c r="BH43" s="102" t="e">
        <f t="shared" si="25"/>
        <v>#VALUE!</v>
      </c>
      <c r="BI43" s="102" t="e">
        <f t="shared" si="26"/>
        <v>#VALUE!</v>
      </c>
      <c r="BJ43" s="93"/>
      <c r="BK43" s="131" t="e">
        <f t="shared" si="47"/>
        <v>#VALUE!</v>
      </c>
      <c r="BL43" s="129" t="e">
        <f t="shared" ref="BL43:BT58" si="51">IF(AND($B43&gt;=BL$4,$B43&lt;=BL$5),BL$6,0)</f>
        <v>#VALUE!</v>
      </c>
      <c r="BM43" s="129" t="e">
        <f t="shared" si="51"/>
        <v>#VALUE!</v>
      </c>
      <c r="BN43" s="129" t="e">
        <f t="shared" si="51"/>
        <v>#VALUE!</v>
      </c>
      <c r="BO43" s="129" t="e">
        <f t="shared" si="51"/>
        <v>#VALUE!</v>
      </c>
      <c r="BP43" s="129" t="e">
        <f t="shared" si="51"/>
        <v>#VALUE!</v>
      </c>
      <c r="BQ43" s="129" t="e">
        <f t="shared" si="51"/>
        <v>#VALUE!</v>
      </c>
      <c r="BR43" s="129" t="e">
        <f t="shared" si="51"/>
        <v>#VALUE!</v>
      </c>
      <c r="BS43" s="129" t="e">
        <f t="shared" si="51"/>
        <v>#VALUE!</v>
      </c>
      <c r="BT43" s="129" t="e">
        <f t="shared" si="51"/>
        <v>#VALUE!</v>
      </c>
      <c r="BU43" s="94"/>
      <c r="BV43" s="126" t="e">
        <f t="shared" si="35"/>
        <v>#VALUE!</v>
      </c>
      <c r="BW43" s="102" t="e">
        <f t="shared" si="28"/>
        <v>#VALUE!</v>
      </c>
      <c r="BX43" s="102" t="e">
        <f t="shared" si="29"/>
        <v>#VALUE!</v>
      </c>
      <c r="BY43" s="93"/>
      <c r="BZ43" s="131" t="e">
        <f t="shared" si="48"/>
        <v>#VALUE!</v>
      </c>
      <c r="CA43" s="129" t="e">
        <f t="shared" si="44"/>
        <v>#VALUE!</v>
      </c>
      <c r="CB43" s="102" t="e">
        <f t="shared" si="44"/>
        <v>#VALUE!</v>
      </c>
      <c r="CC43" s="102" t="e">
        <f t="shared" si="44"/>
        <v>#VALUE!</v>
      </c>
      <c r="CD43" s="102" t="e">
        <f t="shared" si="44"/>
        <v>#VALUE!</v>
      </c>
      <c r="CE43" s="102" t="e">
        <f t="shared" si="44"/>
        <v>#VALUE!</v>
      </c>
      <c r="CF43" s="102" t="e">
        <f t="shared" si="44"/>
        <v>#VALUE!</v>
      </c>
      <c r="CG43" s="102" t="e">
        <f t="shared" si="44"/>
        <v>#VALUE!</v>
      </c>
      <c r="CH43" s="102" t="e">
        <f t="shared" si="44"/>
        <v>#VALUE!</v>
      </c>
      <c r="CI43" s="102" t="e">
        <f t="shared" si="44"/>
        <v>#VALUE!</v>
      </c>
      <c r="CJ43" s="102" t="e">
        <f t="shared" si="44"/>
        <v>#VALUE!</v>
      </c>
      <c r="CK43" s="102" t="e">
        <f t="shared" si="44"/>
        <v>#VALUE!</v>
      </c>
      <c r="CL43" s="102" t="e">
        <f t="shared" si="44"/>
        <v>#VALUE!</v>
      </c>
      <c r="CM43" s="102" t="e">
        <f t="shared" si="44"/>
        <v>#VALUE!</v>
      </c>
      <c r="CN43" s="102" t="e">
        <f t="shared" si="44"/>
        <v>#VALUE!</v>
      </c>
      <c r="CO43" s="102" t="e">
        <f t="shared" si="44"/>
        <v>#VALUE!</v>
      </c>
      <c r="CP43" s="102" t="e">
        <f t="shared" ref="CP43:DD58" si="52">IF(AND($B43&gt;=CP$4,$B43&lt;=CP$5),CP$6,0)</f>
        <v>#VALUE!</v>
      </c>
      <c r="CQ43" s="102" t="e">
        <f t="shared" si="52"/>
        <v>#VALUE!</v>
      </c>
      <c r="CR43" s="102" t="e">
        <f t="shared" si="52"/>
        <v>#VALUE!</v>
      </c>
      <c r="CS43" s="102" t="e">
        <f t="shared" si="52"/>
        <v>#VALUE!</v>
      </c>
      <c r="CT43" s="102" t="e">
        <f t="shared" si="52"/>
        <v>#VALUE!</v>
      </c>
      <c r="CU43" s="102" t="e">
        <f t="shared" si="52"/>
        <v>#VALUE!</v>
      </c>
      <c r="CV43" s="102" t="e">
        <f t="shared" si="52"/>
        <v>#VALUE!</v>
      </c>
      <c r="CW43" s="102" t="e">
        <f t="shared" si="52"/>
        <v>#VALUE!</v>
      </c>
      <c r="CX43" s="102" t="e">
        <f t="shared" si="52"/>
        <v>#VALUE!</v>
      </c>
      <c r="CY43" s="102" t="e">
        <f t="shared" si="52"/>
        <v>#VALUE!</v>
      </c>
      <c r="CZ43" s="102" t="e">
        <f t="shared" si="52"/>
        <v>#VALUE!</v>
      </c>
      <c r="DA43" s="102" t="e">
        <f t="shared" si="52"/>
        <v>#VALUE!</v>
      </c>
      <c r="DB43" s="102" t="e">
        <f t="shared" si="52"/>
        <v>#VALUE!</v>
      </c>
      <c r="DC43" s="102" t="e">
        <f t="shared" si="52"/>
        <v>#VALUE!</v>
      </c>
      <c r="DD43" s="102" t="e">
        <f t="shared" si="52"/>
        <v>#VALUE!</v>
      </c>
      <c r="DE43" s="94"/>
      <c r="DF43" s="126" t="e">
        <f t="shared" si="12"/>
        <v>#VALUE!</v>
      </c>
      <c r="DG43" s="102" t="e">
        <f t="shared" si="31"/>
        <v>#VALUE!</v>
      </c>
      <c r="DH43" s="102" t="e">
        <f t="shared" si="32"/>
        <v>#VALUE!</v>
      </c>
      <c r="DI43" s="93"/>
      <c r="DJ43" s="131" t="e">
        <f t="shared" si="49"/>
        <v>#VALUE!</v>
      </c>
      <c r="DK43" s="129" t="e">
        <f t="shared" ref="DK43:DS58" si="53">IF(AND($B43&gt;=DK$4,$B43&lt;=DK$5),DK$6,0)</f>
        <v>#VALUE!</v>
      </c>
      <c r="DL43" s="129" t="e">
        <f t="shared" si="53"/>
        <v>#VALUE!</v>
      </c>
      <c r="DM43" s="129" t="e">
        <f t="shared" si="53"/>
        <v>#VALUE!</v>
      </c>
      <c r="DN43" s="129" t="e">
        <f t="shared" si="53"/>
        <v>#VALUE!</v>
      </c>
      <c r="DO43" s="129" t="e">
        <f t="shared" si="53"/>
        <v>#VALUE!</v>
      </c>
      <c r="DP43" s="129" t="e">
        <f t="shared" si="53"/>
        <v>#VALUE!</v>
      </c>
      <c r="DQ43" s="129" t="e">
        <f t="shared" si="53"/>
        <v>#VALUE!</v>
      </c>
      <c r="DR43" s="129" t="e">
        <f t="shared" si="53"/>
        <v>#VALUE!</v>
      </c>
      <c r="DS43" s="129" t="e">
        <f t="shared" si="53"/>
        <v>#VALUE!</v>
      </c>
      <c r="DT43" s="94"/>
    </row>
    <row r="44" spans="1:124" ht="18" customHeight="1" x14ac:dyDescent="0.35">
      <c r="A44" s="92"/>
      <c r="B44" s="105" t="e">
        <f t="shared" si="33"/>
        <v>#VALUE!</v>
      </c>
      <c r="C44" s="93"/>
      <c r="D44" s="144" t="e">
        <f t="shared" si="15"/>
        <v>#VALUE!</v>
      </c>
      <c r="E44" s="144" t="e">
        <f t="shared" si="16"/>
        <v>#VALUE!</v>
      </c>
      <c r="F44" s="144" t="e">
        <f t="shared" si="17"/>
        <v>#VALUE!</v>
      </c>
      <c r="G44" s="93"/>
      <c r="H44" s="126" t="e">
        <f t="shared" si="34"/>
        <v>#VALUE!</v>
      </c>
      <c r="I44" s="102" t="e">
        <f t="shared" si="19"/>
        <v>#VALUE!</v>
      </c>
      <c r="J44" s="102" t="e">
        <f t="shared" si="20"/>
        <v>#VALUE!</v>
      </c>
      <c r="K44" s="93"/>
      <c r="L44" s="131" t="e">
        <f t="shared" si="45"/>
        <v>#VALUE!</v>
      </c>
      <c r="M44" s="129" t="e">
        <f t="shared" ref="M44:AB59" si="54">IF(AND($B44&gt;=M$4,$B44&lt;=M$5),M$6,0)</f>
        <v>#VALUE!</v>
      </c>
      <c r="N44" s="102" t="e">
        <f t="shared" si="54"/>
        <v>#VALUE!</v>
      </c>
      <c r="O44" s="102" t="e">
        <f t="shared" si="54"/>
        <v>#VALUE!</v>
      </c>
      <c r="P44" s="102" t="e">
        <f t="shared" si="54"/>
        <v>#VALUE!</v>
      </c>
      <c r="Q44" s="102" t="e">
        <f t="shared" si="54"/>
        <v>#VALUE!</v>
      </c>
      <c r="R44" s="102" t="e">
        <f t="shared" si="54"/>
        <v>#VALUE!</v>
      </c>
      <c r="S44" s="102" t="e">
        <f t="shared" si="54"/>
        <v>#VALUE!</v>
      </c>
      <c r="T44" s="102" t="e">
        <f t="shared" si="54"/>
        <v>#VALUE!</v>
      </c>
      <c r="U44" s="102" t="e">
        <f t="shared" si="54"/>
        <v>#VALUE!</v>
      </c>
      <c r="V44" s="102" t="e">
        <f t="shared" si="54"/>
        <v>#VALUE!</v>
      </c>
      <c r="W44" s="102" t="e">
        <f t="shared" si="54"/>
        <v>#VALUE!</v>
      </c>
      <c r="X44" s="102" t="e">
        <f t="shared" si="54"/>
        <v>#VALUE!</v>
      </c>
      <c r="Y44" s="102" t="e">
        <f t="shared" si="54"/>
        <v>#VALUE!</v>
      </c>
      <c r="Z44" s="102" t="e">
        <f t="shared" si="54"/>
        <v>#VALUE!</v>
      </c>
      <c r="AA44" s="102" t="e">
        <f t="shared" si="54"/>
        <v>#VALUE!</v>
      </c>
      <c r="AB44" s="102" t="e">
        <f t="shared" si="50"/>
        <v>#VALUE!</v>
      </c>
      <c r="AC44" s="102" t="e">
        <f t="shared" si="50"/>
        <v>#VALUE!</v>
      </c>
      <c r="AD44" s="102" t="e">
        <f t="shared" si="50"/>
        <v>#VALUE!</v>
      </c>
      <c r="AE44" s="102" t="e">
        <f t="shared" si="50"/>
        <v>#VALUE!</v>
      </c>
      <c r="AF44" s="102" t="e">
        <f t="shared" si="50"/>
        <v>#VALUE!</v>
      </c>
      <c r="AG44" s="102" t="e">
        <f t="shared" si="50"/>
        <v>#VALUE!</v>
      </c>
      <c r="AH44" s="102" t="e">
        <f t="shared" si="50"/>
        <v>#VALUE!</v>
      </c>
      <c r="AI44" s="102" t="e">
        <f t="shared" si="50"/>
        <v>#VALUE!</v>
      </c>
      <c r="AJ44" s="102" t="e">
        <f t="shared" si="50"/>
        <v>#VALUE!</v>
      </c>
      <c r="AK44" s="102" t="e">
        <f t="shared" si="50"/>
        <v>#VALUE!</v>
      </c>
      <c r="AL44" s="102" t="e">
        <f t="shared" si="50"/>
        <v>#VALUE!</v>
      </c>
      <c r="AM44" s="102" t="e">
        <f t="shared" si="50"/>
        <v>#VALUE!</v>
      </c>
      <c r="AN44" s="102" t="e">
        <f t="shared" si="50"/>
        <v>#VALUE!</v>
      </c>
      <c r="AO44" s="102" t="e">
        <f t="shared" si="50"/>
        <v>#VALUE!</v>
      </c>
      <c r="AP44" s="102" t="e">
        <f t="shared" si="50"/>
        <v>#VALUE!</v>
      </c>
      <c r="AQ44" s="103"/>
      <c r="AR44" s="126" t="e">
        <f t="shared" si="3"/>
        <v>#VALUE!</v>
      </c>
      <c r="AS44" s="102" t="e">
        <f t="shared" si="22"/>
        <v>#VALUE!</v>
      </c>
      <c r="AT44" s="102" t="e">
        <f t="shared" si="23"/>
        <v>#VALUE!</v>
      </c>
      <c r="AU44" s="93"/>
      <c r="AV44" s="131" t="e">
        <f t="shared" si="46"/>
        <v>#VALUE!</v>
      </c>
      <c r="AW44" s="129" t="e">
        <f t="shared" ref="AW44:BE59" si="55">IF(AND($B44&gt;=AW$4,$B44&lt;=AW$5),AW$6,0)</f>
        <v>#VALUE!</v>
      </c>
      <c r="AX44" s="129" t="e">
        <f t="shared" si="55"/>
        <v>#VALUE!</v>
      </c>
      <c r="AY44" s="129" t="e">
        <f t="shared" si="55"/>
        <v>#VALUE!</v>
      </c>
      <c r="AZ44" s="129" t="e">
        <f t="shared" si="55"/>
        <v>#VALUE!</v>
      </c>
      <c r="BA44" s="129" t="e">
        <f t="shared" si="55"/>
        <v>#VALUE!</v>
      </c>
      <c r="BB44" s="129" t="e">
        <f t="shared" si="55"/>
        <v>#VALUE!</v>
      </c>
      <c r="BC44" s="129" t="e">
        <f t="shared" si="55"/>
        <v>#VALUE!</v>
      </c>
      <c r="BD44" s="129" t="e">
        <f t="shared" si="55"/>
        <v>#VALUE!</v>
      </c>
      <c r="BE44" s="129" t="e">
        <f t="shared" si="55"/>
        <v>#VALUE!</v>
      </c>
      <c r="BF44" s="103"/>
      <c r="BG44" s="126" t="e">
        <f t="shared" si="6"/>
        <v>#VALUE!</v>
      </c>
      <c r="BH44" s="102" t="e">
        <f t="shared" si="25"/>
        <v>#VALUE!</v>
      </c>
      <c r="BI44" s="102" t="e">
        <f t="shared" si="26"/>
        <v>#VALUE!</v>
      </c>
      <c r="BJ44" s="93"/>
      <c r="BK44" s="131" t="e">
        <f t="shared" si="47"/>
        <v>#VALUE!</v>
      </c>
      <c r="BL44" s="129" t="e">
        <f t="shared" si="51"/>
        <v>#VALUE!</v>
      </c>
      <c r="BM44" s="129" t="e">
        <f t="shared" si="51"/>
        <v>#VALUE!</v>
      </c>
      <c r="BN44" s="129" t="e">
        <f t="shared" si="51"/>
        <v>#VALUE!</v>
      </c>
      <c r="BO44" s="129" t="e">
        <f t="shared" si="51"/>
        <v>#VALUE!</v>
      </c>
      <c r="BP44" s="129" t="e">
        <f t="shared" si="51"/>
        <v>#VALUE!</v>
      </c>
      <c r="BQ44" s="129" t="e">
        <f t="shared" si="51"/>
        <v>#VALUE!</v>
      </c>
      <c r="BR44" s="129" t="e">
        <f t="shared" si="51"/>
        <v>#VALUE!</v>
      </c>
      <c r="BS44" s="129" t="e">
        <f t="shared" si="51"/>
        <v>#VALUE!</v>
      </c>
      <c r="BT44" s="129" t="e">
        <f t="shared" si="51"/>
        <v>#VALUE!</v>
      </c>
      <c r="BU44" s="94"/>
      <c r="BV44" s="126" t="e">
        <f t="shared" si="35"/>
        <v>#VALUE!</v>
      </c>
      <c r="BW44" s="102" t="e">
        <f t="shared" si="28"/>
        <v>#VALUE!</v>
      </c>
      <c r="BX44" s="102" t="e">
        <f t="shared" si="29"/>
        <v>#VALUE!</v>
      </c>
      <c r="BY44" s="93"/>
      <c r="BZ44" s="131" t="e">
        <f t="shared" si="48"/>
        <v>#VALUE!</v>
      </c>
      <c r="CA44" s="129" t="e">
        <f t="shared" ref="CA44:CP59" si="56">IF(AND($B44&gt;=CA$4,$B44&lt;=CA$5),CA$6,0)</f>
        <v>#VALUE!</v>
      </c>
      <c r="CB44" s="102" t="e">
        <f t="shared" si="56"/>
        <v>#VALUE!</v>
      </c>
      <c r="CC44" s="102" t="e">
        <f t="shared" si="56"/>
        <v>#VALUE!</v>
      </c>
      <c r="CD44" s="102" t="e">
        <f t="shared" si="56"/>
        <v>#VALUE!</v>
      </c>
      <c r="CE44" s="102" t="e">
        <f t="shared" si="56"/>
        <v>#VALUE!</v>
      </c>
      <c r="CF44" s="102" t="e">
        <f t="shared" si="56"/>
        <v>#VALUE!</v>
      </c>
      <c r="CG44" s="102" t="e">
        <f t="shared" si="56"/>
        <v>#VALUE!</v>
      </c>
      <c r="CH44" s="102" t="e">
        <f t="shared" si="56"/>
        <v>#VALUE!</v>
      </c>
      <c r="CI44" s="102" t="e">
        <f t="shared" si="56"/>
        <v>#VALUE!</v>
      </c>
      <c r="CJ44" s="102" t="e">
        <f t="shared" si="56"/>
        <v>#VALUE!</v>
      </c>
      <c r="CK44" s="102" t="e">
        <f t="shared" si="56"/>
        <v>#VALUE!</v>
      </c>
      <c r="CL44" s="102" t="e">
        <f t="shared" si="56"/>
        <v>#VALUE!</v>
      </c>
      <c r="CM44" s="102" t="e">
        <f t="shared" si="56"/>
        <v>#VALUE!</v>
      </c>
      <c r="CN44" s="102" t="e">
        <f t="shared" si="56"/>
        <v>#VALUE!</v>
      </c>
      <c r="CO44" s="102" t="e">
        <f t="shared" si="56"/>
        <v>#VALUE!</v>
      </c>
      <c r="CP44" s="102" t="e">
        <f t="shared" si="52"/>
        <v>#VALUE!</v>
      </c>
      <c r="CQ44" s="102" t="e">
        <f t="shared" si="52"/>
        <v>#VALUE!</v>
      </c>
      <c r="CR44" s="102" t="e">
        <f t="shared" si="52"/>
        <v>#VALUE!</v>
      </c>
      <c r="CS44" s="102" t="e">
        <f t="shared" si="52"/>
        <v>#VALUE!</v>
      </c>
      <c r="CT44" s="102" t="e">
        <f t="shared" si="52"/>
        <v>#VALUE!</v>
      </c>
      <c r="CU44" s="102" t="e">
        <f t="shared" si="52"/>
        <v>#VALUE!</v>
      </c>
      <c r="CV44" s="102" t="e">
        <f t="shared" si="52"/>
        <v>#VALUE!</v>
      </c>
      <c r="CW44" s="102" t="e">
        <f t="shared" si="52"/>
        <v>#VALUE!</v>
      </c>
      <c r="CX44" s="102" t="e">
        <f t="shared" si="52"/>
        <v>#VALUE!</v>
      </c>
      <c r="CY44" s="102" t="e">
        <f t="shared" si="52"/>
        <v>#VALUE!</v>
      </c>
      <c r="CZ44" s="102" t="e">
        <f t="shared" si="52"/>
        <v>#VALUE!</v>
      </c>
      <c r="DA44" s="102" t="e">
        <f t="shared" si="52"/>
        <v>#VALUE!</v>
      </c>
      <c r="DB44" s="102" t="e">
        <f t="shared" si="52"/>
        <v>#VALUE!</v>
      </c>
      <c r="DC44" s="102" t="e">
        <f t="shared" si="52"/>
        <v>#VALUE!</v>
      </c>
      <c r="DD44" s="102" t="e">
        <f t="shared" si="52"/>
        <v>#VALUE!</v>
      </c>
      <c r="DE44" s="94"/>
      <c r="DF44" s="126" t="e">
        <f t="shared" si="12"/>
        <v>#VALUE!</v>
      </c>
      <c r="DG44" s="102" t="e">
        <f t="shared" si="31"/>
        <v>#VALUE!</v>
      </c>
      <c r="DH44" s="102" t="e">
        <f t="shared" si="32"/>
        <v>#VALUE!</v>
      </c>
      <c r="DI44" s="93"/>
      <c r="DJ44" s="131" t="e">
        <f t="shared" si="49"/>
        <v>#VALUE!</v>
      </c>
      <c r="DK44" s="129" t="e">
        <f t="shared" si="53"/>
        <v>#VALUE!</v>
      </c>
      <c r="DL44" s="129" t="e">
        <f t="shared" si="53"/>
        <v>#VALUE!</v>
      </c>
      <c r="DM44" s="129" t="e">
        <f t="shared" si="53"/>
        <v>#VALUE!</v>
      </c>
      <c r="DN44" s="129" t="e">
        <f t="shared" si="53"/>
        <v>#VALUE!</v>
      </c>
      <c r="DO44" s="129" t="e">
        <f t="shared" si="53"/>
        <v>#VALUE!</v>
      </c>
      <c r="DP44" s="129" t="e">
        <f t="shared" si="53"/>
        <v>#VALUE!</v>
      </c>
      <c r="DQ44" s="129" t="e">
        <f t="shared" si="53"/>
        <v>#VALUE!</v>
      </c>
      <c r="DR44" s="129" t="e">
        <f t="shared" si="53"/>
        <v>#VALUE!</v>
      </c>
      <c r="DS44" s="129" t="e">
        <f t="shared" si="53"/>
        <v>#VALUE!</v>
      </c>
      <c r="DT44" s="94"/>
    </row>
    <row r="45" spans="1:124" ht="18" customHeight="1" x14ac:dyDescent="0.35">
      <c r="A45" s="92"/>
      <c r="B45" s="105" t="e">
        <f t="shared" si="33"/>
        <v>#VALUE!</v>
      </c>
      <c r="C45" s="93"/>
      <c r="D45" s="144" t="e">
        <f t="shared" si="15"/>
        <v>#VALUE!</v>
      </c>
      <c r="E45" s="144" t="e">
        <f t="shared" si="16"/>
        <v>#VALUE!</v>
      </c>
      <c r="F45" s="144" t="e">
        <f t="shared" si="17"/>
        <v>#VALUE!</v>
      </c>
      <c r="G45" s="93"/>
      <c r="H45" s="126" t="e">
        <f t="shared" si="34"/>
        <v>#VALUE!</v>
      </c>
      <c r="I45" s="102" t="e">
        <f t="shared" si="19"/>
        <v>#VALUE!</v>
      </c>
      <c r="J45" s="102" t="e">
        <f t="shared" si="20"/>
        <v>#VALUE!</v>
      </c>
      <c r="K45" s="93"/>
      <c r="L45" s="131" t="e">
        <f t="shared" si="45"/>
        <v>#VALUE!</v>
      </c>
      <c r="M45" s="129" t="e">
        <f t="shared" si="54"/>
        <v>#VALUE!</v>
      </c>
      <c r="N45" s="102" t="e">
        <f t="shared" si="54"/>
        <v>#VALUE!</v>
      </c>
      <c r="O45" s="102" t="e">
        <f t="shared" si="54"/>
        <v>#VALUE!</v>
      </c>
      <c r="P45" s="102" t="e">
        <f t="shared" si="54"/>
        <v>#VALUE!</v>
      </c>
      <c r="Q45" s="102" t="e">
        <f t="shared" si="54"/>
        <v>#VALUE!</v>
      </c>
      <c r="R45" s="102" t="e">
        <f t="shared" si="54"/>
        <v>#VALUE!</v>
      </c>
      <c r="S45" s="102" t="e">
        <f t="shared" si="54"/>
        <v>#VALUE!</v>
      </c>
      <c r="T45" s="102" t="e">
        <f t="shared" si="54"/>
        <v>#VALUE!</v>
      </c>
      <c r="U45" s="102" t="e">
        <f t="shared" si="54"/>
        <v>#VALUE!</v>
      </c>
      <c r="V45" s="102" t="e">
        <f t="shared" si="54"/>
        <v>#VALUE!</v>
      </c>
      <c r="W45" s="102" t="e">
        <f t="shared" si="54"/>
        <v>#VALUE!</v>
      </c>
      <c r="X45" s="102" t="e">
        <f t="shared" si="54"/>
        <v>#VALUE!</v>
      </c>
      <c r="Y45" s="102" t="e">
        <f t="shared" si="54"/>
        <v>#VALUE!</v>
      </c>
      <c r="Z45" s="102" t="e">
        <f t="shared" si="54"/>
        <v>#VALUE!</v>
      </c>
      <c r="AA45" s="102" t="e">
        <f t="shared" si="54"/>
        <v>#VALUE!</v>
      </c>
      <c r="AB45" s="102" t="e">
        <f t="shared" si="50"/>
        <v>#VALUE!</v>
      </c>
      <c r="AC45" s="102" t="e">
        <f t="shared" si="50"/>
        <v>#VALUE!</v>
      </c>
      <c r="AD45" s="102" t="e">
        <f t="shared" si="50"/>
        <v>#VALUE!</v>
      </c>
      <c r="AE45" s="102" t="e">
        <f t="shared" si="50"/>
        <v>#VALUE!</v>
      </c>
      <c r="AF45" s="102" t="e">
        <f t="shared" si="50"/>
        <v>#VALUE!</v>
      </c>
      <c r="AG45" s="102" t="e">
        <f t="shared" si="50"/>
        <v>#VALUE!</v>
      </c>
      <c r="AH45" s="102" t="e">
        <f t="shared" si="50"/>
        <v>#VALUE!</v>
      </c>
      <c r="AI45" s="102" t="e">
        <f t="shared" si="50"/>
        <v>#VALUE!</v>
      </c>
      <c r="AJ45" s="102" t="e">
        <f t="shared" si="50"/>
        <v>#VALUE!</v>
      </c>
      <c r="AK45" s="102" t="e">
        <f t="shared" si="50"/>
        <v>#VALUE!</v>
      </c>
      <c r="AL45" s="102" t="e">
        <f t="shared" si="50"/>
        <v>#VALUE!</v>
      </c>
      <c r="AM45" s="102" t="e">
        <f t="shared" si="50"/>
        <v>#VALUE!</v>
      </c>
      <c r="AN45" s="102" t="e">
        <f t="shared" si="50"/>
        <v>#VALUE!</v>
      </c>
      <c r="AO45" s="102" t="e">
        <f t="shared" si="50"/>
        <v>#VALUE!</v>
      </c>
      <c r="AP45" s="102" t="e">
        <f t="shared" si="50"/>
        <v>#VALUE!</v>
      </c>
      <c r="AQ45" s="103"/>
      <c r="AR45" s="126" t="e">
        <f t="shared" si="3"/>
        <v>#VALUE!</v>
      </c>
      <c r="AS45" s="102" t="e">
        <f t="shared" si="22"/>
        <v>#VALUE!</v>
      </c>
      <c r="AT45" s="102" t="e">
        <f t="shared" si="23"/>
        <v>#VALUE!</v>
      </c>
      <c r="AU45" s="93"/>
      <c r="AV45" s="131" t="e">
        <f t="shared" si="46"/>
        <v>#VALUE!</v>
      </c>
      <c r="AW45" s="129" t="e">
        <f t="shared" si="55"/>
        <v>#VALUE!</v>
      </c>
      <c r="AX45" s="129" t="e">
        <f t="shared" si="55"/>
        <v>#VALUE!</v>
      </c>
      <c r="AY45" s="129" t="e">
        <f t="shared" si="55"/>
        <v>#VALUE!</v>
      </c>
      <c r="AZ45" s="129" t="e">
        <f t="shared" si="55"/>
        <v>#VALUE!</v>
      </c>
      <c r="BA45" s="129" t="e">
        <f t="shared" si="55"/>
        <v>#VALUE!</v>
      </c>
      <c r="BB45" s="129" t="e">
        <f t="shared" si="55"/>
        <v>#VALUE!</v>
      </c>
      <c r="BC45" s="129" t="e">
        <f t="shared" si="55"/>
        <v>#VALUE!</v>
      </c>
      <c r="BD45" s="129" t="e">
        <f t="shared" si="55"/>
        <v>#VALUE!</v>
      </c>
      <c r="BE45" s="129" t="e">
        <f t="shared" si="55"/>
        <v>#VALUE!</v>
      </c>
      <c r="BF45" s="103"/>
      <c r="BG45" s="126" t="e">
        <f t="shared" si="6"/>
        <v>#VALUE!</v>
      </c>
      <c r="BH45" s="102" t="e">
        <f t="shared" si="25"/>
        <v>#VALUE!</v>
      </c>
      <c r="BI45" s="102" t="e">
        <f t="shared" si="26"/>
        <v>#VALUE!</v>
      </c>
      <c r="BJ45" s="93"/>
      <c r="BK45" s="131" t="e">
        <f t="shared" si="47"/>
        <v>#VALUE!</v>
      </c>
      <c r="BL45" s="129" t="e">
        <f t="shared" si="51"/>
        <v>#VALUE!</v>
      </c>
      <c r="BM45" s="129" t="e">
        <f t="shared" si="51"/>
        <v>#VALUE!</v>
      </c>
      <c r="BN45" s="129" t="e">
        <f t="shared" si="51"/>
        <v>#VALUE!</v>
      </c>
      <c r="BO45" s="129" t="e">
        <f t="shared" si="51"/>
        <v>#VALUE!</v>
      </c>
      <c r="BP45" s="129" t="e">
        <f t="shared" si="51"/>
        <v>#VALUE!</v>
      </c>
      <c r="BQ45" s="129" t="e">
        <f t="shared" si="51"/>
        <v>#VALUE!</v>
      </c>
      <c r="BR45" s="129" t="e">
        <f t="shared" si="51"/>
        <v>#VALUE!</v>
      </c>
      <c r="BS45" s="129" t="e">
        <f t="shared" si="51"/>
        <v>#VALUE!</v>
      </c>
      <c r="BT45" s="129" t="e">
        <f t="shared" si="51"/>
        <v>#VALUE!</v>
      </c>
      <c r="BU45" s="94"/>
      <c r="BV45" s="126" t="e">
        <f t="shared" si="35"/>
        <v>#VALUE!</v>
      </c>
      <c r="BW45" s="102" t="e">
        <f t="shared" si="28"/>
        <v>#VALUE!</v>
      </c>
      <c r="BX45" s="102" t="e">
        <f t="shared" si="29"/>
        <v>#VALUE!</v>
      </c>
      <c r="BY45" s="93"/>
      <c r="BZ45" s="131" t="e">
        <f t="shared" si="48"/>
        <v>#VALUE!</v>
      </c>
      <c r="CA45" s="129" t="e">
        <f t="shared" si="56"/>
        <v>#VALUE!</v>
      </c>
      <c r="CB45" s="102" t="e">
        <f t="shared" si="56"/>
        <v>#VALUE!</v>
      </c>
      <c r="CC45" s="102" t="e">
        <f t="shared" si="56"/>
        <v>#VALUE!</v>
      </c>
      <c r="CD45" s="102" t="e">
        <f t="shared" si="56"/>
        <v>#VALUE!</v>
      </c>
      <c r="CE45" s="102" t="e">
        <f t="shared" si="56"/>
        <v>#VALUE!</v>
      </c>
      <c r="CF45" s="102" t="e">
        <f t="shared" si="56"/>
        <v>#VALUE!</v>
      </c>
      <c r="CG45" s="102" t="e">
        <f t="shared" si="56"/>
        <v>#VALUE!</v>
      </c>
      <c r="CH45" s="102" t="e">
        <f t="shared" si="56"/>
        <v>#VALUE!</v>
      </c>
      <c r="CI45" s="102" t="e">
        <f t="shared" si="56"/>
        <v>#VALUE!</v>
      </c>
      <c r="CJ45" s="102" t="e">
        <f t="shared" si="56"/>
        <v>#VALUE!</v>
      </c>
      <c r="CK45" s="102" t="e">
        <f t="shared" si="56"/>
        <v>#VALUE!</v>
      </c>
      <c r="CL45" s="102" t="e">
        <f t="shared" si="56"/>
        <v>#VALUE!</v>
      </c>
      <c r="CM45" s="102" t="e">
        <f t="shared" si="56"/>
        <v>#VALUE!</v>
      </c>
      <c r="CN45" s="102" t="e">
        <f t="shared" si="56"/>
        <v>#VALUE!</v>
      </c>
      <c r="CO45" s="102" t="e">
        <f t="shared" si="56"/>
        <v>#VALUE!</v>
      </c>
      <c r="CP45" s="102" t="e">
        <f t="shared" si="52"/>
        <v>#VALUE!</v>
      </c>
      <c r="CQ45" s="102" t="e">
        <f t="shared" si="52"/>
        <v>#VALUE!</v>
      </c>
      <c r="CR45" s="102" t="e">
        <f t="shared" si="52"/>
        <v>#VALUE!</v>
      </c>
      <c r="CS45" s="102" t="e">
        <f t="shared" si="52"/>
        <v>#VALUE!</v>
      </c>
      <c r="CT45" s="102" t="e">
        <f t="shared" si="52"/>
        <v>#VALUE!</v>
      </c>
      <c r="CU45" s="102" t="e">
        <f t="shared" si="52"/>
        <v>#VALUE!</v>
      </c>
      <c r="CV45" s="102" t="e">
        <f t="shared" si="52"/>
        <v>#VALUE!</v>
      </c>
      <c r="CW45" s="102" t="e">
        <f t="shared" si="52"/>
        <v>#VALUE!</v>
      </c>
      <c r="CX45" s="102" t="e">
        <f t="shared" si="52"/>
        <v>#VALUE!</v>
      </c>
      <c r="CY45" s="102" t="e">
        <f t="shared" si="52"/>
        <v>#VALUE!</v>
      </c>
      <c r="CZ45" s="102" t="e">
        <f t="shared" si="52"/>
        <v>#VALUE!</v>
      </c>
      <c r="DA45" s="102" t="e">
        <f t="shared" si="52"/>
        <v>#VALUE!</v>
      </c>
      <c r="DB45" s="102" t="e">
        <f t="shared" si="52"/>
        <v>#VALUE!</v>
      </c>
      <c r="DC45" s="102" t="e">
        <f t="shared" si="52"/>
        <v>#VALUE!</v>
      </c>
      <c r="DD45" s="102" t="e">
        <f t="shared" si="52"/>
        <v>#VALUE!</v>
      </c>
      <c r="DE45" s="94"/>
      <c r="DF45" s="126" t="e">
        <f t="shared" si="12"/>
        <v>#VALUE!</v>
      </c>
      <c r="DG45" s="102" t="e">
        <f t="shared" si="31"/>
        <v>#VALUE!</v>
      </c>
      <c r="DH45" s="102" t="e">
        <f t="shared" si="32"/>
        <v>#VALUE!</v>
      </c>
      <c r="DI45" s="93"/>
      <c r="DJ45" s="131" t="e">
        <f t="shared" si="49"/>
        <v>#VALUE!</v>
      </c>
      <c r="DK45" s="129" t="e">
        <f t="shared" si="53"/>
        <v>#VALUE!</v>
      </c>
      <c r="DL45" s="129" t="e">
        <f t="shared" si="53"/>
        <v>#VALUE!</v>
      </c>
      <c r="DM45" s="129" t="e">
        <f t="shared" si="53"/>
        <v>#VALUE!</v>
      </c>
      <c r="DN45" s="129" t="e">
        <f t="shared" si="53"/>
        <v>#VALUE!</v>
      </c>
      <c r="DO45" s="129" t="e">
        <f t="shared" si="53"/>
        <v>#VALUE!</v>
      </c>
      <c r="DP45" s="129" t="e">
        <f t="shared" si="53"/>
        <v>#VALUE!</v>
      </c>
      <c r="DQ45" s="129" t="e">
        <f t="shared" si="53"/>
        <v>#VALUE!</v>
      </c>
      <c r="DR45" s="129" t="e">
        <f t="shared" si="53"/>
        <v>#VALUE!</v>
      </c>
      <c r="DS45" s="129" t="e">
        <f t="shared" si="53"/>
        <v>#VALUE!</v>
      </c>
      <c r="DT45" s="94"/>
    </row>
    <row r="46" spans="1:124" ht="18" customHeight="1" x14ac:dyDescent="0.35">
      <c r="A46" s="92"/>
      <c r="B46" s="105" t="e">
        <f>DATE(YEAR(B45),MONTH(B45)+1,DAY(B45))</f>
        <v>#VALUE!</v>
      </c>
      <c r="C46" s="93"/>
      <c r="D46" s="144" t="e">
        <f t="shared" si="15"/>
        <v>#VALUE!</v>
      </c>
      <c r="E46" s="144" t="e">
        <f t="shared" si="16"/>
        <v>#VALUE!</v>
      </c>
      <c r="F46" s="144" t="e">
        <f t="shared" si="17"/>
        <v>#VALUE!</v>
      </c>
      <c r="G46" s="93"/>
      <c r="H46" s="126" t="e">
        <f t="shared" si="34"/>
        <v>#VALUE!</v>
      </c>
      <c r="I46" s="102" t="e">
        <f t="shared" si="19"/>
        <v>#VALUE!</v>
      </c>
      <c r="J46" s="102" t="e">
        <f t="shared" si="20"/>
        <v>#VALUE!</v>
      </c>
      <c r="K46" s="93"/>
      <c r="L46" s="131" t="e">
        <f t="shared" si="45"/>
        <v>#VALUE!</v>
      </c>
      <c r="M46" s="129" t="e">
        <f t="shared" si="54"/>
        <v>#VALUE!</v>
      </c>
      <c r="N46" s="102" t="e">
        <f t="shared" si="54"/>
        <v>#VALUE!</v>
      </c>
      <c r="O46" s="102" t="e">
        <f t="shared" si="54"/>
        <v>#VALUE!</v>
      </c>
      <c r="P46" s="102" t="e">
        <f t="shared" si="54"/>
        <v>#VALUE!</v>
      </c>
      <c r="Q46" s="102" t="e">
        <f t="shared" si="54"/>
        <v>#VALUE!</v>
      </c>
      <c r="R46" s="102" t="e">
        <f t="shared" si="54"/>
        <v>#VALUE!</v>
      </c>
      <c r="S46" s="102" t="e">
        <f t="shared" si="54"/>
        <v>#VALUE!</v>
      </c>
      <c r="T46" s="102" t="e">
        <f t="shared" si="54"/>
        <v>#VALUE!</v>
      </c>
      <c r="U46" s="102" t="e">
        <f t="shared" si="54"/>
        <v>#VALUE!</v>
      </c>
      <c r="V46" s="102" t="e">
        <f t="shared" si="54"/>
        <v>#VALUE!</v>
      </c>
      <c r="W46" s="102" t="e">
        <f t="shared" si="54"/>
        <v>#VALUE!</v>
      </c>
      <c r="X46" s="102" t="e">
        <f t="shared" si="54"/>
        <v>#VALUE!</v>
      </c>
      <c r="Y46" s="102" t="e">
        <f t="shared" si="54"/>
        <v>#VALUE!</v>
      </c>
      <c r="Z46" s="102" t="e">
        <f t="shared" si="54"/>
        <v>#VALUE!</v>
      </c>
      <c r="AA46" s="102" t="e">
        <f t="shared" si="54"/>
        <v>#VALUE!</v>
      </c>
      <c r="AB46" s="102" t="e">
        <f t="shared" si="50"/>
        <v>#VALUE!</v>
      </c>
      <c r="AC46" s="102" t="e">
        <f t="shared" si="50"/>
        <v>#VALUE!</v>
      </c>
      <c r="AD46" s="102" t="e">
        <f t="shared" si="50"/>
        <v>#VALUE!</v>
      </c>
      <c r="AE46" s="102" t="e">
        <f t="shared" si="50"/>
        <v>#VALUE!</v>
      </c>
      <c r="AF46" s="102" t="e">
        <f t="shared" si="50"/>
        <v>#VALUE!</v>
      </c>
      <c r="AG46" s="102" t="e">
        <f t="shared" si="50"/>
        <v>#VALUE!</v>
      </c>
      <c r="AH46" s="102" t="e">
        <f t="shared" si="50"/>
        <v>#VALUE!</v>
      </c>
      <c r="AI46" s="102" t="e">
        <f t="shared" si="50"/>
        <v>#VALUE!</v>
      </c>
      <c r="AJ46" s="102" t="e">
        <f t="shared" si="50"/>
        <v>#VALUE!</v>
      </c>
      <c r="AK46" s="102" t="e">
        <f t="shared" si="50"/>
        <v>#VALUE!</v>
      </c>
      <c r="AL46" s="102" t="e">
        <f t="shared" si="50"/>
        <v>#VALUE!</v>
      </c>
      <c r="AM46" s="102" t="e">
        <f t="shared" si="50"/>
        <v>#VALUE!</v>
      </c>
      <c r="AN46" s="102" t="e">
        <f t="shared" si="50"/>
        <v>#VALUE!</v>
      </c>
      <c r="AO46" s="102" t="e">
        <f t="shared" si="50"/>
        <v>#VALUE!</v>
      </c>
      <c r="AP46" s="102" t="e">
        <f t="shared" si="50"/>
        <v>#VALUE!</v>
      </c>
      <c r="AQ46" s="103"/>
      <c r="AR46" s="126" t="e">
        <f t="shared" si="3"/>
        <v>#VALUE!</v>
      </c>
      <c r="AS46" s="102" t="e">
        <f t="shared" si="22"/>
        <v>#VALUE!</v>
      </c>
      <c r="AT46" s="102" t="e">
        <f t="shared" si="23"/>
        <v>#VALUE!</v>
      </c>
      <c r="AU46" s="93"/>
      <c r="AV46" s="131" t="e">
        <f t="shared" si="46"/>
        <v>#VALUE!</v>
      </c>
      <c r="AW46" s="129" t="e">
        <f t="shared" si="55"/>
        <v>#VALUE!</v>
      </c>
      <c r="AX46" s="129" t="e">
        <f t="shared" si="55"/>
        <v>#VALUE!</v>
      </c>
      <c r="AY46" s="129" t="e">
        <f t="shared" si="55"/>
        <v>#VALUE!</v>
      </c>
      <c r="AZ46" s="129" t="e">
        <f t="shared" si="55"/>
        <v>#VALUE!</v>
      </c>
      <c r="BA46" s="129" t="e">
        <f t="shared" si="55"/>
        <v>#VALUE!</v>
      </c>
      <c r="BB46" s="129" t="e">
        <f t="shared" si="55"/>
        <v>#VALUE!</v>
      </c>
      <c r="BC46" s="129" t="e">
        <f t="shared" si="55"/>
        <v>#VALUE!</v>
      </c>
      <c r="BD46" s="129" t="e">
        <f t="shared" si="55"/>
        <v>#VALUE!</v>
      </c>
      <c r="BE46" s="129" t="e">
        <f t="shared" si="55"/>
        <v>#VALUE!</v>
      </c>
      <c r="BF46" s="103"/>
      <c r="BG46" s="126" t="e">
        <f t="shared" si="6"/>
        <v>#VALUE!</v>
      </c>
      <c r="BH46" s="102" t="e">
        <f t="shared" si="25"/>
        <v>#VALUE!</v>
      </c>
      <c r="BI46" s="102" t="e">
        <f t="shared" si="26"/>
        <v>#VALUE!</v>
      </c>
      <c r="BJ46" s="93"/>
      <c r="BK46" s="131" t="e">
        <f t="shared" si="47"/>
        <v>#VALUE!</v>
      </c>
      <c r="BL46" s="129" t="e">
        <f t="shared" si="51"/>
        <v>#VALUE!</v>
      </c>
      <c r="BM46" s="129" t="e">
        <f t="shared" si="51"/>
        <v>#VALUE!</v>
      </c>
      <c r="BN46" s="129" t="e">
        <f t="shared" si="51"/>
        <v>#VALUE!</v>
      </c>
      <c r="BO46" s="129" t="e">
        <f t="shared" si="51"/>
        <v>#VALUE!</v>
      </c>
      <c r="BP46" s="129" t="e">
        <f t="shared" si="51"/>
        <v>#VALUE!</v>
      </c>
      <c r="BQ46" s="129" t="e">
        <f t="shared" si="51"/>
        <v>#VALUE!</v>
      </c>
      <c r="BR46" s="129" t="e">
        <f t="shared" si="51"/>
        <v>#VALUE!</v>
      </c>
      <c r="BS46" s="129" t="e">
        <f t="shared" si="51"/>
        <v>#VALUE!</v>
      </c>
      <c r="BT46" s="129" t="e">
        <f t="shared" si="51"/>
        <v>#VALUE!</v>
      </c>
      <c r="BU46" s="94"/>
      <c r="BV46" s="126" t="e">
        <f t="shared" si="35"/>
        <v>#VALUE!</v>
      </c>
      <c r="BW46" s="102" t="e">
        <f t="shared" si="28"/>
        <v>#VALUE!</v>
      </c>
      <c r="BX46" s="102" t="e">
        <f t="shared" si="29"/>
        <v>#VALUE!</v>
      </c>
      <c r="BY46" s="93"/>
      <c r="BZ46" s="131" t="e">
        <f t="shared" si="48"/>
        <v>#VALUE!</v>
      </c>
      <c r="CA46" s="129" t="e">
        <f t="shared" si="56"/>
        <v>#VALUE!</v>
      </c>
      <c r="CB46" s="102" t="e">
        <f t="shared" si="56"/>
        <v>#VALUE!</v>
      </c>
      <c r="CC46" s="102" t="e">
        <f t="shared" si="56"/>
        <v>#VALUE!</v>
      </c>
      <c r="CD46" s="102" t="e">
        <f t="shared" si="56"/>
        <v>#VALUE!</v>
      </c>
      <c r="CE46" s="102" t="e">
        <f t="shared" si="56"/>
        <v>#VALUE!</v>
      </c>
      <c r="CF46" s="102" t="e">
        <f t="shared" si="56"/>
        <v>#VALUE!</v>
      </c>
      <c r="CG46" s="102" t="e">
        <f t="shared" si="56"/>
        <v>#VALUE!</v>
      </c>
      <c r="CH46" s="102" t="e">
        <f t="shared" si="56"/>
        <v>#VALUE!</v>
      </c>
      <c r="CI46" s="102" t="e">
        <f t="shared" si="56"/>
        <v>#VALUE!</v>
      </c>
      <c r="CJ46" s="102" t="e">
        <f t="shared" si="56"/>
        <v>#VALUE!</v>
      </c>
      <c r="CK46" s="102" t="e">
        <f t="shared" si="56"/>
        <v>#VALUE!</v>
      </c>
      <c r="CL46" s="102" t="e">
        <f t="shared" si="56"/>
        <v>#VALUE!</v>
      </c>
      <c r="CM46" s="102" t="e">
        <f t="shared" si="56"/>
        <v>#VALUE!</v>
      </c>
      <c r="CN46" s="102" t="e">
        <f t="shared" si="56"/>
        <v>#VALUE!</v>
      </c>
      <c r="CO46" s="102" t="e">
        <f t="shared" si="56"/>
        <v>#VALUE!</v>
      </c>
      <c r="CP46" s="102" t="e">
        <f t="shared" si="52"/>
        <v>#VALUE!</v>
      </c>
      <c r="CQ46" s="102" t="e">
        <f t="shared" si="52"/>
        <v>#VALUE!</v>
      </c>
      <c r="CR46" s="102" t="e">
        <f t="shared" si="52"/>
        <v>#VALUE!</v>
      </c>
      <c r="CS46" s="102" t="e">
        <f t="shared" si="52"/>
        <v>#VALUE!</v>
      </c>
      <c r="CT46" s="102" t="e">
        <f t="shared" si="52"/>
        <v>#VALUE!</v>
      </c>
      <c r="CU46" s="102" t="e">
        <f t="shared" si="52"/>
        <v>#VALUE!</v>
      </c>
      <c r="CV46" s="102" t="e">
        <f t="shared" si="52"/>
        <v>#VALUE!</v>
      </c>
      <c r="CW46" s="102" t="e">
        <f t="shared" si="52"/>
        <v>#VALUE!</v>
      </c>
      <c r="CX46" s="102" t="e">
        <f t="shared" si="52"/>
        <v>#VALUE!</v>
      </c>
      <c r="CY46" s="102" t="e">
        <f t="shared" si="52"/>
        <v>#VALUE!</v>
      </c>
      <c r="CZ46" s="102" t="e">
        <f t="shared" si="52"/>
        <v>#VALUE!</v>
      </c>
      <c r="DA46" s="102" t="e">
        <f t="shared" si="52"/>
        <v>#VALUE!</v>
      </c>
      <c r="DB46" s="102" t="e">
        <f t="shared" si="52"/>
        <v>#VALUE!</v>
      </c>
      <c r="DC46" s="102" t="e">
        <f t="shared" si="52"/>
        <v>#VALUE!</v>
      </c>
      <c r="DD46" s="102" t="e">
        <f t="shared" si="52"/>
        <v>#VALUE!</v>
      </c>
      <c r="DE46" s="94"/>
      <c r="DF46" s="126" t="e">
        <f t="shared" si="12"/>
        <v>#VALUE!</v>
      </c>
      <c r="DG46" s="102" t="e">
        <f t="shared" si="31"/>
        <v>#VALUE!</v>
      </c>
      <c r="DH46" s="102" t="e">
        <f t="shared" si="32"/>
        <v>#VALUE!</v>
      </c>
      <c r="DI46" s="93"/>
      <c r="DJ46" s="131" t="e">
        <f t="shared" si="49"/>
        <v>#VALUE!</v>
      </c>
      <c r="DK46" s="129" t="e">
        <f t="shared" si="53"/>
        <v>#VALUE!</v>
      </c>
      <c r="DL46" s="129" t="e">
        <f t="shared" si="53"/>
        <v>#VALUE!</v>
      </c>
      <c r="DM46" s="129" t="e">
        <f t="shared" si="53"/>
        <v>#VALUE!</v>
      </c>
      <c r="DN46" s="129" t="e">
        <f t="shared" si="53"/>
        <v>#VALUE!</v>
      </c>
      <c r="DO46" s="129" t="e">
        <f t="shared" si="53"/>
        <v>#VALUE!</v>
      </c>
      <c r="DP46" s="129" t="e">
        <f t="shared" si="53"/>
        <v>#VALUE!</v>
      </c>
      <c r="DQ46" s="129" t="e">
        <f t="shared" si="53"/>
        <v>#VALUE!</v>
      </c>
      <c r="DR46" s="129" t="e">
        <f t="shared" si="53"/>
        <v>#VALUE!</v>
      </c>
      <c r="DS46" s="129" t="e">
        <f t="shared" si="53"/>
        <v>#VALUE!</v>
      </c>
      <c r="DT46" s="94"/>
    </row>
    <row r="47" spans="1:124" ht="18" customHeight="1" x14ac:dyDescent="0.35">
      <c r="A47" s="92"/>
      <c r="B47" s="105" t="e">
        <f>DATE(YEAR(B46),MONTH(B46)+1,DAY(B46))</f>
        <v>#VALUE!</v>
      </c>
      <c r="C47" s="93"/>
      <c r="D47" s="144" t="e">
        <f t="shared" si="15"/>
        <v>#VALUE!</v>
      </c>
      <c r="E47" s="144" t="e">
        <f t="shared" si="16"/>
        <v>#VALUE!</v>
      </c>
      <c r="F47" s="144" t="e">
        <f t="shared" si="17"/>
        <v>#VALUE!</v>
      </c>
      <c r="G47" s="93"/>
      <c r="H47" s="126" t="e">
        <f t="shared" si="34"/>
        <v>#VALUE!</v>
      </c>
      <c r="I47" s="102" t="e">
        <f t="shared" si="19"/>
        <v>#VALUE!</v>
      </c>
      <c r="J47" s="102" t="e">
        <f t="shared" si="20"/>
        <v>#VALUE!</v>
      </c>
      <c r="K47" s="93"/>
      <c r="L47" s="131" t="e">
        <f t="shared" si="45"/>
        <v>#VALUE!</v>
      </c>
      <c r="M47" s="129" t="e">
        <f t="shared" si="54"/>
        <v>#VALUE!</v>
      </c>
      <c r="N47" s="102" t="e">
        <f t="shared" si="54"/>
        <v>#VALUE!</v>
      </c>
      <c r="O47" s="102" t="e">
        <f t="shared" si="54"/>
        <v>#VALUE!</v>
      </c>
      <c r="P47" s="102" t="e">
        <f t="shared" si="54"/>
        <v>#VALUE!</v>
      </c>
      <c r="Q47" s="102" t="e">
        <f t="shared" si="54"/>
        <v>#VALUE!</v>
      </c>
      <c r="R47" s="102" t="e">
        <f t="shared" si="54"/>
        <v>#VALUE!</v>
      </c>
      <c r="S47" s="102" t="e">
        <f t="shared" si="54"/>
        <v>#VALUE!</v>
      </c>
      <c r="T47" s="102" t="e">
        <f t="shared" si="54"/>
        <v>#VALUE!</v>
      </c>
      <c r="U47" s="102" t="e">
        <f t="shared" si="54"/>
        <v>#VALUE!</v>
      </c>
      <c r="V47" s="102" t="e">
        <f t="shared" si="54"/>
        <v>#VALUE!</v>
      </c>
      <c r="W47" s="102" t="e">
        <f t="shared" si="54"/>
        <v>#VALUE!</v>
      </c>
      <c r="X47" s="102" t="e">
        <f t="shared" si="54"/>
        <v>#VALUE!</v>
      </c>
      <c r="Y47" s="102" t="e">
        <f t="shared" si="54"/>
        <v>#VALUE!</v>
      </c>
      <c r="Z47" s="102" t="e">
        <f t="shared" si="54"/>
        <v>#VALUE!</v>
      </c>
      <c r="AA47" s="102" t="e">
        <f t="shared" si="54"/>
        <v>#VALUE!</v>
      </c>
      <c r="AB47" s="102" t="e">
        <f t="shared" si="50"/>
        <v>#VALUE!</v>
      </c>
      <c r="AC47" s="102" t="e">
        <f t="shared" si="50"/>
        <v>#VALUE!</v>
      </c>
      <c r="AD47" s="102" t="e">
        <f t="shared" si="50"/>
        <v>#VALUE!</v>
      </c>
      <c r="AE47" s="102" t="e">
        <f t="shared" si="50"/>
        <v>#VALUE!</v>
      </c>
      <c r="AF47" s="102" t="e">
        <f t="shared" si="50"/>
        <v>#VALUE!</v>
      </c>
      <c r="AG47" s="102" t="e">
        <f t="shared" si="50"/>
        <v>#VALUE!</v>
      </c>
      <c r="AH47" s="102" t="e">
        <f t="shared" si="50"/>
        <v>#VALUE!</v>
      </c>
      <c r="AI47" s="102" t="e">
        <f t="shared" si="50"/>
        <v>#VALUE!</v>
      </c>
      <c r="AJ47" s="102" t="e">
        <f t="shared" si="50"/>
        <v>#VALUE!</v>
      </c>
      <c r="AK47" s="102" t="e">
        <f t="shared" si="50"/>
        <v>#VALUE!</v>
      </c>
      <c r="AL47" s="102" t="e">
        <f t="shared" si="50"/>
        <v>#VALUE!</v>
      </c>
      <c r="AM47" s="102" t="e">
        <f t="shared" si="50"/>
        <v>#VALUE!</v>
      </c>
      <c r="AN47" s="102" t="e">
        <f t="shared" si="50"/>
        <v>#VALUE!</v>
      </c>
      <c r="AO47" s="102" t="e">
        <f t="shared" si="50"/>
        <v>#VALUE!</v>
      </c>
      <c r="AP47" s="102" t="e">
        <f t="shared" si="50"/>
        <v>#VALUE!</v>
      </c>
      <c r="AQ47" s="103"/>
      <c r="AR47" s="126" t="e">
        <f t="shared" si="3"/>
        <v>#VALUE!</v>
      </c>
      <c r="AS47" s="102" t="e">
        <f t="shared" si="22"/>
        <v>#VALUE!</v>
      </c>
      <c r="AT47" s="102" t="e">
        <f t="shared" si="23"/>
        <v>#VALUE!</v>
      </c>
      <c r="AU47" s="93"/>
      <c r="AV47" s="131" t="e">
        <f t="shared" si="46"/>
        <v>#VALUE!</v>
      </c>
      <c r="AW47" s="129" t="e">
        <f t="shared" si="55"/>
        <v>#VALUE!</v>
      </c>
      <c r="AX47" s="129" t="e">
        <f t="shared" si="55"/>
        <v>#VALUE!</v>
      </c>
      <c r="AY47" s="129" t="e">
        <f t="shared" si="55"/>
        <v>#VALUE!</v>
      </c>
      <c r="AZ47" s="129" t="e">
        <f t="shared" si="55"/>
        <v>#VALUE!</v>
      </c>
      <c r="BA47" s="129" t="e">
        <f t="shared" si="55"/>
        <v>#VALUE!</v>
      </c>
      <c r="BB47" s="129" t="e">
        <f t="shared" si="55"/>
        <v>#VALUE!</v>
      </c>
      <c r="BC47" s="129" t="e">
        <f t="shared" si="55"/>
        <v>#VALUE!</v>
      </c>
      <c r="BD47" s="129" t="e">
        <f t="shared" si="55"/>
        <v>#VALUE!</v>
      </c>
      <c r="BE47" s="129" t="e">
        <f t="shared" si="55"/>
        <v>#VALUE!</v>
      </c>
      <c r="BF47" s="103"/>
      <c r="BG47" s="126" t="e">
        <f t="shared" si="6"/>
        <v>#VALUE!</v>
      </c>
      <c r="BH47" s="102" t="e">
        <f t="shared" si="25"/>
        <v>#VALUE!</v>
      </c>
      <c r="BI47" s="102" t="e">
        <f t="shared" si="26"/>
        <v>#VALUE!</v>
      </c>
      <c r="BJ47" s="93"/>
      <c r="BK47" s="131" t="e">
        <f t="shared" si="47"/>
        <v>#VALUE!</v>
      </c>
      <c r="BL47" s="129" t="e">
        <f t="shared" si="51"/>
        <v>#VALUE!</v>
      </c>
      <c r="BM47" s="129" t="e">
        <f t="shared" si="51"/>
        <v>#VALUE!</v>
      </c>
      <c r="BN47" s="129" t="e">
        <f t="shared" si="51"/>
        <v>#VALUE!</v>
      </c>
      <c r="BO47" s="129" t="e">
        <f t="shared" si="51"/>
        <v>#VALUE!</v>
      </c>
      <c r="BP47" s="129" t="e">
        <f t="shared" si="51"/>
        <v>#VALUE!</v>
      </c>
      <c r="BQ47" s="129" t="e">
        <f t="shared" si="51"/>
        <v>#VALUE!</v>
      </c>
      <c r="BR47" s="129" t="e">
        <f t="shared" si="51"/>
        <v>#VALUE!</v>
      </c>
      <c r="BS47" s="129" t="e">
        <f t="shared" si="51"/>
        <v>#VALUE!</v>
      </c>
      <c r="BT47" s="129" t="e">
        <f t="shared" si="51"/>
        <v>#VALUE!</v>
      </c>
      <c r="BU47" s="94"/>
      <c r="BV47" s="126" t="e">
        <f t="shared" si="35"/>
        <v>#VALUE!</v>
      </c>
      <c r="BW47" s="102" t="e">
        <f t="shared" si="28"/>
        <v>#VALUE!</v>
      </c>
      <c r="BX47" s="102" t="e">
        <f t="shared" si="29"/>
        <v>#VALUE!</v>
      </c>
      <c r="BY47" s="93"/>
      <c r="BZ47" s="131" t="e">
        <f t="shared" si="48"/>
        <v>#VALUE!</v>
      </c>
      <c r="CA47" s="129" t="e">
        <f t="shared" si="56"/>
        <v>#VALUE!</v>
      </c>
      <c r="CB47" s="102" t="e">
        <f t="shared" si="56"/>
        <v>#VALUE!</v>
      </c>
      <c r="CC47" s="102" t="e">
        <f t="shared" si="56"/>
        <v>#VALUE!</v>
      </c>
      <c r="CD47" s="102" t="e">
        <f t="shared" si="56"/>
        <v>#VALUE!</v>
      </c>
      <c r="CE47" s="102" t="e">
        <f t="shared" si="56"/>
        <v>#VALUE!</v>
      </c>
      <c r="CF47" s="102" t="e">
        <f t="shared" si="56"/>
        <v>#VALUE!</v>
      </c>
      <c r="CG47" s="102" t="e">
        <f t="shared" si="56"/>
        <v>#VALUE!</v>
      </c>
      <c r="CH47" s="102" t="e">
        <f t="shared" si="56"/>
        <v>#VALUE!</v>
      </c>
      <c r="CI47" s="102" t="e">
        <f t="shared" si="56"/>
        <v>#VALUE!</v>
      </c>
      <c r="CJ47" s="102" t="e">
        <f t="shared" si="56"/>
        <v>#VALUE!</v>
      </c>
      <c r="CK47" s="102" t="e">
        <f t="shared" si="56"/>
        <v>#VALUE!</v>
      </c>
      <c r="CL47" s="102" t="e">
        <f t="shared" si="56"/>
        <v>#VALUE!</v>
      </c>
      <c r="CM47" s="102" t="e">
        <f t="shared" si="56"/>
        <v>#VALUE!</v>
      </c>
      <c r="CN47" s="102" t="e">
        <f t="shared" si="56"/>
        <v>#VALUE!</v>
      </c>
      <c r="CO47" s="102" t="e">
        <f t="shared" si="56"/>
        <v>#VALUE!</v>
      </c>
      <c r="CP47" s="102" t="e">
        <f t="shared" si="52"/>
        <v>#VALUE!</v>
      </c>
      <c r="CQ47" s="102" t="e">
        <f t="shared" si="52"/>
        <v>#VALUE!</v>
      </c>
      <c r="CR47" s="102" t="e">
        <f t="shared" si="52"/>
        <v>#VALUE!</v>
      </c>
      <c r="CS47" s="102" t="e">
        <f t="shared" si="52"/>
        <v>#VALUE!</v>
      </c>
      <c r="CT47" s="102" t="e">
        <f t="shared" si="52"/>
        <v>#VALUE!</v>
      </c>
      <c r="CU47" s="102" t="e">
        <f t="shared" si="52"/>
        <v>#VALUE!</v>
      </c>
      <c r="CV47" s="102" t="e">
        <f t="shared" si="52"/>
        <v>#VALUE!</v>
      </c>
      <c r="CW47" s="102" t="e">
        <f t="shared" si="52"/>
        <v>#VALUE!</v>
      </c>
      <c r="CX47" s="102" t="e">
        <f t="shared" si="52"/>
        <v>#VALUE!</v>
      </c>
      <c r="CY47" s="102" t="e">
        <f t="shared" si="52"/>
        <v>#VALUE!</v>
      </c>
      <c r="CZ47" s="102" t="e">
        <f t="shared" si="52"/>
        <v>#VALUE!</v>
      </c>
      <c r="DA47" s="102" t="e">
        <f t="shared" si="52"/>
        <v>#VALUE!</v>
      </c>
      <c r="DB47" s="102" t="e">
        <f t="shared" si="52"/>
        <v>#VALUE!</v>
      </c>
      <c r="DC47" s="102" t="e">
        <f t="shared" si="52"/>
        <v>#VALUE!</v>
      </c>
      <c r="DD47" s="102" t="e">
        <f t="shared" si="52"/>
        <v>#VALUE!</v>
      </c>
      <c r="DE47" s="94"/>
      <c r="DF47" s="126" t="e">
        <f t="shared" si="12"/>
        <v>#VALUE!</v>
      </c>
      <c r="DG47" s="102" t="e">
        <f t="shared" si="31"/>
        <v>#VALUE!</v>
      </c>
      <c r="DH47" s="102" t="e">
        <f t="shared" si="32"/>
        <v>#VALUE!</v>
      </c>
      <c r="DI47" s="93"/>
      <c r="DJ47" s="131" t="e">
        <f t="shared" si="49"/>
        <v>#VALUE!</v>
      </c>
      <c r="DK47" s="129" t="e">
        <f t="shared" si="53"/>
        <v>#VALUE!</v>
      </c>
      <c r="DL47" s="129" t="e">
        <f t="shared" si="53"/>
        <v>#VALUE!</v>
      </c>
      <c r="DM47" s="129" t="e">
        <f t="shared" si="53"/>
        <v>#VALUE!</v>
      </c>
      <c r="DN47" s="129" t="e">
        <f t="shared" si="53"/>
        <v>#VALUE!</v>
      </c>
      <c r="DO47" s="129" t="e">
        <f t="shared" si="53"/>
        <v>#VALUE!</v>
      </c>
      <c r="DP47" s="129" t="e">
        <f t="shared" si="53"/>
        <v>#VALUE!</v>
      </c>
      <c r="DQ47" s="129" t="e">
        <f t="shared" si="53"/>
        <v>#VALUE!</v>
      </c>
      <c r="DR47" s="129" t="e">
        <f t="shared" si="53"/>
        <v>#VALUE!</v>
      </c>
      <c r="DS47" s="129" t="e">
        <f t="shared" si="53"/>
        <v>#VALUE!</v>
      </c>
      <c r="DT47" s="94"/>
    </row>
    <row r="48" spans="1:124" ht="18" customHeight="1" x14ac:dyDescent="0.35">
      <c r="A48" s="92"/>
      <c r="B48" s="105" t="e">
        <f t="shared" ref="B48:B65" si="57">DATE(YEAR(B47),MONTH(B47)+1,DAY(B47))</f>
        <v>#VALUE!</v>
      </c>
      <c r="C48" s="93"/>
      <c r="D48" s="144" t="e">
        <f t="shared" si="15"/>
        <v>#VALUE!</v>
      </c>
      <c r="E48" s="144" t="e">
        <f t="shared" si="16"/>
        <v>#VALUE!</v>
      </c>
      <c r="F48" s="144" t="e">
        <f t="shared" si="17"/>
        <v>#VALUE!</v>
      </c>
      <c r="G48" s="93"/>
      <c r="H48" s="126" t="e">
        <f t="shared" si="34"/>
        <v>#VALUE!</v>
      </c>
      <c r="I48" s="102" t="e">
        <f t="shared" si="19"/>
        <v>#VALUE!</v>
      </c>
      <c r="J48" s="102" t="e">
        <f t="shared" si="20"/>
        <v>#VALUE!</v>
      </c>
      <c r="K48" s="93"/>
      <c r="L48" s="131" t="e">
        <f t="shared" si="45"/>
        <v>#VALUE!</v>
      </c>
      <c r="M48" s="129" t="e">
        <f t="shared" si="54"/>
        <v>#VALUE!</v>
      </c>
      <c r="N48" s="102" t="e">
        <f t="shared" si="54"/>
        <v>#VALUE!</v>
      </c>
      <c r="O48" s="102" t="e">
        <f t="shared" si="54"/>
        <v>#VALUE!</v>
      </c>
      <c r="P48" s="102" t="e">
        <f t="shared" si="54"/>
        <v>#VALUE!</v>
      </c>
      <c r="Q48" s="102" t="e">
        <f t="shared" si="54"/>
        <v>#VALUE!</v>
      </c>
      <c r="R48" s="102" t="e">
        <f t="shared" si="54"/>
        <v>#VALUE!</v>
      </c>
      <c r="S48" s="102" t="e">
        <f t="shared" si="54"/>
        <v>#VALUE!</v>
      </c>
      <c r="T48" s="102" t="e">
        <f t="shared" si="54"/>
        <v>#VALUE!</v>
      </c>
      <c r="U48" s="102" t="e">
        <f t="shared" si="54"/>
        <v>#VALUE!</v>
      </c>
      <c r="V48" s="102" t="e">
        <f t="shared" si="54"/>
        <v>#VALUE!</v>
      </c>
      <c r="W48" s="102" t="e">
        <f t="shared" si="54"/>
        <v>#VALUE!</v>
      </c>
      <c r="X48" s="102" t="e">
        <f t="shared" si="54"/>
        <v>#VALUE!</v>
      </c>
      <c r="Y48" s="102" t="e">
        <f t="shared" si="54"/>
        <v>#VALUE!</v>
      </c>
      <c r="Z48" s="102" t="e">
        <f t="shared" si="54"/>
        <v>#VALUE!</v>
      </c>
      <c r="AA48" s="102" t="e">
        <f t="shared" si="54"/>
        <v>#VALUE!</v>
      </c>
      <c r="AB48" s="102" t="e">
        <f t="shared" si="50"/>
        <v>#VALUE!</v>
      </c>
      <c r="AC48" s="102" t="e">
        <f t="shared" si="50"/>
        <v>#VALUE!</v>
      </c>
      <c r="AD48" s="102" t="e">
        <f t="shared" si="50"/>
        <v>#VALUE!</v>
      </c>
      <c r="AE48" s="102" t="e">
        <f t="shared" si="50"/>
        <v>#VALUE!</v>
      </c>
      <c r="AF48" s="102" t="e">
        <f t="shared" si="50"/>
        <v>#VALUE!</v>
      </c>
      <c r="AG48" s="102" t="e">
        <f t="shared" si="50"/>
        <v>#VALUE!</v>
      </c>
      <c r="AH48" s="102" t="e">
        <f t="shared" si="50"/>
        <v>#VALUE!</v>
      </c>
      <c r="AI48" s="102" t="e">
        <f t="shared" si="50"/>
        <v>#VALUE!</v>
      </c>
      <c r="AJ48" s="102" t="e">
        <f t="shared" si="50"/>
        <v>#VALUE!</v>
      </c>
      <c r="AK48" s="102" t="e">
        <f t="shared" si="50"/>
        <v>#VALUE!</v>
      </c>
      <c r="AL48" s="102" t="e">
        <f t="shared" si="50"/>
        <v>#VALUE!</v>
      </c>
      <c r="AM48" s="102" t="e">
        <f t="shared" si="50"/>
        <v>#VALUE!</v>
      </c>
      <c r="AN48" s="102" t="e">
        <f t="shared" si="50"/>
        <v>#VALUE!</v>
      </c>
      <c r="AO48" s="102" t="e">
        <f t="shared" si="50"/>
        <v>#VALUE!</v>
      </c>
      <c r="AP48" s="102" t="e">
        <f t="shared" si="50"/>
        <v>#VALUE!</v>
      </c>
      <c r="AQ48" s="103"/>
      <c r="AR48" s="126" t="e">
        <f t="shared" si="3"/>
        <v>#VALUE!</v>
      </c>
      <c r="AS48" s="102" t="e">
        <f t="shared" si="22"/>
        <v>#VALUE!</v>
      </c>
      <c r="AT48" s="102" t="e">
        <f t="shared" si="23"/>
        <v>#VALUE!</v>
      </c>
      <c r="AU48" s="93"/>
      <c r="AV48" s="131" t="e">
        <f t="shared" si="46"/>
        <v>#VALUE!</v>
      </c>
      <c r="AW48" s="129" t="e">
        <f t="shared" si="55"/>
        <v>#VALUE!</v>
      </c>
      <c r="AX48" s="129" t="e">
        <f t="shared" si="55"/>
        <v>#VALUE!</v>
      </c>
      <c r="AY48" s="129" t="e">
        <f t="shared" si="55"/>
        <v>#VALUE!</v>
      </c>
      <c r="AZ48" s="129" t="e">
        <f t="shared" si="55"/>
        <v>#VALUE!</v>
      </c>
      <c r="BA48" s="129" t="e">
        <f t="shared" si="55"/>
        <v>#VALUE!</v>
      </c>
      <c r="BB48" s="129" t="e">
        <f t="shared" si="55"/>
        <v>#VALUE!</v>
      </c>
      <c r="BC48" s="129" t="e">
        <f t="shared" si="55"/>
        <v>#VALUE!</v>
      </c>
      <c r="BD48" s="129" t="e">
        <f t="shared" si="55"/>
        <v>#VALUE!</v>
      </c>
      <c r="BE48" s="129" t="e">
        <f t="shared" si="55"/>
        <v>#VALUE!</v>
      </c>
      <c r="BF48" s="103"/>
      <c r="BG48" s="126" t="e">
        <f t="shared" si="6"/>
        <v>#VALUE!</v>
      </c>
      <c r="BH48" s="102" t="e">
        <f t="shared" si="25"/>
        <v>#VALUE!</v>
      </c>
      <c r="BI48" s="102" t="e">
        <f t="shared" si="26"/>
        <v>#VALUE!</v>
      </c>
      <c r="BJ48" s="93"/>
      <c r="BK48" s="131" t="e">
        <f t="shared" si="47"/>
        <v>#VALUE!</v>
      </c>
      <c r="BL48" s="129" t="e">
        <f t="shared" si="51"/>
        <v>#VALUE!</v>
      </c>
      <c r="BM48" s="129" t="e">
        <f t="shared" si="51"/>
        <v>#VALUE!</v>
      </c>
      <c r="BN48" s="129" t="e">
        <f t="shared" si="51"/>
        <v>#VALUE!</v>
      </c>
      <c r="BO48" s="129" t="e">
        <f t="shared" si="51"/>
        <v>#VALUE!</v>
      </c>
      <c r="BP48" s="129" t="e">
        <f t="shared" si="51"/>
        <v>#VALUE!</v>
      </c>
      <c r="BQ48" s="129" t="e">
        <f t="shared" si="51"/>
        <v>#VALUE!</v>
      </c>
      <c r="BR48" s="129" t="e">
        <f t="shared" si="51"/>
        <v>#VALUE!</v>
      </c>
      <c r="BS48" s="129" t="e">
        <f t="shared" si="51"/>
        <v>#VALUE!</v>
      </c>
      <c r="BT48" s="129" t="e">
        <f t="shared" si="51"/>
        <v>#VALUE!</v>
      </c>
      <c r="BU48" s="94"/>
      <c r="BV48" s="126" t="e">
        <f t="shared" si="35"/>
        <v>#VALUE!</v>
      </c>
      <c r="BW48" s="102" t="e">
        <f t="shared" si="28"/>
        <v>#VALUE!</v>
      </c>
      <c r="BX48" s="102" t="e">
        <f t="shared" si="29"/>
        <v>#VALUE!</v>
      </c>
      <c r="BY48" s="93"/>
      <c r="BZ48" s="131" t="e">
        <f t="shared" si="48"/>
        <v>#VALUE!</v>
      </c>
      <c r="CA48" s="129" t="e">
        <f t="shared" si="56"/>
        <v>#VALUE!</v>
      </c>
      <c r="CB48" s="102" t="e">
        <f t="shared" si="56"/>
        <v>#VALUE!</v>
      </c>
      <c r="CC48" s="102" t="e">
        <f t="shared" si="56"/>
        <v>#VALUE!</v>
      </c>
      <c r="CD48" s="102" t="e">
        <f t="shared" si="56"/>
        <v>#VALUE!</v>
      </c>
      <c r="CE48" s="102" t="e">
        <f t="shared" si="56"/>
        <v>#VALUE!</v>
      </c>
      <c r="CF48" s="102" t="e">
        <f t="shared" si="56"/>
        <v>#VALUE!</v>
      </c>
      <c r="CG48" s="102" t="e">
        <f t="shared" si="56"/>
        <v>#VALUE!</v>
      </c>
      <c r="CH48" s="102" t="e">
        <f t="shared" si="56"/>
        <v>#VALUE!</v>
      </c>
      <c r="CI48" s="102" t="e">
        <f t="shared" si="56"/>
        <v>#VALUE!</v>
      </c>
      <c r="CJ48" s="102" t="e">
        <f t="shared" si="56"/>
        <v>#VALUE!</v>
      </c>
      <c r="CK48" s="102" t="e">
        <f t="shared" si="56"/>
        <v>#VALUE!</v>
      </c>
      <c r="CL48" s="102" t="e">
        <f t="shared" si="56"/>
        <v>#VALUE!</v>
      </c>
      <c r="CM48" s="102" t="e">
        <f t="shared" si="56"/>
        <v>#VALUE!</v>
      </c>
      <c r="CN48" s="102" t="e">
        <f t="shared" si="56"/>
        <v>#VALUE!</v>
      </c>
      <c r="CO48" s="102" t="e">
        <f t="shared" si="56"/>
        <v>#VALUE!</v>
      </c>
      <c r="CP48" s="102" t="e">
        <f t="shared" si="52"/>
        <v>#VALUE!</v>
      </c>
      <c r="CQ48" s="102" t="e">
        <f t="shared" si="52"/>
        <v>#VALUE!</v>
      </c>
      <c r="CR48" s="102" t="e">
        <f t="shared" si="52"/>
        <v>#VALUE!</v>
      </c>
      <c r="CS48" s="102" t="e">
        <f t="shared" si="52"/>
        <v>#VALUE!</v>
      </c>
      <c r="CT48" s="102" t="e">
        <f t="shared" si="52"/>
        <v>#VALUE!</v>
      </c>
      <c r="CU48" s="102" t="e">
        <f t="shared" si="52"/>
        <v>#VALUE!</v>
      </c>
      <c r="CV48" s="102" t="e">
        <f t="shared" si="52"/>
        <v>#VALUE!</v>
      </c>
      <c r="CW48" s="102" t="e">
        <f t="shared" si="52"/>
        <v>#VALUE!</v>
      </c>
      <c r="CX48" s="102" t="e">
        <f t="shared" si="52"/>
        <v>#VALUE!</v>
      </c>
      <c r="CY48" s="102" t="e">
        <f t="shared" si="52"/>
        <v>#VALUE!</v>
      </c>
      <c r="CZ48" s="102" t="e">
        <f t="shared" si="52"/>
        <v>#VALUE!</v>
      </c>
      <c r="DA48" s="102" t="e">
        <f t="shared" si="52"/>
        <v>#VALUE!</v>
      </c>
      <c r="DB48" s="102" t="e">
        <f t="shared" si="52"/>
        <v>#VALUE!</v>
      </c>
      <c r="DC48" s="102" t="e">
        <f t="shared" si="52"/>
        <v>#VALUE!</v>
      </c>
      <c r="DD48" s="102" t="e">
        <f t="shared" si="52"/>
        <v>#VALUE!</v>
      </c>
      <c r="DE48" s="94"/>
      <c r="DF48" s="126" t="e">
        <f t="shared" si="12"/>
        <v>#VALUE!</v>
      </c>
      <c r="DG48" s="102" t="e">
        <f t="shared" si="31"/>
        <v>#VALUE!</v>
      </c>
      <c r="DH48" s="102" t="e">
        <f t="shared" si="32"/>
        <v>#VALUE!</v>
      </c>
      <c r="DI48" s="93"/>
      <c r="DJ48" s="131" t="e">
        <f t="shared" si="49"/>
        <v>#VALUE!</v>
      </c>
      <c r="DK48" s="129" t="e">
        <f t="shared" si="53"/>
        <v>#VALUE!</v>
      </c>
      <c r="DL48" s="129" t="e">
        <f t="shared" si="53"/>
        <v>#VALUE!</v>
      </c>
      <c r="DM48" s="129" t="e">
        <f t="shared" si="53"/>
        <v>#VALUE!</v>
      </c>
      <c r="DN48" s="129" t="e">
        <f t="shared" si="53"/>
        <v>#VALUE!</v>
      </c>
      <c r="DO48" s="129" t="e">
        <f t="shared" si="53"/>
        <v>#VALUE!</v>
      </c>
      <c r="DP48" s="129" t="e">
        <f t="shared" si="53"/>
        <v>#VALUE!</v>
      </c>
      <c r="DQ48" s="129" t="e">
        <f t="shared" si="53"/>
        <v>#VALUE!</v>
      </c>
      <c r="DR48" s="129" t="e">
        <f t="shared" si="53"/>
        <v>#VALUE!</v>
      </c>
      <c r="DS48" s="129" t="e">
        <f t="shared" si="53"/>
        <v>#VALUE!</v>
      </c>
      <c r="DT48" s="94"/>
    </row>
    <row r="49" spans="1:124" ht="18" customHeight="1" x14ac:dyDescent="0.35">
      <c r="A49" s="92"/>
      <c r="B49" s="105" t="e">
        <f t="shared" si="57"/>
        <v>#VALUE!</v>
      </c>
      <c r="C49" s="93"/>
      <c r="D49" s="144" t="e">
        <f t="shared" si="15"/>
        <v>#VALUE!</v>
      </c>
      <c r="E49" s="144" t="e">
        <f t="shared" si="16"/>
        <v>#VALUE!</v>
      </c>
      <c r="F49" s="144" t="e">
        <f t="shared" si="17"/>
        <v>#VALUE!</v>
      </c>
      <c r="G49" s="93"/>
      <c r="H49" s="126" t="e">
        <f t="shared" si="34"/>
        <v>#VALUE!</v>
      </c>
      <c r="I49" s="102" t="e">
        <f t="shared" si="19"/>
        <v>#VALUE!</v>
      </c>
      <c r="J49" s="102" t="e">
        <f t="shared" si="20"/>
        <v>#VALUE!</v>
      </c>
      <c r="K49" s="93"/>
      <c r="L49" s="131" t="e">
        <f t="shared" si="45"/>
        <v>#VALUE!</v>
      </c>
      <c r="M49" s="129" t="e">
        <f t="shared" si="54"/>
        <v>#VALUE!</v>
      </c>
      <c r="N49" s="102" t="e">
        <f t="shared" si="54"/>
        <v>#VALUE!</v>
      </c>
      <c r="O49" s="102" t="e">
        <f t="shared" si="54"/>
        <v>#VALUE!</v>
      </c>
      <c r="P49" s="102" t="e">
        <f t="shared" si="54"/>
        <v>#VALUE!</v>
      </c>
      <c r="Q49" s="102" t="e">
        <f t="shared" si="54"/>
        <v>#VALUE!</v>
      </c>
      <c r="R49" s="102" t="e">
        <f t="shared" si="54"/>
        <v>#VALUE!</v>
      </c>
      <c r="S49" s="102" t="e">
        <f t="shared" si="54"/>
        <v>#VALUE!</v>
      </c>
      <c r="T49" s="102" t="e">
        <f t="shared" si="54"/>
        <v>#VALUE!</v>
      </c>
      <c r="U49" s="102" t="e">
        <f t="shared" si="54"/>
        <v>#VALUE!</v>
      </c>
      <c r="V49" s="102" t="e">
        <f t="shared" si="54"/>
        <v>#VALUE!</v>
      </c>
      <c r="W49" s="102" t="e">
        <f t="shared" si="54"/>
        <v>#VALUE!</v>
      </c>
      <c r="X49" s="102" t="e">
        <f t="shared" si="54"/>
        <v>#VALUE!</v>
      </c>
      <c r="Y49" s="102" t="e">
        <f t="shared" si="54"/>
        <v>#VALUE!</v>
      </c>
      <c r="Z49" s="102" t="e">
        <f t="shared" si="54"/>
        <v>#VALUE!</v>
      </c>
      <c r="AA49" s="102" t="e">
        <f t="shared" si="54"/>
        <v>#VALUE!</v>
      </c>
      <c r="AB49" s="102" t="e">
        <f t="shared" si="50"/>
        <v>#VALUE!</v>
      </c>
      <c r="AC49" s="102" t="e">
        <f t="shared" si="50"/>
        <v>#VALUE!</v>
      </c>
      <c r="AD49" s="102" t="e">
        <f t="shared" si="50"/>
        <v>#VALUE!</v>
      </c>
      <c r="AE49" s="102" t="e">
        <f t="shared" si="50"/>
        <v>#VALUE!</v>
      </c>
      <c r="AF49" s="102" t="e">
        <f t="shared" si="50"/>
        <v>#VALUE!</v>
      </c>
      <c r="AG49" s="102" t="e">
        <f t="shared" si="50"/>
        <v>#VALUE!</v>
      </c>
      <c r="AH49" s="102" t="e">
        <f t="shared" si="50"/>
        <v>#VALUE!</v>
      </c>
      <c r="AI49" s="102" t="e">
        <f t="shared" si="50"/>
        <v>#VALUE!</v>
      </c>
      <c r="AJ49" s="102" t="e">
        <f t="shared" si="50"/>
        <v>#VALUE!</v>
      </c>
      <c r="AK49" s="102" t="e">
        <f t="shared" si="50"/>
        <v>#VALUE!</v>
      </c>
      <c r="AL49" s="102" t="e">
        <f t="shared" si="50"/>
        <v>#VALUE!</v>
      </c>
      <c r="AM49" s="102" t="e">
        <f t="shared" si="50"/>
        <v>#VALUE!</v>
      </c>
      <c r="AN49" s="102" t="e">
        <f t="shared" si="50"/>
        <v>#VALUE!</v>
      </c>
      <c r="AO49" s="102" t="e">
        <f t="shared" si="50"/>
        <v>#VALUE!</v>
      </c>
      <c r="AP49" s="102" t="e">
        <f t="shared" si="50"/>
        <v>#VALUE!</v>
      </c>
      <c r="AQ49" s="103"/>
      <c r="AR49" s="126" t="e">
        <f t="shared" si="3"/>
        <v>#VALUE!</v>
      </c>
      <c r="AS49" s="102" t="e">
        <f t="shared" si="22"/>
        <v>#VALUE!</v>
      </c>
      <c r="AT49" s="102" t="e">
        <f t="shared" si="23"/>
        <v>#VALUE!</v>
      </c>
      <c r="AU49" s="93"/>
      <c r="AV49" s="131" t="e">
        <f t="shared" si="46"/>
        <v>#VALUE!</v>
      </c>
      <c r="AW49" s="129" t="e">
        <f t="shared" si="55"/>
        <v>#VALUE!</v>
      </c>
      <c r="AX49" s="129" t="e">
        <f t="shared" si="55"/>
        <v>#VALUE!</v>
      </c>
      <c r="AY49" s="129" t="e">
        <f t="shared" si="55"/>
        <v>#VALUE!</v>
      </c>
      <c r="AZ49" s="129" t="e">
        <f t="shared" si="55"/>
        <v>#VALUE!</v>
      </c>
      <c r="BA49" s="129" t="e">
        <f t="shared" si="55"/>
        <v>#VALUE!</v>
      </c>
      <c r="BB49" s="129" t="e">
        <f t="shared" si="55"/>
        <v>#VALUE!</v>
      </c>
      <c r="BC49" s="129" t="e">
        <f t="shared" si="55"/>
        <v>#VALUE!</v>
      </c>
      <c r="BD49" s="129" t="e">
        <f t="shared" si="55"/>
        <v>#VALUE!</v>
      </c>
      <c r="BE49" s="129" t="e">
        <f t="shared" si="55"/>
        <v>#VALUE!</v>
      </c>
      <c r="BF49" s="103"/>
      <c r="BG49" s="126" t="e">
        <f t="shared" si="6"/>
        <v>#VALUE!</v>
      </c>
      <c r="BH49" s="102" t="e">
        <f t="shared" si="25"/>
        <v>#VALUE!</v>
      </c>
      <c r="BI49" s="102" t="e">
        <f t="shared" si="26"/>
        <v>#VALUE!</v>
      </c>
      <c r="BJ49" s="93"/>
      <c r="BK49" s="131" t="e">
        <f t="shared" si="47"/>
        <v>#VALUE!</v>
      </c>
      <c r="BL49" s="129" t="e">
        <f t="shared" si="51"/>
        <v>#VALUE!</v>
      </c>
      <c r="BM49" s="129" t="e">
        <f t="shared" si="51"/>
        <v>#VALUE!</v>
      </c>
      <c r="BN49" s="129" t="e">
        <f t="shared" si="51"/>
        <v>#VALUE!</v>
      </c>
      <c r="BO49" s="129" t="e">
        <f t="shared" si="51"/>
        <v>#VALUE!</v>
      </c>
      <c r="BP49" s="129" t="e">
        <f t="shared" si="51"/>
        <v>#VALUE!</v>
      </c>
      <c r="BQ49" s="129" t="e">
        <f t="shared" si="51"/>
        <v>#VALUE!</v>
      </c>
      <c r="BR49" s="129" t="e">
        <f t="shared" si="51"/>
        <v>#VALUE!</v>
      </c>
      <c r="BS49" s="129" t="e">
        <f t="shared" si="51"/>
        <v>#VALUE!</v>
      </c>
      <c r="BT49" s="129" t="e">
        <f t="shared" si="51"/>
        <v>#VALUE!</v>
      </c>
      <c r="BU49" s="94"/>
      <c r="BV49" s="126" t="e">
        <f t="shared" si="35"/>
        <v>#VALUE!</v>
      </c>
      <c r="BW49" s="102" t="e">
        <f t="shared" si="28"/>
        <v>#VALUE!</v>
      </c>
      <c r="BX49" s="102" t="e">
        <f t="shared" si="29"/>
        <v>#VALUE!</v>
      </c>
      <c r="BY49" s="93"/>
      <c r="BZ49" s="131" t="e">
        <f t="shared" si="48"/>
        <v>#VALUE!</v>
      </c>
      <c r="CA49" s="129" t="e">
        <f t="shared" si="56"/>
        <v>#VALUE!</v>
      </c>
      <c r="CB49" s="102" t="e">
        <f t="shared" si="56"/>
        <v>#VALUE!</v>
      </c>
      <c r="CC49" s="102" t="e">
        <f t="shared" si="56"/>
        <v>#VALUE!</v>
      </c>
      <c r="CD49" s="102" t="e">
        <f t="shared" si="56"/>
        <v>#VALUE!</v>
      </c>
      <c r="CE49" s="102" t="e">
        <f t="shared" si="56"/>
        <v>#VALUE!</v>
      </c>
      <c r="CF49" s="102" t="e">
        <f t="shared" si="56"/>
        <v>#VALUE!</v>
      </c>
      <c r="CG49" s="102" t="e">
        <f t="shared" si="56"/>
        <v>#VALUE!</v>
      </c>
      <c r="CH49" s="102" t="e">
        <f t="shared" si="56"/>
        <v>#VALUE!</v>
      </c>
      <c r="CI49" s="102" t="e">
        <f t="shared" si="56"/>
        <v>#VALUE!</v>
      </c>
      <c r="CJ49" s="102" t="e">
        <f t="shared" si="56"/>
        <v>#VALUE!</v>
      </c>
      <c r="CK49" s="102" t="e">
        <f t="shared" si="56"/>
        <v>#VALUE!</v>
      </c>
      <c r="CL49" s="102" t="e">
        <f t="shared" si="56"/>
        <v>#VALUE!</v>
      </c>
      <c r="CM49" s="102" t="e">
        <f t="shared" si="56"/>
        <v>#VALUE!</v>
      </c>
      <c r="CN49" s="102" t="e">
        <f t="shared" si="56"/>
        <v>#VALUE!</v>
      </c>
      <c r="CO49" s="102" t="e">
        <f t="shared" si="56"/>
        <v>#VALUE!</v>
      </c>
      <c r="CP49" s="102" t="e">
        <f t="shared" si="52"/>
        <v>#VALUE!</v>
      </c>
      <c r="CQ49" s="102" t="e">
        <f t="shared" si="52"/>
        <v>#VALUE!</v>
      </c>
      <c r="CR49" s="102" t="e">
        <f t="shared" si="52"/>
        <v>#VALUE!</v>
      </c>
      <c r="CS49" s="102" t="e">
        <f t="shared" si="52"/>
        <v>#VALUE!</v>
      </c>
      <c r="CT49" s="102" t="e">
        <f t="shared" si="52"/>
        <v>#VALUE!</v>
      </c>
      <c r="CU49" s="102" t="e">
        <f t="shared" si="52"/>
        <v>#VALUE!</v>
      </c>
      <c r="CV49" s="102" t="e">
        <f t="shared" si="52"/>
        <v>#VALUE!</v>
      </c>
      <c r="CW49" s="102" t="e">
        <f t="shared" si="52"/>
        <v>#VALUE!</v>
      </c>
      <c r="CX49" s="102" t="e">
        <f t="shared" si="52"/>
        <v>#VALUE!</v>
      </c>
      <c r="CY49" s="102" t="e">
        <f t="shared" si="52"/>
        <v>#VALUE!</v>
      </c>
      <c r="CZ49" s="102" t="e">
        <f t="shared" si="52"/>
        <v>#VALUE!</v>
      </c>
      <c r="DA49" s="102" t="e">
        <f t="shared" si="52"/>
        <v>#VALUE!</v>
      </c>
      <c r="DB49" s="102" t="e">
        <f t="shared" si="52"/>
        <v>#VALUE!</v>
      </c>
      <c r="DC49" s="102" t="e">
        <f t="shared" si="52"/>
        <v>#VALUE!</v>
      </c>
      <c r="DD49" s="102" t="e">
        <f t="shared" si="52"/>
        <v>#VALUE!</v>
      </c>
      <c r="DE49" s="94"/>
      <c r="DF49" s="126" t="e">
        <f t="shared" si="12"/>
        <v>#VALUE!</v>
      </c>
      <c r="DG49" s="102" t="e">
        <f t="shared" si="31"/>
        <v>#VALUE!</v>
      </c>
      <c r="DH49" s="102" t="e">
        <f t="shared" si="32"/>
        <v>#VALUE!</v>
      </c>
      <c r="DI49" s="93"/>
      <c r="DJ49" s="131" t="e">
        <f t="shared" si="49"/>
        <v>#VALUE!</v>
      </c>
      <c r="DK49" s="129" t="e">
        <f t="shared" si="53"/>
        <v>#VALUE!</v>
      </c>
      <c r="DL49" s="129" t="e">
        <f t="shared" si="53"/>
        <v>#VALUE!</v>
      </c>
      <c r="DM49" s="129" t="e">
        <f t="shared" si="53"/>
        <v>#VALUE!</v>
      </c>
      <c r="DN49" s="129" t="e">
        <f t="shared" si="53"/>
        <v>#VALUE!</v>
      </c>
      <c r="DO49" s="129" t="e">
        <f t="shared" si="53"/>
        <v>#VALUE!</v>
      </c>
      <c r="DP49" s="129" t="e">
        <f t="shared" si="53"/>
        <v>#VALUE!</v>
      </c>
      <c r="DQ49" s="129" t="e">
        <f t="shared" si="53"/>
        <v>#VALUE!</v>
      </c>
      <c r="DR49" s="129" t="e">
        <f t="shared" si="53"/>
        <v>#VALUE!</v>
      </c>
      <c r="DS49" s="129" t="e">
        <f t="shared" si="53"/>
        <v>#VALUE!</v>
      </c>
      <c r="DT49" s="94"/>
    </row>
    <row r="50" spans="1:124" ht="18" customHeight="1" x14ac:dyDescent="0.35">
      <c r="A50" s="92"/>
      <c r="B50" s="105" t="e">
        <f t="shared" si="57"/>
        <v>#VALUE!</v>
      </c>
      <c r="C50" s="93"/>
      <c r="D50" s="144" t="e">
        <f t="shared" si="15"/>
        <v>#VALUE!</v>
      </c>
      <c r="E50" s="144" t="e">
        <f t="shared" si="16"/>
        <v>#VALUE!</v>
      </c>
      <c r="F50" s="144" t="e">
        <f t="shared" si="17"/>
        <v>#VALUE!</v>
      </c>
      <c r="G50" s="93"/>
      <c r="H50" s="126" t="e">
        <f t="shared" si="34"/>
        <v>#VALUE!</v>
      </c>
      <c r="I50" s="102" t="e">
        <f t="shared" si="19"/>
        <v>#VALUE!</v>
      </c>
      <c r="J50" s="102" t="e">
        <f t="shared" si="20"/>
        <v>#VALUE!</v>
      </c>
      <c r="K50" s="93"/>
      <c r="L50" s="131" t="e">
        <f t="shared" si="45"/>
        <v>#VALUE!</v>
      </c>
      <c r="M50" s="129" t="e">
        <f t="shared" si="54"/>
        <v>#VALUE!</v>
      </c>
      <c r="N50" s="102" t="e">
        <f t="shared" si="54"/>
        <v>#VALUE!</v>
      </c>
      <c r="O50" s="102" t="e">
        <f t="shared" si="54"/>
        <v>#VALUE!</v>
      </c>
      <c r="P50" s="102" t="e">
        <f t="shared" si="54"/>
        <v>#VALUE!</v>
      </c>
      <c r="Q50" s="102" t="e">
        <f t="shared" si="54"/>
        <v>#VALUE!</v>
      </c>
      <c r="R50" s="102" t="e">
        <f t="shared" si="54"/>
        <v>#VALUE!</v>
      </c>
      <c r="S50" s="102" t="e">
        <f t="shared" si="54"/>
        <v>#VALUE!</v>
      </c>
      <c r="T50" s="102" t="e">
        <f t="shared" si="54"/>
        <v>#VALUE!</v>
      </c>
      <c r="U50" s="102" t="e">
        <f t="shared" si="54"/>
        <v>#VALUE!</v>
      </c>
      <c r="V50" s="102" t="e">
        <f t="shared" si="54"/>
        <v>#VALUE!</v>
      </c>
      <c r="W50" s="102" t="e">
        <f t="shared" si="54"/>
        <v>#VALUE!</v>
      </c>
      <c r="X50" s="102" t="e">
        <f t="shared" si="54"/>
        <v>#VALUE!</v>
      </c>
      <c r="Y50" s="102" t="e">
        <f t="shared" si="54"/>
        <v>#VALUE!</v>
      </c>
      <c r="Z50" s="102" t="e">
        <f t="shared" si="54"/>
        <v>#VALUE!</v>
      </c>
      <c r="AA50" s="102" t="e">
        <f t="shared" si="54"/>
        <v>#VALUE!</v>
      </c>
      <c r="AB50" s="102" t="e">
        <f t="shared" si="50"/>
        <v>#VALUE!</v>
      </c>
      <c r="AC50" s="102" t="e">
        <f t="shared" si="50"/>
        <v>#VALUE!</v>
      </c>
      <c r="AD50" s="102" t="e">
        <f t="shared" si="50"/>
        <v>#VALUE!</v>
      </c>
      <c r="AE50" s="102" t="e">
        <f t="shared" si="50"/>
        <v>#VALUE!</v>
      </c>
      <c r="AF50" s="102" t="e">
        <f t="shared" si="50"/>
        <v>#VALUE!</v>
      </c>
      <c r="AG50" s="102" t="e">
        <f t="shared" si="50"/>
        <v>#VALUE!</v>
      </c>
      <c r="AH50" s="102" t="e">
        <f t="shared" si="50"/>
        <v>#VALUE!</v>
      </c>
      <c r="AI50" s="102" t="e">
        <f t="shared" si="50"/>
        <v>#VALUE!</v>
      </c>
      <c r="AJ50" s="102" t="e">
        <f t="shared" si="50"/>
        <v>#VALUE!</v>
      </c>
      <c r="AK50" s="102" t="e">
        <f t="shared" si="50"/>
        <v>#VALUE!</v>
      </c>
      <c r="AL50" s="102" t="e">
        <f t="shared" si="50"/>
        <v>#VALUE!</v>
      </c>
      <c r="AM50" s="102" t="e">
        <f t="shared" si="50"/>
        <v>#VALUE!</v>
      </c>
      <c r="AN50" s="102" t="e">
        <f t="shared" si="50"/>
        <v>#VALUE!</v>
      </c>
      <c r="AO50" s="102" t="e">
        <f t="shared" si="50"/>
        <v>#VALUE!</v>
      </c>
      <c r="AP50" s="102" t="e">
        <f t="shared" si="50"/>
        <v>#VALUE!</v>
      </c>
      <c r="AQ50" s="103"/>
      <c r="AR50" s="126" t="e">
        <f t="shared" si="3"/>
        <v>#VALUE!</v>
      </c>
      <c r="AS50" s="102" t="e">
        <f t="shared" si="22"/>
        <v>#VALUE!</v>
      </c>
      <c r="AT50" s="102" t="e">
        <f t="shared" si="23"/>
        <v>#VALUE!</v>
      </c>
      <c r="AU50" s="93"/>
      <c r="AV50" s="131" t="e">
        <f t="shared" si="46"/>
        <v>#VALUE!</v>
      </c>
      <c r="AW50" s="129" t="e">
        <f t="shared" si="55"/>
        <v>#VALUE!</v>
      </c>
      <c r="AX50" s="129" t="e">
        <f t="shared" si="55"/>
        <v>#VALUE!</v>
      </c>
      <c r="AY50" s="129" t="e">
        <f t="shared" si="55"/>
        <v>#VALUE!</v>
      </c>
      <c r="AZ50" s="129" t="e">
        <f t="shared" si="55"/>
        <v>#VALUE!</v>
      </c>
      <c r="BA50" s="129" t="e">
        <f t="shared" si="55"/>
        <v>#VALUE!</v>
      </c>
      <c r="BB50" s="129" t="e">
        <f t="shared" si="55"/>
        <v>#VALUE!</v>
      </c>
      <c r="BC50" s="129" t="e">
        <f t="shared" si="55"/>
        <v>#VALUE!</v>
      </c>
      <c r="BD50" s="129" t="e">
        <f t="shared" si="55"/>
        <v>#VALUE!</v>
      </c>
      <c r="BE50" s="129" t="e">
        <f t="shared" si="55"/>
        <v>#VALUE!</v>
      </c>
      <c r="BF50" s="103"/>
      <c r="BG50" s="126" t="e">
        <f t="shared" si="6"/>
        <v>#VALUE!</v>
      </c>
      <c r="BH50" s="102" t="e">
        <f t="shared" si="25"/>
        <v>#VALUE!</v>
      </c>
      <c r="BI50" s="102" t="e">
        <f t="shared" si="26"/>
        <v>#VALUE!</v>
      </c>
      <c r="BJ50" s="93"/>
      <c r="BK50" s="131" t="e">
        <f t="shared" si="47"/>
        <v>#VALUE!</v>
      </c>
      <c r="BL50" s="129" t="e">
        <f t="shared" si="51"/>
        <v>#VALUE!</v>
      </c>
      <c r="BM50" s="129" t="e">
        <f t="shared" si="51"/>
        <v>#VALUE!</v>
      </c>
      <c r="BN50" s="129" t="e">
        <f t="shared" si="51"/>
        <v>#VALUE!</v>
      </c>
      <c r="BO50" s="129" t="e">
        <f t="shared" si="51"/>
        <v>#VALUE!</v>
      </c>
      <c r="BP50" s="129" t="e">
        <f t="shared" si="51"/>
        <v>#VALUE!</v>
      </c>
      <c r="BQ50" s="129" t="e">
        <f t="shared" si="51"/>
        <v>#VALUE!</v>
      </c>
      <c r="BR50" s="129" t="e">
        <f t="shared" si="51"/>
        <v>#VALUE!</v>
      </c>
      <c r="BS50" s="129" t="e">
        <f t="shared" si="51"/>
        <v>#VALUE!</v>
      </c>
      <c r="BT50" s="129" t="e">
        <f t="shared" si="51"/>
        <v>#VALUE!</v>
      </c>
      <c r="BU50" s="94"/>
      <c r="BV50" s="126" t="e">
        <f t="shared" si="35"/>
        <v>#VALUE!</v>
      </c>
      <c r="BW50" s="102" t="e">
        <f t="shared" si="28"/>
        <v>#VALUE!</v>
      </c>
      <c r="BX50" s="102" t="e">
        <f t="shared" si="29"/>
        <v>#VALUE!</v>
      </c>
      <c r="BY50" s="93"/>
      <c r="BZ50" s="131" t="e">
        <f t="shared" si="48"/>
        <v>#VALUE!</v>
      </c>
      <c r="CA50" s="129" t="e">
        <f t="shared" si="56"/>
        <v>#VALUE!</v>
      </c>
      <c r="CB50" s="102" t="e">
        <f t="shared" si="56"/>
        <v>#VALUE!</v>
      </c>
      <c r="CC50" s="102" t="e">
        <f t="shared" si="56"/>
        <v>#VALUE!</v>
      </c>
      <c r="CD50" s="102" t="e">
        <f t="shared" si="56"/>
        <v>#VALUE!</v>
      </c>
      <c r="CE50" s="102" t="e">
        <f t="shared" si="56"/>
        <v>#VALUE!</v>
      </c>
      <c r="CF50" s="102" t="e">
        <f t="shared" si="56"/>
        <v>#VALUE!</v>
      </c>
      <c r="CG50" s="102" t="e">
        <f t="shared" si="56"/>
        <v>#VALUE!</v>
      </c>
      <c r="CH50" s="102" t="e">
        <f t="shared" si="56"/>
        <v>#VALUE!</v>
      </c>
      <c r="CI50" s="102" t="e">
        <f t="shared" si="56"/>
        <v>#VALUE!</v>
      </c>
      <c r="CJ50" s="102" t="e">
        <f t="shared" si="56"/>
        <v>#VALUE!</v>
      </c>
      <c r="CK50" s="102" t="e">
        <f t="shared" si="56"/>
        <v>#VALUE!</v>
      </c>
      <c r="CL50" s="102" t="e">
        <f t="shared" si="56"/>
        <v>#VALUE!</v>
      </c>
      <c r="CM50" s="102" t="e">
        <f t="shared" si="56"/>
        <v>#VALUE!</v>
      </c>
      <c r="CN50" s="102" t="e">
        <f t="shared" si="56"/>
        <v>#VALUE!</v>
      </c>
      <c r="CO50" s="102" t="e">
        <f t="shared" si="56"/>
        <v>#VALUE!</v>
      </c>
      <c r="CP50" s="102" t="e">
        <f t="shared" si="52"/>
        <v>#VALUE!</v>
      </c>
      <c r="CQ50" s="102" t="e">
        <f t="shared" si="52"/>
        <v>#VALUE!</v>
      </c>
      <c r="CR50" s="102" t="e">
        <f t="shared" si="52"/>
        <v>#VALUE!</v>
      </c>
      <c r="CS50" s="102" t="e">
        <f t="shared" si="52"/>
        <v>#VALUE!</v>
      </c>
      <c r="CT50" s="102" t="e">
        <f t="shared" si="52"/>
        <v>#VALUE!</v>
      </c>
      <c r="CU50" s="102" t="e">
        <f t="shared" si="52"/>
        <v>#VALUE!</v>
      </c>
      <c r="CV50" s="102" t="e">
        <f t="shared" si="52"/>
        <v>#VALUE!</v>
      </c>
      <c r="CW50" s="102" t="e">
        <f t="shared" si="52"/>
        <v>#VALUE!</v>
      </c>
      <c r="CX50" s="102" t="e">
        <f t="shared" si="52"/>
        <v>#VALUE!</v>
      </c>
      <c r="CY50" s="102" t="e">
        <f t="shared" si="52"/>
        <v>#VALUE!</v>
      </c>
      <c r="CZ50" s="102" t="e">
        <f t="shared" si="52"/>
        <v>#VALUE!</v>
      </c>
      <c r="DA50" s="102" t="e">
        <f t="shared" si="52"/>
        <v>#VALUE!</v>
      </c>
      <c r="DB50" s="102" t="e">
        <f t="shared" si="52"/>
        <v>#VALUE!</v>
      </c>
      <c r="DC50" s="102" t="e">
        <f t="shared" si="52"/>
        <v>#VALUE!</v>
      </c>
      <c r="DD50" s="102" t="e">
        <f t="shared" si="52"/>
        <v>#VALUE!</v>
      </c>
      <c r="DE50" s="94"/>
      <c r="DF50" s="126" t="e">
        <f t="shared" si="12"/>
        <v>#VALUE!</v>
      </c>
      <c r="DG50" s="102" t="e">
        <f t="shared" si="31"/>
        <v>#VALUE!</v>
      </c>
      <c r="DH50" s="102" t="e">
        <f t="shared" si="32"/>
        <v>#VALUE!</v>
      </c>
      <c r="DI50" s="93"/>
      <c r="DJ50" s="131" t="e">
        <f t="shared" si="49"/>
        <v>#VALUE!</v>
      </c>
      <c r="DK50" s="129" t="e">
        <f t="shared" si="53"/>
        <v>#VALUE!</v>
      </c>
      <c r="DL50" s="129" t="e">
        <f t="shared" si="53"/>
        <v>#VALUE!</v>
      </c>
      <c r="DM50" s="129" t="e">
        <f t="shared" si="53"/>
        <v>#VALUE!</v>
      </c>
      <c r="DN50" s="129" t="e">
        <f t="shared" si="53"/>
        <v>#VALUE!</v>
      </c>
      <c r="DO50" s="129" t="e">
        <f t="shared" si="53"/>
        <v>#VALUE!</v>
      </c>
      <c r="DP50" s="129" t="e">
        <f t="shared" si="53"/>
        <v>#VALUE!</v>
      </c>
      <c r="DQ50" s="129" t="e">
        <f t="shared" si="53"/>
        <v>#VALUE!</v>
      </c>
      <c r="DR50" s="129" t="e">
        <f t="shared" si="53"/>
        <v>#VALUE!</v>
      </c>
      <c r="DS50" s="129" t="e">
        <f t="shared" si="53"/>
        <v>#VALUE!</v>
      </c>
      <c r="DT50" s="94"/>
    </row>
    <row r="51" spans="1:124" ht="18" customHeight="1" x14ac:dyDescent="0.35">
      <c r="A51" s="92"/>
      <c r="B51" s="105" t="e">
        <f t="shared" si="57"/>
        <v>#VALUE!</v>
      </c>
      <c r="C51" s="93"/>
      <c r="D51" s="144" t="e">
        <f t="shared" si="15"/>
        <v>#VALUE!</v>
      </c>
      <c r="E51" s="144" t="e">
        <f t="shared" si="16"/>
        <v>#VALUE!</v>
      </c>
      <c r="F51" s="144" t="e">
        <f t="shared" si="17"/>
        <v>#VALUE!</v>
      </c>
      <c r="G51" s="93"/>
      <c r="H51" s="126" t="e">
        <f t="shared" si="34"/>
        <v>#VALUE!</v>
      </c>
      <c r="I51" s="102" t="e">
        <f t="shared" si="19"/>
        <v>#VALUE!</v>
      </c>
      <c r="J51" s="102" t="e">
        <f t="shared" si="20"/>
        <v>#VALUE!</v>
      </c>
      <c r="K51" s="93"/>
      <c r="L51" s="131" t="e">
        <f t="shared" si="45"/>
        <v>#VALUE!</v>
      </c>
      <c r="M51" s="129" t="e">
        <f t="shared" si="54"/>
        <v>#VALUE!</v>
      </c>
      <c r="N51" s="102" t="e">
        <f t="shared" si="54"/>
        <v>#VALUE!</v>
      </c>
      <c r="O51" s="102" t="e">
        <f t="shared" si="54"/>
        <v>#VALUE!</v>
      </c>
      <c r="P51" s="102" t="e">
        <f t="shared" si="54"/>
        <v>#VALUE!</v>
      </c>
      <c r="Q51" s="102" t="e">
        <f t="shared" si="54"/>
        <v>#VALUE!</v>
      </c>
      <c r="R51" s="102" t="e">
        <f t="shared" si="54"/>
        <v>#VALUE!</v>
      </c>
      <c r="S51" s="102" t="e">
        <f t="shared" si="54"/>
        <v>#VALUE!</v>
      </c>
      <c r="T51" s="102" t="e">
        <f t="shared" si="54"/>
        <v>#VALUE!</v>
      </c>
      <c r="U51" s="102" t="e">
        <f t="shared" si="54"/>
        <v>#VALUE!</v>
      </c>
      <c r="V51" s="102" t="e">
        <f t="shared" si="54"/>
        <v>#VALUE!</v>
      </c>
      <c r="W51" s="102" t="e">
        <f t="shared" si="54"/>
        <v>#VALUE!</v>
      </c>
      <c r="X51" s="102" t="e">
        <f t="shared" si="54"/>
        <v>#VALUE!</v>
      </c>
      <c r="Y51" s="102" t="e">
        <f t="shared" si="54"/>
        <v>#VALUE!</v>
      </c>
      <c r="Z51" s="102" t="e">
        <f t="shared" si="54"/>
        <v>#VALUE!</v>
      </c>
      <c r="AA51" s="102" t="e">
        <f t="shared" si="54"/>
        <v>#VALUE!</v>
      </c>
      <c r="AB51" s="102" t="e">
        <f t="shared" si="50"/>
        <v>#VALUE!</v>
      </c>
      <c r="AC51" s="102" t="e">
        <f t="shared" si="50"/>
        <v>#VALUE!</v>
      </c>
      <c r="AD51" s="102" t="e">
        <f t="shared" si="50"/>
        <v>#VALUE!</v>
      </c>
      <c r="AE51" s="102" t="e">
        <f t="shared" si="50"/>
        <v>#VALUE!</v>
      </c>
      <c r="AF51" s="102" t="e">
        <f t="shared" si="50"/>
        <v>#VALUE!</v>
      </c>
      <c r="AG51" s="102" t="e">
        <f t="shared" si="50"/>
        <v>#VALUE!</v>
      </c>
      <c r="AH51" s="102" t="e">
        <f t="shared" si="50"/>
        <v>#VALUE!</v>
      </c>
      <c r="AI51" s="102" t="e">
        <f t="shared" si="50"/>
        <v>#VALUE!</v>
      </c>
      <c r="AJ51" s="102" t="e">
        <f t="shared" si="50"/>
        <v>#VALUE!</v>
      </c>
      <c r="AK51" s="102" t="e">
        <f t="shared" si="50"/>
        <v>#VALUE!</v>
      </c>
      <c r="AL51" s="102" t="e">
        <f t="shared" si="50"/>
        <v>#VALUE!</v>
      </c>
      <c r="AM51" s="102" t="e">
        <f t="shared" si="50"/>
        <v>#VALUE!</v>
      </c>
      <c r="AN51" s="102" t="e">
        <f t="shared" si="50"/>
        <v>#VALUE!</v>
      </c>
      <c r="AO51" s="102" t="e">
        <f t="shared" si="50"/>
        <v>#VALUE!</v>
      </c>
      <c r="AP51" s="102" t="e">
        <f t="shared" si="50"/>
        <v>#VALUE!</v>
      </c>
      <c r="AQ51" s="103"/>
      <c r="AR51" s="126" t="e">
        <f t="shared" si="3"/>
        <v>#VALUE!</v>
      </c>
      <c r="AS51" s="102" t="e">
        <f t="shared" si="22"/>
        <v>#VALUE!</v>
      </c>
      <c r="AT51" s="102" t="e">
        <f t="shared" si="23"/>
        <v>#VALUE!</v>
      </c>
      <c r="AU51" s="93"/>
      <c r="AV51" s="131" t="e">
        <f t="shared" si="46"/>
        <v>#VALUE!</v>
      </c>
      <c r="AW51" s="129" t="e">
        <f t="shared" si="55"/>
        <v>#VALUE!</v>
      </c>
      <c r="AX51" s="129" t="e">
        <f t="shared" si="55"/>
        <v>#VALUE!</v>
      </c>
      <c r="AY51" s="129" t="e">
        <f t="shared" si="55"/>
        <v>#VALUE!</v>
      </c>
      <c r="AZ51" s="129" t="e">
        <f t="shared" si="55"/>
        <v>#VALUE!</v>
      </c>
      <c r="BA51" s="129" t="e">
        <f t="shared" si="55"/>
        <v>#VALUE!</v>
      </c>
      <c r="BB51" s="129" t="e">
        <f t="shared" si="55"/>
        <v>#VALUE!</v>
      </c>
      <c r="BC51" s="129" t="e">
        <f t="shared" si="55"/>
        <v>#VALUE!</v>
      </c>
      <c r="BD51" s="129" t="e">
        <f t="shared" si="55"/>
        <v>#VALUE!</v>
      </c>
      <c r="BE51" s="129" t="e">
        <f t="shared" si="55"/>
        <v>#VALUE!</v>
      </c>
      <c r="BF51" s="103"/>
      <c r="BG51" s="126" t="e">
        <f t="shared" si="6"/>
        <v>#VALUE!</v>
      </c>
      <c r="BH51" s="102" t="e">
        <f t="shared" si="25"/>
        <v>#VALUE!</v>
      </c>
      <c r="BI51" s="102" t="e">
        <f t="shared" si="26"/>
        <v>#VALUE!</v>
      </c>
      <c r="BJ51" s="93"/>
      <c r="BK51" s="131" t="e">
        <f t="shared" si="47"/>
        <v>#VALUE!</v>
      </c>
      <c r="BL51" s="129" t="e">
        <f t="shared" si="51"/>
        <v>#VALUE!</v>
      </c>
      <c r="BM51" s="129" t="e">
        <f t="shared" si="51"/>
        <v>#VALUE!</v>
      </c>
      <c r="BN51" s="129" t="e">
        <f t="shared" si="51"/>
        <v>#VALUE!</v>
      </c>
      <c r="BO51" s="129" t="e">
        <f t="shared" si="51"/>
        <v>#VALUE!</v>
      </c>
      <c r="BP51" s="129" t="e">
        <f t="shared" si="51"/>
        <v>#VALUE!</v>
      </c>
      <c r="BQ51" s="129" t="e">
        <f t="shared" si="51"/>
        <v>#VALUE!</v>
      </c>
      <c r="BR51" s="129" t="e">
        <f t="shared" si="51"/>
        <v>#VALUE!</v>
      </c>
      <c r="BS51" s="129" t="e">
        <f t="shared" si="51"/>
        <v>#VALUE!</v>
      </c>
      <c r="BT51" s="129" t="e">
        <f t="shared" si="51"/>
        <v>#VALUE!</v>
      </c>
      <c r="BU51" s="94"/>
      <c r="BV51" s="126" t="e">
        <f t="shared" si="35"/>
        <v>#VALUE!</v>
      </c>
      <c r="BW51" s="102" t="e">
        <f t="shared" si="28"/>
        <v>#VALUE!</v>
      </c>
      <c r="BX51" s="102" t="e">
        <f t="shared" si="29"/>
        <v>#VALUE!</v>
      </c>
      <c r="BY51" s="93"/>
      <c r="BZ51" s="131" t="e">
        <f t="shared" si="48"/>
        <v>#VALUE!</v>
      </c>
      <c r="CA51" s="129" t="e">
        <f t="shared" si="56"/>
        <v>#VALUE!</v>
      </c>
      <c r="CB51" s="102" t="e">
        <f t="shared" si="56"/>
        <v>#VALUE!</v>
      </c>
      <c r="CC51" s="102" t="e">
        <f t="shared" si="56"/>
        <v>#VALUE!</v>
      </c>
      <c r="CD51" s="102" t="e">
        <f t="shared" si="56"/>
        <v>#VALUE!</v>
      </c>
      <c r="CE51" s="102" t="e">
        <f t="shared" si="56"/>
        <v>#VALUE!</v>
      </c>
      <c r="CF51" s="102" t="e">
        <f t="shared" si="56"/>
        <v>#VALUE!</v>
      </c>
      <c r="CG51" s="102" t="e">
        <f t="shared" si="56"/>
        <v>#VALUE!</v>
      </c>
      <c r="CH51" s="102" t="e">
        <f t="shared" si="56"/>
        <v>#VALUE!</v>
      </c>
      <c r="CI51" s="102" t="e">
        <f t="shared" si="56"/>
        <v>#VALUE!</v>
      </c>
      <c r="CJ51" s="102" t="e">
        <f t="shared" si="56"/>
        <v>#VALUE!</v>
      </c>
      <c r="CK51" s="102" t="e">
        <f t="shared" si="56"/>
        <v>#VALUE!</v>
      </c>
      <c r="CL51" s="102" t="e">
        <f t="shared" si="56"/>
        <v>#VALUE!</v>
      </c>
      <c r="CM51" s="102" t="e">
        <f t="shared" si="56"/>
        <v>#VALUE!</v>
      </c>
      <c r="CN51" s="102" t="e">
        <f t="shared" si="56"/>
        <v>#VALUE!</v>
      </c>
      <c r="CO51" s="102" t="e">
        <f t="shared" si="56"/>
        <v>#VALUE!</v>
      </c>
      <c r="CP51" s="102" t="e">
        <f t="shared" si="52"/>
        <v>#VALUE!</v>
      </c>
      <c r="CQ51" s="102" t="e">
        <f t="shared" si="52"/>
        <v>#VALUE!</v>
      </c>
      <c r="CR51" s="102" t="e">
        <f t="shared" si="52"/>
        <v>#VALUE!</v>
      </c>
      <c r="CS51" s="102" t="e">
        <f t="shared" si="52"/>
        <v>#VALUE!</v>
      </c>
      <c r="CT51" s="102" t="e">
        <f t="shared" si="52"/>
        <v>#VALUE!</v>
      </c>
      <c r="CU51" s="102" t="e">
        <f t="shared" si="52"/>
        <v>#VALUE!</v>
      </c>
      <c r="CV51" s="102" t="e">
        <f t="shared" si="52"/>
        <v>#VALUE!</v>
      </c>
      <c r="CW51" s="102" t="e">
        <f t="shared" si="52"/>
        <v>#VALUE!</v>
      </c>
      <c r="CX51" s="102" t="e">
        <f t="shared" si="52"/>
        <v>#VALUE!</v>
      </c>
      <c r="CY51" s="102" t="e">
        <f t="shared" si="52"/>
        <v>#VALUE!</v>
      </c>
      <c r="CZ51" s="102" t="e">
        <f t="shared" si="52"/>
        <v>#VALUE!</v>
      </c>
      <c r="DA51" s="102" t="e">
        <f t="shared" si="52"/>
        <v>#VALUE!</v>
      </c>
      <c r="DB51" s="102" t="e">
        <f t="shared" si="52"/>
        <v>#VALUE!</v>
      </c>
      <c r="DC51" s="102" t="e">
        <f t="shared" si="52"/>
        <v>#VALUE!</v>
      </c>
      <c r="DD51" s="102" t="e">
        <f t="shared" si="52"/>
        <v>#VALUE!</v>
      </c>
      <c r="DE51" s="94"/>
      <c r="DF51" s="126" t="e">
        <f t="shared" si="12"/>
        <v>#VALUE!</v>
      </c>
      <c r="DG51" s="102" t="e">
        <f t="shared" si="31"/>
        <v>#VALUE!</v>
      </c>
      <c r="DH51" s="102" t="e">
        <f t="shared" si="32"/>
        <v>#VALUE!</v>
      </c>
      <c r="DI51" s="93"/>
      <c r="DJ51" s="131" t="e">
        <f t="shared" si="49"/>
        <v>#VALUE!</v>
      </c>
      <c r="DK51" s="129" t="e">
        <f t="shared" si="53"/>
        <v>#VALUE!</v>
      </c>
      <c r="DL51" s="129" t="e">
        <f t="shared" si="53"/>
        <v>#VALUE!</v>
      </c>
      <c r="DM51" s="129" t="e">
        <f t="shared" si="53"/>
        <v>#VALUE!</v>
      </c>
      <c r="DN51" s="129" t="e">
        <f t="shared" si="53"/>
        <v>#VALUE!</v>
      </c>
      <c r="DO51" s="129" t="e">
        <f t="shared" si="53"/>
        <v>#VALUE!</v>
      </c>
      <c r="DP51" s="129" t="e">
        <f t="shared" si="53"/>
        <v>#VALUE!</v>
      </c>
      <c r="DQ51" s="129" t="e">
        <f t="shared" si="53"/>
        <v>#VALUE!</v>
      </c>
      <c r="DR51" s="129" t="e">
        <f t="shared" si="53"/>
        <v>#VALUE!</v>
      </c>
      <c r="DS51" s="129" t="e">
        <f t="shared" si="53"/>
        <v>#VALUE!</v>
      </c>
      <c r="DT51" s="94"/>
    </row>
    <row r="52" spans="1:124" ht="18" customHeight="1" x14ac:dyDescent="0.35">
      <c r="A52" s="92"/>
      <c r="B52" s="105" t="e">
        <f t="shared" si="57"/>
        <v>#VALUE!</v>
      </c>
      <c r="C52" s="93"/>
      <c r="D52" s="144" t="e">
        <f t="shared" si="15"/>
        <v>#VALUE!</v>
      </c>
      <c r="E52" s="144" t="e">
        <f t="shared" si="16"/>
        <v>#VALUE!</v>
      </c>
      <c r="F52" s="144" t="e">
        <f t="shared" si="17"/>
        <v>#VALUE!</v>
      </c>
      <c r="G52" s="93"/>
      <c r="H52" s="126" t="e">
        <f t="shared" si="34"/>
        <v>#VALUE!</v>
      </c>
      <c r="I52" s="102" t="e">
        <f t="shared" si="19"/>
        <v>#VALUE!</v>
      </c>
      <c r="J52" s="102" t="e">
        <f t="shared" si="20"/>
        <v>#VALUE!</v>
      </c>
      <c r="K52" s="93"/>
      <c r="L52" s="131" t="e">
        <f t="shared" si="45"/>
        <v>#VALUE!</v>
      </c>
      <c r="M52" s="129" t="e">
        <f t="shared" si="54"/>
        <v>#VALUE!</v>
      </c>
      <c r="N52" s="102" t="e">
        <f t="shared" si="54"/>
        <v>#VALUE!</v>
      </c>
      <c r="O52" s="102" t="e">
        <f t="shared" si="54"/>
        <v>#VALUE!</v>
      </c>
      <c r="P52" s="102" t="e">
        <f t="shared" si="54"/>
        <v>#VALUE!</v>
      </c>
      <c r="Q52" s="102" t="e">
        <f t="shared" si="54"/>
        <v>#VALUE!</v>
      </c>
      <c r="R52" s="102" t="e">
        <f t="shared" si="54"/>
        <v>#VALUE!</v>
      </c>
      <c r="S52" s="102" t="e">
        <f t="shared" si="54"/>
        <v>#VALUE!</v>
      </c>
      <c r="T52" s="102" t="e">
        <f t="shared" si="54"/>
        <v>#VALUE!</v>
      </c>
      <c r="U52" s="102" t="e">
        <f t="shared" si="54"/>
        <v>#VALUE!</v>
      </c>
      <c r="V52" s="102" t="e">
        <f t="shared" si="54"/>
        <v>#VALUE!</v>
      </c>
      <c r="W52" s="102" t="e">
        <f t="shared" si="54"/>
        <v>#VALUE!</v>
      </c>
      <c r="X52" s="102" t="e">
        <f t="shared" si="54"/>
        <v>#VALUE!</v>
      </c>
      <c r="Y52" s="102" t="e">
        <f t="shared" si="54"/>
        <v>#VALUE!</v>
      </c>
      <c r="Z52" s="102" t="e">
        <f t="shared" si="54"/>
        <v>#VALUE!</v>
      </c>
      <c r="AA52" s="102" t="e">
        <f t="shared" si="54"/>
        <v>#VALUE!</v>
      </c>
      <c r="AB52" s="102" t="e">
        <f t="shared" si="50"/>
        <v>#VALUE!</v>
      </c>
      <c r="AC52" s="102" t="e">
        <f t="shared" si="50"/>
        <v>#VALUE!</v>
      </c>
      <c r="AD52" s="102" t="e">
        <f t="shared" si="50"/>
        <v>#VALUE!</v>
      </c>
      <c r="AE52" s="102" t="e">
        <f t="shared" si="50"/>
        <v>#VALUE!</v>
      </c>
      <c r="AF52" s="102" t="e">
        <f t="shared" si="50"/>
        <v>#VALUE!</v>
      </c>
      <c r="AG52" s="102" t="e">
        <f t="shared" si="50"/>
        <v>#VALUE!</v>
      </c>
      <c r="AH52" s="102" t="e">
        <f t="shared" si="50"/>
        <v>#VALUE!</v>
      </c>
      <c r="AI52" s="102" t="e">
        <f t="shared" si="50"/>
        <v>#VALUE!</v>
      </c>
      <c r="AJ52" s="102" t="e">
        <f t="shared" si="50"/>
        <v>#VALUE!</v>
      </c>
      <c r="AK52" s="102" t="e">
        <f t="shared" si="50"/>
        <v>#VALUE!</v>
      </c>
      <c r="AL52" s="102" t="e">
        <f t="shared" si="50"/>
        <v>#VALUE!</v>
      </c>
      <c r="AM52" s="102" t="e">
        <f t="shared" si="50"/>
        <v>#VALUE!</v>
      </c>
      <c r="AN52" s="102" t="e">
        <f t="shared" si="50"/>
        <v>#VALUE!</v>
      </c>
      <c r="AO52" s="102" t="e">
        <f t="shared" si="50"/>
        <v>#VALUE!</v>
      </c>
      <c r="AP52" s="102" t="e">
        <f t="shared" si="50"/>
        <v>#VALUE!</v>
      </c>
      <c r="AQ52" s="103"/>
      <c r="AR52" s="126" t="e">
        <f t="shared" si="3"/>
        <v>#VALUE!</v>
      </c>
      <c r="AS52" s="102" t="e">
        <f t="shared" si="22"/>
        <v>#VALUE!</v>
      </c>
      <c r="AT52" s="102" t="e">
        <f t="shared" si="23"/>
        <v>#VALUE!</v>
      </c>
      <c r="AU52" s="93"/>
      <c r="AV52" s="131" t="e">
        <f t="shared" si="46"/>
        <v>#VALUE!</v>
      </c>
      <c r="AW52" s="129" t="e">
        <f t="shared" si="55"/>
        <v>#VALUE!</v>
      </c>
      <c r="AX52" s="129" t="e">
        <f t="shared" si="55"/>
        <v>#VALUE!</v>
      </c>
      <c r="AY52" s="129" t="e">
        <f t="shared" si="55"/>
        <v>#VALUE!</v>
      </c>
      <c r="AZ52" s="129" t="e">
        <f t="shared" si="55"/>
        <v>#VALUE!</v>
      </c>
      <c r="BA52" s="129" t="e">
        <f t="shared" si="55"/>
        <v>#VALUE!</v>
      </c>
      <c r="BB52" s="129" t="e">
        <f t="shared" si="55"/>
        <v>#VALUE!</v>
      </c>
      <c r="BC52" s="129" t="e">
        <f t="shared" si="55"/>
        <v>#VALUE!</v>
      </c>
      <c r="BD52" s="129" t="e">
        <f t="shared" si="55"/>
        <v>#VALUE!</v>
      </c>
      <c r="BE52" s="129" t="e">
        <f t="shared" si="55"/>
        <v>#VALUE!</v>
      </c>
      <c r="BF52" s="103"/>
      <c r="BG52" s="126" t="e">
        <f t="shared" si="6"/>
        <v>#VALUE!</v>
      </c>
      <c r="BH52" s="102" t="e">
        <f t="shared" si="25"/>
        <v>#VALUE!</v>
      </c>
      <c r="BI52" s="102" t="e">
        <f t="shared" si="26"/>
        <v>#VALUE!</v>
      </c>
      <c r="BJ52" s="93"/>
      <c r="BK52" s="131" t="e">
        <f t="shared" si="47"/>
        <v>#VALUE!</v>
      </c>
      <c r="BL52" s="129" t="e">
        <f t="shared" si="51"/>
        <v>#VALUE!</v>
      </c>
      <c r="BM52" s="129" t="e">
        <f t="shared" si="51"/>
        <v>#VALUE!</v>
      </c>
      <c r="BN52" s="129" t="e">
        <f t="shared" si="51"/>
        <v>#VALUE!</v>
      </c>
      <c r="BO52" s="129" t="e">
        <f t="shared" si="51"/>
        <v>#VALUE!</v>
      </c>
      <c r="BP52" s="129" t="e">
        <f t="shared" si="51"/>
        <v>#VALUE!</v>
      </c>
      <c r="BQ52" s="129" t="e">
        <f t="shared" si="51"/>
        <v>#VALUE!</v>
      </c>
      <c r="BR52" s="129" t="e">
        <f t="shared" si="51"/>
        <v>#VALUE!</v>
      </c>
      <c r="BS52" s="129" t="e">
        <f t="shared" si="51"/>
        <v>#VALUE!</v>
      </c>
      <c r="BT52" s="129" t="e">
        <f t="shared" si="51"/>
        <v>#VALUE!</v>
      </c>
      <c r="BU52" s="94"/>
      <c r="BV52" s="126" t="e">
        <f t="shared" si="35"/>
        <v>#VALUE!</v>
      </c>
      <c r="BW52" s="102" t="e">
        <f t="shared" si="28"/>
        <v>#VALUE!</v>
      </c>
      <c r="BX52" s="102" t="e">
        <f t="shared" si="29"/>
        <v>#VALUE!</v>
      </c>
      <c r="BY52" s="93"/>
      <c r="BZ52" s="131" t="e">
        <f t="shared" si="48"/>
        <v>#VALUE!</v>
      </c>
      <c r="CA52" s="129" t="e">
        <f t="shared" si="56"/>
        <v>#VALUE!</v>
      </c>
      <c r="CB52" s="102" t="e">
        <f t="shared" si="56"/>
        <v>#VALUE!</v>
      </c>
      <c r="CC52" s="102" t="e">
        <f t="shared" si="56"/>
        <v>#VALUE!</v>
      </c>
      <c r="CD52" s="102" t="e">
        <f t="shared" si="56"/>
        <v>#VALUE!</v>
      </c>
      <c r="CE52" s="102" t="e">
        <f t="shared" si="56"/>
        <v>#VALUE!</v>
      </c>
      <c r="CF52" s="102" t="e">
        <f t="shared" si="56"/>
        <v>#VALUE!</v>
      </c>
      <c r="CG52" s="102" t="e">
        <f t="shared" si="56"/>
        <v>#VALUE!</v>
      </c>
      <c r="CH52" s="102" t="e">
        <f t="shared" si="56"/>
        <v>#VALUE!</v>
      </c>
      <c r="CI52" s="102" t="e">
        <f t="shared" si="56"/>
        <v>#VALUE!</v>
      </c>
      <c r="CJ52" s="102" t="e">
        <f t="shared" si="56"/>
        <v>#VALUE!</v>
      </c>
      <c r="CK52" s="102" t="e">
        <f t="shared" si="56"/>
        <v>#VALUE!</v>
      </c>
      <c r="CL52" s="102" t="e">
        <f t="shared" si="56"/>
        <v>#VALUE!</v>
      </c>
      <c r="CM52" s="102" t="e">
        <f t="shared" si="56"/>
        <v>#VALUE!</v>
      </c>
      <c r="CN52" s="102" t="e">
        <f t="shared" si="56"/>
        <v>#VALUE!</v>
      </c>
      <c r="CO52" s="102" t="e">
        <f t="shared" si="56"/>
        <v>#VALUE!</v>
      </c>
      <c r="CP52" s="102" t="e">
        <f t="shared" si="52"/>
        <v>#VALUE!</v>
      </c>
      <c r="CQ52" s="102" t="e">
        <f t="shared" si="52"/>
        <v>#VALUE!</v>
      </c>
      <c r="CR52" s="102" t="e">
        <f t="shared" si="52"/>
        <v>#VALUE!</v>
      </c>
      <c r="CS52" s="102" t="e">
        <f t="shared" si="52"/>
        <v>#VALUE!</v>
      </c>
      <c r="CT52" s="102" t="e">
        <f t="shared" si="52"/>
        <v>#VALUE!</v>
      </c>
      <c r="CU52" s="102" t="e">
        <f t="shared" si="52"/>
        <v>#VALUE!</v>
      </c>
      <c r="CV52" s="102" t="e">
        <f t="shared" si="52"/>
        <v>#VALUE!</v>
      </c>
      <c r="CW52" s="102" t="e">
        <f t="shared" si="52"/>
        <v>#VALUE!</v>
      </c>
      <c r="CX52" s="102" t="e">
        <f t="shared" si="52"/>
        <v>#VALUE!</v>
      </c>
      <c r="CY52" s="102" t="e">
        <f t="shared" si="52"/>
        <v>#VALUE!</v>
      </c>
      <c r="CZ52" s="102" t="e">
        <f t="shared" si="52"/>
        <v>#VALUE!</v>
      </c>
      <c r="DA52" s="102" t="e">
        <f t="shared" si="52"/>
        <v>#VALUE!</v>
      </c>
      <c r="DB52" s="102" t="e">
        <f t="shared" si="52"/>
        <v>#VALUE!</v>
      </c>
      <c r="DC52" s="102" t="e">
        <f t="shared" si="52"/>
        <v>#VALUE!</v>
      </c>
      <c r="DD52" s="102" t="e">
        <f t="shared" si="52"/>
        <v>#VALUE!</v>
      </c>
      <c r="DE52" s="94"/>
      <c r="DF52" s="126" t="e">
        <f t="shared" si="12"/>
        <v>#VALUE!</v>
      </c>
      <c r="DG52" s="102" t="e">
        <f t="shared" si="31"/>
        <v>#VALUE!</v>
      </c>
      <c r="DH52" s="102" t="e">
        <f t="shared" si="32"/>
        <v>#VALUE!</v>
      </c>
      <c r="DI52" s="93"/>
      <c r="DJ52" s="131" t="e">
        <f t="shared" si="49"/>
        <v>#VALUE!</v>
      </c>
      <c r="DK52" s="129" t="e">
        <f t="shared" si="53"/>
        <v>#VALUE!</v>
      </c>
      <c r="DL52" s="129" t="e">
        <f t="shared" si="53"/>
        <v>#VALUE!</v>
      </c>
      <c r="DM52" s="129" t="e">
        <f t="shared" si="53"/>
        <v>#VALUE!</v>
      </c>
      <c r="DN52" s="129" t="e">
        <f t="shared" si="53"/>
        <v>#VALUE!</v>
      </c>
      <c r="DO52" s="129" t="e">
        <f t="shared" si="53"/>
        <v>#VALUE!</v>
      </c>
      <c r="DP52" s="129" t="e">
        <f t="shared" si="53"/>
        <v>#VALUE!</v>
      </c>
      <c r="DQ52" s="129" t="e">
        <f t="shared" si="53"/>
        <v>#VALUE!</v>
      </c>
      <c r="DR52" s="129" t="e">
        <f t="shared" si="53"/>
        <v>#VALUE!</v>
      </c>
      <c r="DS52" s="129" t="e">
        <f t="shared" si="53"/>
        <v>#VALUE!</v>
      </c>
      <c r="DT52" s="94"/>
    </row>
    <row r="53" spans="1:124" ht="18" customHeight="1" x14ac:dyDescent="0.35">
      <c r="A53" s="92"/>
      <c r="B53" s="105" t="e">
        <f t="shared" si="57"/>
        <v>#VALUE!</v>
      </c>
      <c r="C53" s="93"/>
      <c r="D53" s="144" t="e">
        <f t="shared" si="15"/>
        <v>#VALUE!</v>
      </c>
      <c r="E53" s="144" t="e">
        <f t="shared" si="16"/>
        <v>#VALUE!</v>
      </c>
      <c r="F53" s="144" t="e">
        <f t="shared" si="17"/>
        <v>#VALUE!</v>
      </c>
      <c r="G53" s="93"/>
      <c r="H53" s="126" t="e">
        <f t="shared" si="34"/>
        <v>#VALUE!</v>
      </c>
      <c r="I53" s="102" t="e">
        <f t="shared" si="19"/>
        <v>#VALUE!</v>
      </c>
      <c r="J53" s="102" t="e">
        <f t="shared" si="20"/>
        <v>#VALUE!</v>
      </c>
      <c r="K53" s="93"/>
      <c r="L53" s="131" t="e">
        <f t="shared" si="45"/>
        <v>#VALUE!</v>
      </c>
      <c r="M53" s="129" t="e">
        <f t="shared" si="54"/>
        <v>#VALUE!</v>
      </c>
      <c r="N53" s="102" t="e">
        <f t="shared" si="54"/>
        <v>#VALUE!</v>
      </c>
      <c r="O53" s="102" t="e">
        <f t="shared" si="54"/>
        <v>#VALUE!</v>
      </c>
      <c r="P53" s="102" t="e">
        <f t="shared" si="54"/>
        <v>#VALUE!</v>
      </c>
      <c r="Q53" s="102" t="e">
        <f t="shared" si="54"/>
        <v>#VALUE!</v>
      </c>
      <c r="R53" s="102" t="e">
        <f t="shared" si="54"/>
        <v>#VALUE!</v>
      </c>
      <c r="S53" s="102" t="e">
        <f t="shared" si="54"/>
        <v>#VALUE!</v>
      </c>
      <c r="T53" s="102" t="e">
        <f t="shared" si="54"/>
        <v>#VALUE!</v>
      </c>
      <c r="U53" s="102" t="e">
        <f t="shared" si="54"/>
        <v>#VALUE!</v>
      </c>
      <c r="V53" s="102" t="e">
        <f t="shared" si="54"/>
        <v>#VALUE!</v>
      </c>
      <c r="W53" s="102" t="e">
        <f t="shared" si="54"/>
        <v>#VALUE!</v>
      </c>
      <c r="X53" s="102" t="e">
        <f t="shared" si="54"/>
        <v>#VALUE!</v>
      </c>
      <c r="Y53" s="102" t="e">
        <f t="shared" si="54"/>
        <v>#VALUE!</v>
      </c>
      <c r="Z53" s="102" t="e">
        <f t="shared" si="54"/>
        <v>#VALUE!</v>
      </c>
      <c r="AA53" s="102" t="e">
        <f t="shared" si="54"/>
        <v>#VALUE!</v>
      </c>
      <c r="AB53" s="102" t="e">
        <f t="shared" si="50"/>
        <v>#VALUE!</v>
      </c>
      <c r="AC53" s="102" t="e">
        <f t="shared" si="50"/>
        <v>#VALUE!</v>
      </c>
      <c r="AD53" s="102" t="e">
        <f t="shared" si="50"/>
        <v>#VALUE!</v>
      </c>
      <c r="AE53" s="102" t="e">
        <f t="shared" si="50"/>
        <v>#VALUE!</v>
      </c>
      <c r="AF53" s="102" t="e">
        <f t="shared" si="50"/>
        <v>#VALUE!</v>
      </c>
      <c r="AG53" s="102" t="e">
        <f t="shared" si="50"/>
        <v>#VALUE!</v>
      </c>
      <c r="AH53" s="102" t="e">
        <f t="shared" si="50"/>
        <v>#VALUE!</v>
      </c>
      <c r="AI53" s="102" t="e">
        <f t="shared" si="50"/>
        <v>#VALUE!</v>
      </c>
      <c r="AJ53" s="102" t="e">
        <f t="shared" si="50"/>
        <v>#VALUE!</v>
      </c>
      <c r="AK53" s="102" t="e">
        <f t="shared" si="50"/>
        <v>#VALUE!</v>
      </c>
      <c r="AL53" s="102" t="e">
        <f t="shared" si="50"/>
        <v>#VALUE!</v>
      </c>
      <c r="AM53" s="102" t="e">
        <f t="shared" si="50"/>
        <v>#VALUE!</v>
      </c>
      <c r="AN53" s="102" t="e">
        <f t="shared" si="50"/>
        <v>#VALUE!</v>
      </c>
      <c r="AO53" s="102" t="e">
        <f t="shared" si="50"/>
        <v>#VALUE!</v>
      </c>
      <c r="AP53" s="102" t="e">
        <f t="shared" si="50"/>
        <v>#VALUE!</v>
      </c>
      <c r="AQ53" s="103"/>
      <c r="AR53" s="126" t="e">
        <f t="shared" si="3"/>
        <v>#VALUE!</v>
      </c>
      <c r="AS53" s="102" t="e">
        <f t="shared" si="22"/>
        <v>#VALUE!</v>
      </c>
      <c r="AT53" s="102" t="e">
        <f t="shared" si="23"/>
        <v>#VALUE!</v>
      </c>
      <c r="AU53" s="93"/>
      <c r="AV53" s="131" t="e">
        <f t="shared" si="46"/>
        <v>#VALUE!</v>
      </c>
      <c r="AW53" s="129" t="e">
        <f t="shared" si="55"/>
        <v>#VALUE!</v>
      </c>
      <c r="AX53" s="129" t="e">
        <f t="shared" si="55"/>
        <v>#VALUE!</v>
      </c>
      <c r="AY53" s="129" t="e">
        <f t="shared" si="55"/>
        <v>#VALUE!</v>
      </c>
      <c r="AZ53" s="129" t="e">
        <f t="shared" si="55"/>
        <v>#VALUE!</v>
      </c>
      <c r="BA53" s="129" t="e">
        <f t="shared" si="55"/>
        <v>#VALUE!</v>
      </c>
      <c r="BB53" s="129" t="e">
        <f t="shared" si="55"/>
        <v>#VALUE!</v>
      </c>
      <c r="BC53" s="129" t="e">
        <f t="shared" si="55"/>
        <v>#VALUE!</v>
      </c>
      <c r="BD53" s="129" t="e">
        <f t="shared" si="55"/>
        <v>#VALUE!</v>
      </c>
      <c r="BE53" s="129" t="e">
        <f t="shared" si="55"/>
        <v>#VALUE!</v>
      </c>
      <c r="BF53" s="103"/>
      <c r="BG53" s="126" t="e">
        <f t="shared" si="6"/>
        <v>#VALUE!</v>
      </c>
      <c r="BH53" s="102" t="e">
        <f t="shared" si="25"/>
        <v>#VALUE!</v>
      </c>
      <c r="BI53" s="102" t="e">
        <f t="shared" si="26"/>
        <v>#VALUE!</v>
      </c>
      <c r="BJ53" s="93"/>
      <c r="BK53" s="131" t="e">
        <f t="shared" si="47"/>
        <v>#VALUE!</v>
      </c>
      <c r="BL53" s="129" t="e">
        <f t="shared" si="51"/>
        <v>#VALUE!</v>
      </c>
      <c r="BM53" s="129" t="e">
        <f t="shared" si="51"/>
        <v>#VALUE!</v>
      </c>
      <c r="BN53" s="129" t="e">
        <f t="shared" si="51"/>
        <v>#VALUE!</v>
      </c>
      <c r="BO53" s="129" t="e">
        <f t="shared" si="51"/>
        <v>#VALUE!</v>
      </c>
      <c r="BP53" s="129" t="e">
        <f t="shared" si="51"/>
        <v>#VALUE!</v>
      </c>
      <c r="BQ53" s="129" t="e">
        <f t="shared" si="51"/>
        <v>#VALUE!</v>
      </c>
      <c r="BR53" s="129" t="e">
        <f t="shared" si="51"/>
        <v>#VALUE!</v>
      </c>
      <c r="BS53" s="129" t="e">
        <f t="shared" si="51"/>
        <v>#VALUE!</v>
      </c>
      <c r="BT53" s="129" t="e">
        <f t="shared" si="51"/>
        <v>#VALUE!</v>
      </c>
      <c r="BU53" s="94"/>
      <c r="BV53" s="126" t="e">
        <f t="shared" si="35"/>
        <v>#VALUE!</v>
      </c>
      <c r="BW53" s="102" t="e">
        <f t="shared" si="28"/>
        <v>#VALUE!</v>
      </c>
      <c r="BX53" s="102" t="e">
        <f t="shared" si="29"/>
        <v>#VALUE!</v>
      </c>
      <c r="BY53" s="93"/>
      <c r="BZ53" s="131" t="e">
        <f t="shared" si="48"/>
        <v>#VALUE!</v>
      </c>
      <c r="CA53" s="129" t="e">
        <f t="shared" si="56"/>
        <v>#VALUE!</v>
      </c>
      <c r="CB53" s="102" t="e">
        <f t="shared" si="56"/>
        <v>#VALUE!</v>
      </c>
      <c r="CC53" s="102" t="e">
        <f t="shared" si="56"/>
        <v>#VALUE!</v>
      </c>
      <c r="CD53" s="102" t="e">
        <f t="shared" si="56"/>
        <v>#VALUE!</v>
      </c>
      <c r="CE53" s="102" t="e">
        <f t="shared" si="56"/>
        <v>#VALUE!</v>
      </c>
      <c r="CF53" s="102" t="e">
        <f t="shared" si="56"/>
        <v>#VALUE!</v>
      </c>
      <c r="CG53" s="102" t="e">
        <f t="shared" si="56"/>
        <v>#VALUE!</v>
      </c>
      <c r="CH53" s="102" t="e">
        <f t="shared" si="56"/>
        <v>#VALUE!</v>
      </c>
      <c r="CI53" s="102" t="e">
        <f t="shared" si="56"/>
        <v>#VALUE!</v>
      </c>
      <c r="CJ53" s="102" t="e">
        <f t="shared" si="56"/>
        <v>#VALUE!</v>
      </c>
      <c r="CK53" s="102" t="e">
        <f t="shared" si="56"/>
        <v>#VALUE!</v>
      </c>
      <c r="CL53" s="102" t="e">
        <f t="shared" si="56"/>
        <v>#VALUE!</v>
      </c>
      <c r="CM53" s="102" t="e">
        <f t="shared" si="56"/>
        <v>#VALUE!</v>
      </c>
      <c r="CN53" s="102" t="e">
        <f t="shared" si="56"/>
        <v>#VALUE!</v>
      </c>
      <c r="CO53" s="102" t="e">
        <f t="shared" si="56"/>
        <v>#VALUE!</v>
      </c>
      <c r="CP53" s="102" t="e">
        <f t="shared" si="52"/>
        <v>#VALUE!</v>
      </c>
      <c r="CQ53" s="102" t="e">
        <f t="shared" si="52"/>
        <v>#VALUE!</v>
      </c>
      <c r="CR53" s="102" t="e">
        <f t="shared" si="52"/>
        <v>#VALUE!</v>
      </c>
      <c r="CS53" s="102" t="e">
        <f t="shared" si="52"/>
        <v>#VALUE!</v>
      </c>
      <c r="CT53" s="102" t="e">
        <f t="shared" si="52"/>
        <v>#VALUE!</v>
      </c>
      <c r="CU53" s="102" t="e">
        <f t="shared" si="52"/>
        <v>#VALUE!</v>
      </c>
      <c r="CV53" s="102" t="e">
        <f t="shared" si="52"/>
        <v>#VALUE!</v>
      </c>
      <c r="CW53" s="102" t="e">
        <f t="shared" si="52"/>
        <v>#VALUE!</v>
      </c>
      <c r="CX53" s="102" t="e">
        <f t="shared" si="52"/>
        <v>#VALUE!</v>
      </c>
      <c r="CY53" s="102" t="e">
        <f t="shared" si="52"/>
        <v>#VALUE!</v>
      </c>
      <c r="CZ53" s="102" t="e">
        <f t="shared" si="52"/>
        <v>#VALUE!</v>
      </c>
      <c r="DA53" s="102" t="e">
        <f t="shared" si="52"/>
        <v>#VALUE!</v>
      </c>
      <c r="DB53" s="102" t="e">
        <f t="shared" si="52"/>
        <v>#VALUE!</v>
      </c>
      <c r="DC53" s="102" t="e">
        <f t="shared" si="52"/>
        <v>#VALUE!</v>
      </c>
      <c r="DD53" s="102" t="e">
        <f t="shared" si="52"/>
        <v>#VALUE!</v>
      </c>
      <c r="DE53" s="94"/>
      <c r="DF53" s="126" t="e">
        <f t="shared" si="12"/>
        <v>#VALUE!</v>
      </c>
      <c r="DG53" s="102" t="e">
        <f t="shared" si="31"/>
        <v>#VALUE!</v>
      </c>
      <c r="DH53" s="102" t="e">
        <f t="shared" si="32"/>
        <v>#VALUE!</v>
      </c>
      <c r="DI53" s="93"/>
      <c r="DJ53" s="131" t="e">
        <f t="shared" si="49"/>
        <v>#VALUE!</v>
      </c>
      <c r="DK53" s="129" t="e">
        <f t="shared" si="53"/>
        <v>#VALUE!</v>
      </c>
      <c r="DL53" s="129" t="e">
        <f t="shared" si="53"/>
        <v>#VALUE!</v>
      </c>
      <c r="DM53" s="129" t="e">
        <f t="shared" si="53"/>
        <v>#VALUE!</v>
      </c>
      <c r="DN53" s="129" t="e">
        <f t="shared" si="53"/>
        <v>#VALUE!</v>
      </c>
      <c r="DO53" s="129" t="e">
        <f t="shared" si="53"/>
        <v>#VALUE!</v>
      </c>
      <c r="DP53" s="129" t="e">
        <f t="shared" si="53"/>
        <v>#VALUE!</v>
      </c>
      <c r="DQ53" s="129" t="e">
        <f t="shared" si="53"/>
        <v>#VALUE!</v>
      </c>
      <c r="DR53" s="129" t="e">
        <f t="shared" si="53"/>
        <v>#VALUE!</v>
      </c>
      <c r="DS53" s="129" t="e">
        <f t="shared" si="53"/>
        <v>#VALUE!</v>
      </c>
      <c r="DT53" s="94"/>
    </row>
    <row r="54" spans="1:124" ht="18" customHeight="1" x14ac:dyDescent="0.35">
      <c r="A54" s="92"/>
      <c r="B54" s="105" t="e">
        <f t="shared" si="57"/>
        <v>#VALUE!</v>
      </c>
      <c r="C54" s="93"/>
      <c r="D54" s="144" t="e">
        <f t="shared" si="15"/>
        <v>#VALUE!</v>
      </c>
      <c r="E54" s="144" t="e">
        <f t="shared" si="16"/>
        <v>#VALUE!</v>
      </c>
      <c r="F54" s="144" t="e">
        <f t="shared" si="17"/>
        <v>#VALUE!</v>
      </c>
      <c r="G54" s="93"/>
      <c r="H54" s="126" t="e">
        <f t="shared" si="34"/>
        <v>#VALUE!</v>
      </c>
      <c r="I54" s="102" t="e">
        <f t="shared" si="19"/>
        <v>#VALUE!</v>
      </c>
      <c r="J54" s="102" t="e">
        <f t="shared" si="20"/>
        <v>#VALUE!</v>
      </c>
      <c r="K54" s="93"/>
      <c r="L54" s="131" t="e">
        <f t="shared" si="45"/>
        <v>#VALUE!</v>
      </c>
      <c r="M54" s="129" t="e">
        <f t="shared" si="54"/>
        <v>#VALUE!</v>
      </c>
      <c r="N54" s="102" t="e">
        <f t="shared" si="54"/>
        <v>#VALUE!</v>
      </c>
      <c r="O54" s="102" t="e">
        <f t="shared" si="54"/>
        <v>#VALUE!</v>
      </c>
      <c r="P54" s="102" t="e">
        <f t="shared" si="54"/>
        <v>#VALUE!</v>
      </c>
      <c r="Q54" s="102" t="e">
        <f t="shared" si="54"/>
        <v>#VALUE!</v>
      </c>
      <c r="R54" s="102" t="e">
        <f t="shared" si="54"/>
        <v>#VALUE!</v>
      </c>
      <c r="S54" s="102" t="e">
        <f t="shared" si="54"/>
        <v>#VALUE!</v>
      </c>
      <c r="T54" s="102" t="e">
        <f t="shared" si="54"/>
        <v>#VALUE!</v>
      </c>
      <c r="U54" s="102" t="e">
        <f t="shared" si="54"/>
        <v>#VALUE!</v>
      </c>
      <c r="V54" s="102" t="e">
        <f t="shared" si="54"/>
        <v>#VALUE!</v>
      </c>
      <c r="W54" s="102" t="e">
        <f t="shared" si="54"/>
        <v>#VALUE!</v>
      </c>
      <c r="X54" s="102" t="e">
        <f t="shared" si="54"/>
        <v>#VALUE!</v>
      </c>
      <c r="Y54" s="102" t="e">
        <f t="shared" si="54"/>
        <v>#VALUE!</v>
      </c>
      <c r="Z54" s="102" t="e">
        <f t="shared" si="54"/>
        <v>#VALUE!</v>
      </c>
      <c r="AA54" s="102" t="e">
        <f t="shared" si="54"/>
        <v>#VALUE!</v>
      </c>
      <c r="AB54" s="102" t="e">
        <f t="shared" si="50"/>
        <v>#VALUE!</v>
      </c>
      <c r="AC54" s="102" t="e">
        <f t="shared" si="50"/>
        <v>#VALUE!</v>
      </c>
      <c r="AD54" s="102" t="e">
        <f t="shared" si="50"/>
        <v>#VALUE!</v>
      </c>
      <c r="AE54" s="102" t="e">
        <f t="shared" si="50"/>
        <v>#VALUE!</v>
      </c>
      <c r="AF54" s="102" t="e">
        <f t="shared" si="50"/>
        <v>#VALUE!</v>
      </c>
      <c r="AG54" s="102" t="e">
        <f t="shared" si="50"/>
        <v>#VALUE!</v>
      </c>
      <c r="AH54" s="102" t="e">
        <f t="shared" si="50"/>
        <v>#VALUE!</v>
      </c>
      <c r="AI54" s="102" t="e">
        <f t="shared" si="50"/>
        <v>#VALUE!</v>
      </c>
      <c r="AJ54" s="102" t="e">
        <f t="shared" si="50"/>
        <v>#VALUE!</v>
      </c>
      <c r="AK54" s="102" t="e">
        <f t="shared" si="50"/>
        <v>#VALUE!</v>
      </c>
      <c r="AL54" s="102" t="e">
        <f t="shared" si="50"/>
        <v>#VALUE!</v>
      </c>
      <c r="AM54" s="102" t="e">
        <f t="shared" si="50"/>
        <v>#VALUE!</v>
      </c>
      <c r="AN54" s="102" t="e">
        <f t="shared" si="50"/>
        <v>#VALUE!</v>
      </c>
      <c r="AO54" s="102" t="e">
        <f t="shared" si="50"/>
        <v>#VALUE!</v>
      </c>
      <c r="AP54" s="102" t="e">
        <f t="shared" si="50"/>
        <v>#VALUE!</v>
      </c>
      <c r="AQ54" s="103"/>
      <c r="AR54" s="126" t="e">
        <f t="shared" si="3"/>
        <v>#VALUE!</v>
      </c>
      <c r="AS54" s="102" t="e">
        <f t="shared" si="22"/>
        <v>#VALUE!</v>
      </c>
      <c r="AT54" s="102" t="e">
        <f t="shared" si="23"/>
        <v>#VALUE!</v>
      </c>
      <c r="AU54" s="93"/>
      <c r="AV54" s="131" t="e">
        <f t="shared" si="46"/>
        <v>#VALUE!</v>
      </c>
      <c r="AW54" s="129" t="e">
        <f t="shared" si="55"/>
        <v>#VALUE!</v>
      </c>
      <c r="AX54" s="129" t="e">
        <f t="shared" si="55"/>
        <v>#VALUE!</v>
      </c>
      <c r="AY54" s="129" t="e">
        <f t="shared" si="55"/>
        <v>#VALUE!</v>
      </c>
      <c r="AZ54" s="129" t="e">
        <f t="shared" si="55"/>
        <v>#VALUE!</v>
      </c>
      <c r="BA54" s="129" t="e">
        <f t="shared" si="55"/>
        <v>#VALUE!</v>
      </c>
      <c r="BB54" s="129" t="e">
        <f t="shared" si="55"/>
        <v>#VALUE!</v>
      </c>
      <c r="BC54" s="129" t="e">
        <f t="shared" si="55"/>
        <v>#VALUE!</v>
      </c>
      <c r="BD54" s="129" t="e">
        <f t="shared" si="55"/>
        <v>#VALUE!</v>
      </c>
      <c r="BE54" s="129" t="e">
        <f t="shared" si="55"/>
        <v>#VALUE!</v>
      </c>
      <c r="BF54" s="103"/>
      <c r="BG54" s="126" t="e">
        <f t="shared" si="6"/>
        <v>#VALUE!</v>
      </c>
      <c r="BH54" s="102" t="e">
        <f t="shared" si="25"/>
        <v>#VALUE!</v>
      </c>
      <c r="BI54" s="102" t="e">
        <f t="shared" si="26"/>
        <v>#VALUE!</v>
      </c>
      <c r="BJ54" s="93"/>
      <c r="BK54" s="131" t="e">
        <f t="shared" si="47"/>
        <v>#VALUE!</v>
      </c>
      <c r="BL54" s="129" t="e">
        <f t="shared" si="51"/>
        <v>#VALUE!</v>
      </c>
      <c r="BM54" s="129" t="e">
        <f t="shared" si="51"/>
        <v>#VALUE!</v>
      </c>
      <c r="BN54" s="129" t="e">
        <f t="shared" si="51"/>
        <v>#VALUE!</v>
      </c>
      <c r="BO54" s="129" t="e">
        <f t="shared" si="51"/>
        <v>#VALUE!</v>
      </c>
      <c r="BP54" s="129" t="e">
        <f t="shared" si="51"/>
        <v>#VALUE!</v>
      </c>
      <c r="BQ54" s="129" t="e">
        <f t="shared" si="51"/>
        <v>#VALUE!</v>
      </c>
      <c r="BR54" s="129" t="e">
        <f t="shared" si="51"/>
        <v>#VALUE!</v>
      </c>
      <c r="BS54" s="129" t="e">
        <f t="shared" si="51"/>
        <v>#VALUE!</v>
      </c>
      <c r="BT54" s="129" t="e">
        <f t="shared" si="51"/>
        <v>#VALUE!</v>
      </c>
      <c r="BU54" s="94"/>
      <c r="BV54" s="126" t="e">
        <f t="shared" si="35"/>
        <v>#VALUE!</v>
      </c>
      <c r="BW54" s="102" t="e">
        <f t="shared" si="28"/>
        <v>#VALUE!</v>
      </c>
      <c r="BX54" s="102" t="e">
        <f t="shared" si="29"/>
        <v>#VALUE!</v>
      </c>
      <c r="BY54" s="93"/>
      <c r="BZ54" s="131" t="e">
        <f t="shared" si="48"/>
        <v>#VALUE!</v>
      </c>
      <c r="CA54" s="129" t="e">
        <f t="shared" si="56"/>
        <v>#VALUE!</v>
      </c>
      <c r="CB54" s="102" t="e">
        <f t="shared" si="56"/>
        <v>#VALUE!</v>
      </c>
      <c r="CC54" s="102" t="e">
        <f t="shared" si="56"/>
        <v>#VALUE!</v>
      </c>
      <c r="CD54" s="102" t="e">
        <f t="shared" si="56"/>
        <v>#VALUE!</v>
      </c>
      <c r="CE54" s="102" t="e">
        <f t="shared" si="56"/>
        <v>#VALUE!</v>
      </c>
      <c r="CF54" s="102" t="e">
        <f t="shared" si="56"/>
        <v>#VALUE!</v>
      </c>
      <c r="CG54" s="102" t="e">
        <f t="shared" si="56"/>
        <v>#VALUE!</v>
      </c>
      <c r="CH54" s="102" t="e">
        <f t="shared" si="56"/>
        <v>#VALUE!</v>
      </c>
      <c r="CI54" s="102" t="e">
        <f t="shared" si="56"/>
        <v>#VALUE!</v>
      </c>
      <c r="CJ54" s="102" t="e">
        <f t="shared" si="56"/>
        <v>#VALUE!</v>
      </c>
      <c r="CK54" s="102" t="e">
        <f t="shared" si="56"/>
        <v>#VALUE!</v>
      </c>
      <c r="CL54" s="102" t="e">
        <f t="shared" si="56"/>
        <v>#VALUE!</v>
      </c>
      <c r="CM54" s="102" t="e">
        <f t="shared" si="56"/>
        <v>#VALUE!</v>
      </c>
      <c r="CN54" s="102" t="e">
        <f t="shared" si="56"/>
        <v>#VALUE!</v>
      </c>
      <c r="CO54" s="102" t="e">
        <f t="shared" si="56"/>
        <v>#VALUE!</v>
      </c>
      <c r="CP54" s="102" t="e">
        <f t="shared" si="52"/>
        <v>#VALUE!</v>
      </c>
      <c r="CQ54" s="102" t="e">
        <f t="shared" si="52"/>
        <v>#VALUE!</v>
      </c>
      <c r="CR54" s="102" t="e">
        <f t="shared" si="52"/>
        <v>#VALUE!</v>
      </c>
      <c r="CS54" s="102" t="e">
        <f t="shared" si="52"/>
        <v>#VALUE!</v>
      </c>
      <c r="CT54" s="102" t="e">
        <f t="shared" si="52"/>
        <v>#VALUE!</v>
      </c>
      <c r="CU54" s="102" t="e">
        <f t="shared" si="52"/>
        <v>#VALUE!</v>
      </c>
      <c r="CV54" s="102" t="e">
        <f t="shared" si="52"/>
        <v>#VALUE!</v>
      </c>
      <c r="CW54" s="102" t="e">
        <f t="shared" si="52"/>
        <v>#VALUE!</v>
      </c>
      <c r="CX54" s="102" t="e">
        <f t="shared" si="52"/>
        <v>#VALUE!</v>
      </c>
      <c r="CY54" s="102" t="e">
        <f t="shared" si="52"/>
        <v>#VALUE!</v>
      </c>
      <c r="CZ54" s="102" t="e">
        <f t="shared" si="52"/>
        <v>#VALUE!</v>
      </c>
      <c r="DA54" s="102" t="e">
        <f t="shared" si="52"/>
        <v>#VALUE!</v>
      </c>
      <c r="DB54" s="102" t="e">
        <f t="shared" si="52"/>
        <v>#VALUE!</v>
      </c>
      <c r="DC54" s="102" t="e">
        <f t="shared" si="52"/>
        <v>#VALUE!</v>
      </c>
      <c r="DD54" s="102" t="e">
        <f t="shared" si="52"/>
        <v>#VALUE!</v>
      </c>
      <c r="DE54" s="94"/>
      <c r="DF54" s="126" t="e">
        <f t="shared" si="12"/>
        <v>#VALUE!</v>
      </c>
      <c r="DG54" s="102" t="e">
        <f t="shared" si="31"/>
        <v>#VALUE!</v>
      </c>
      <c r="DH54" s="102" t="e">
        <f t="shared" si="32"/>
        <v>#VALUE!</v>
      </c>
      <c r="DI54" s="93"/>
      <c r="DJ54" s="131" t="e">
        <f t="shared" si="49"/>
        <v>#VALUE!</v>
      </c>
      <c r="DK54" s="129" t="e">
        <f t="shared" si="53"/>
        <v>#VALUE!</v>
      </c>
      <c r="DL54" s="129" t="e">
        <f t="shared" si="53"/>
        <v>#VALUE!</v>
      </c>
      <c r="DM54" s="129" t="e">
        <f t="shared" si="53"/>
        <v>#VALUE!</v>
      </c>
      <c r="DN54" s="129" t="e">
        <f t="shared" si="53"/>
        <v>#VALUE!</v>
      </c>
      <c r="DO54" s="129" t="e">
        <f t="shared" si="53"/>
        <v>#VALUE!</v>
      </c>
      <c r="DP54" s="129" t="e">
        <f t="shared" si="53"/>
        <v>#VALUE!</v>
      </c>
      <c r="DQ54" s="129" t="e">
        <f t="shared" si="53"/>
        <v>#VALUE!</v>
      </c>
      <c r="DR54" s="129" t="e">
        <f t="shared" si="53"/>
        <v>#VALUE!</v>
      </c>
      <c r="DS54" s="129" t="e">
        <f t="shared" si="53"/>
        <v>#VALUE!</v>
      </c>
      <c r="DT54" s="94"/>
    </row>
    <row r="55" spans="1:124" ht="18" customHeight="1" x14ac:dyDescent="0.35">
      <c r="A55" s="92"/>
      <c r="B55" s="105" t="e">
        <f t="shared" si="57"/>
        <v>#VALUE!</v>
      </c>
      <c r="C55" s="93"/>
      <c r="D55" s="144" t="e">
        <f t="shared" si="15"/>
        <v>#VALUE!</v>
      </c>
      <c r="E55" s="144" t="e">
        <f t="shared" si="16"/>
        <v>#VALUE!</v>
      </c>
      <c r="F55" s="144" t="e">
        <f t="shared" si="17"/>
        <v>#VALUE!</v>
      </c>
      <c r="G55" s="93"/>
      <c r="H55" s="126" t="e">
        <f t="shared" si="34"/>
        <v>#VALUE!</v>
      </c>
      <c r="I55" s="102" t="e">
        <f t="shared" si="19"/>
        <v>#VALUE!</v>
      </c>
      <c r="J55" s="102" t="e">
        <f t="shared" si="20"/>
        <v>#VALUE!</v>
      </c>
      <c r="K55" s="93"/>
      <c r="L55" s="131" t="e">
        <f t="shared" si="45"/>
        <v>#VALUE!</v>
      </c>
      <c r="M55" s="129" t="e">
        <f t="shared" si="54"/>
        <v>#VALUE!</v>
      </c>
      <c r="N55" s="102" t="e">
        <f t="shared" si="54"/>
        <v>#VALUE!</v>
      </c>
      <c r="O55" s="102" t="e">
        <f t="shared" si="54"/>
        <v>#VALUE!</v>
      </c>
      <c r="P55" s="102" t="e">
        <f t="shared" si="54"/>
        <v>#VALUE!</v>
      </c>
      <c r="Q55" s="102" t="e">
        <f t="shared" si="54"/>
        <v>#VALUE!</v>
      </c>
      <c r="R55" s="102" t="e">
        <f t="shared" si="54"/>
        <v>#VALUE!</v>
      </c>
      <c r="S55" s="102" t="e">
        <f t="shared" si="54"/>
        <v>#VALUE!</v>
      </c>
      <c r="T55" s="102" t="e">
        <f t="shared" si="54"/>
        <v>#VALUE!</v>
      </c>
      <c r="U55" s="102" t="e">
        <f t="shared" si="54"/>
        <v>#VALUE!</v>
      </c>
      <c r="V55" s="102" t="e">
        <f t="shared" si="54"/>
        <v>#VALUE!</v>
      </c>
      <c r="W55" s="102" t="e">
        <f t="shared" si="54"/>
        <v>#VALUE!</v>
      </c>
      <c r="X55" s="102" t="e">
        <f t="shared" si="54"/>
        <v>#VALUE!</v>
      </c>
      <c r="Y55" s="102" t="e">
        <f t="shared" si="54"/>
        <v>#VALUE!</v>
      </c>
      <c r="Z55" s="102" t="e">
        <f t="shared" si="54"/>
        <v>#VALUE!</v>
      </c>
      <c r="AA55" s="102" t="e">
        <f t="shared" si="54"/>
        <v>#VALUE!</v>
      </c>
      <c r="AB55" s="102" t="e">
        <f t="shared" si="50"/>
        <v>#VALUE!</v>
      </c>
      <c r="AC55" s="102" t="e">
        <f t="shared" si="50"/>
        <v>#VALUE!</v>
      </c>
      <c r="AD55" s="102" t="e">
        <f t="shared" si="50"/>
        <v>#VALUE!</v>
      </c>
      <c r="AE55" s="102" t="e">
        <f t="shared" si="50"/>
        <v>#VALUE!</v>
      </c>
      <c r="AF55" s="102" t="e">
        <f t="shared" si="50"/>
        <v>#VALUE!</v>
      </c>
      <c r="AG55" s="102" t="e">
        <f t="shared" si="50"/>
        <v>#VALUE!</v>
      </c>
      <c r="AH55" s="102" t="e">
        <f t="shared" si="50"/>
        <v>#VALUE!</v>
      </c>
      <c r="AI55" s="102" t="e">
        <f t="shared" si="50"/>
        <v>#VALUE!</v>
      </c>
      <c r="AJ55" s="102" t="e">
        <f t="shared" si="50"/>
        <v>#VALUE!</v>
      </c>
      <c r="AK55" s="102" t="e">
        <f t="shared" si="50"/>
        <v>#VALUE!</v>
      </c>
      <c r="AL55" s="102" t="e">
        <f t="shared" si="50"/>
        <v>#VALUE!</v>
      </c>
      <c r="AM55" s="102" t="e">
        <f t="shared" si="50"/>
        <v>#VALUE!</v>
      </c>
      <c r="AN55" s="102" t="e">
        <f t="shared" si="50"/>
        <v>#VALUE!</v>
      </c>
      <c r="AO55" s="102" t="e">
        <f t="shared" si="50"/>
        <v>#VALUE!</v>
      </c>
      <c r="AP55" s="102" t="e">
        <f t="shared" si="50"/>
        <v>#VALUE!</v>
      </c>
      <c r="AQ55" s="103"/>
      <c r="AR55" s="126" t="e">
        <f t="shared" si="3"/>
        <v>#VALUE!</v>
      </c>
      <c r="AS55" s="102" t="e">
        <f t="shared" si="22"/>
        <v>#VALUE!</v>
      </c>
      <c r="AT55" s="102" t="e">
        <f t="shared" si="23"/>
        <v>#VALUE!</v>
      </c>
      <c r="AU55" s="93"/>
      <c r="AV55" s="131" t="e">
        <f t="shared" si="46"/>
        <v>#VALUE!</v>
      </c>
      <c r="AW55" s="129" t="e">
        <f t="shared" si="55"/>
        <v>#VALUE!</v>
      </c>
      <c r="AX55" s="129" t="e">
        <f t="shared" si="55"/>
        <v>#VALUE!</v>
      </c>
      <c r="AY55" s="129" t="e">
        <f t="shared" si="55"/>
        <v>#VALUE!</v>
      </c>
      <c r="AZ55" s="129" t="e">
        <f t="shared" si="55"/>
        <v>#VALUE!</v>
      </c>
      <c r="BA55" s="129" t="e">
        <f t="shared" si="55"/>
        <v>#VALUE!</v>
      </c>
      <c r="BB55" s="129" t="e">
        <f t="shared" si="55"/>
        <v>#VALUE!</v>
      </c>
      <c r="BC55" s="129" t="e">
        <f t="shared" si="55"/>
        <v>#VALUE!</v>
      </c>
      <c r="BD55" s="129" t="e">
        <f t="shared" si="55"/>
        <v>#VALUE!</v>
      </c>
      <c r="BE55" s="129" t="e">
        <f t="shared" si="55"/>
        <v>#VALUE!</v>
      </c>
      <c r="BF55" s="103"/>
      <c r="BG55" s="126" t="e">
        <f t="shared" si="6"/>
        <v>#VALUE!</v>
      </c>
      <c r="BH55" s="102" t="e">
        <f t="shared" si="25"/>
        <v>#VALUE!</v>
      </c>
      <c r="BI55" s="102" t="e">
        <f t="shared" si="26"/>
        <v>#VALUE!</v>
      </c>
      <c r="BJ55" s="93"/>
      <c r="BK55" s="131" t="e">
        <f t="shared" si="47"/>
        <v>#VALUE!</v>
      </c>
      <c r="BL55" s="129" t="e">
        <f t="shared" si="51"/>
        <v>#VALUE!</v>
      </c>
      <c r="BM55" s="129" t="e">
        <f t="shared" si="51"/>
        <v>#VALUE!</v>
      </c>
      <c r="BN55" s="129" t="e">
        <f t="shared" si="51"/>
        <v>#VALUE!</v>
      </c>
      <c r="BO55" s="129" t="e">
        <f t="shared" si="51"/>
        <v>#VALUE!</v>
      </c>
      <c r="BP55" s="129" t="e">
        <f t="shared" si="51"/>
        <v>#VALUE!</v>
      </c>
      <c r="BQ55" s="129" t="e">
        <f t="shared" si="51"/>
        <v>#VALUE!</v>
      </c>
      <c r="BR55" s="129" t="e">
        <f t="shared" si="51"/>
        <v>#VALUE!</v>
      </c>
      <c r="BS55" s="129" t="e">
        <f t="shared" si="51"/>
        <v>#VALUE!</v>
      </c>
      <c r="BT55" s="129" t="e">
        <f t="shared" si="51"/>
        <v>#VALUE!</v>
      </c>
      <c r="BU55" s="94"/>
      <c r="BV55" s="126" t="e">
        <f t="shared" si="35"/>
        <v>#VALUE!</v>
      </c>
      <c r="BW55" s="102" t="e">
        <f t="shared" si="28"/>
        <v>#VALUE!</v>
      </c>
      <c r="BX55" s="102" t="e">
        <f t="shared" si="29"/>
        <v>#VALUE!</v>
      </c>
      <c r="BY55" s="93"/>
      <c r="BZ55" s="131" t="e">
        <f t="shared" si="48"/>
        <v>#VALUE!</v>
      </c>
      <c r="CA55" s="129" t="e">
        <f t="shared" si="56"/>
        <v>#VALUE!</v>
      </c>
      <c r="CB55" s="102" t="e">
        <f t="shared" si="56"/>
        <v>#VALUE!</v>
      </c>
      <c r="CC55" s="102" t="e">
        <f t="shared" si="56"/>
        <v>#VALUE!</v>
      </c>
      <c r="CD55" s="102" t="e">
        <f t="shared" si="56"/>
        <v>#VALUE!</v>
      </c>
      <c r="CE55" s="102" t="e">
        <f t="shared" si="56"/>
        <v>#VALUE!</v>
      </c>
      <c r="CF55" s="102" t="e">
        <f t="shared" si="56"/>
        <v>#VALUE!</v>
      </c>
      <c r="CG55" s="102" t="e">
        <f t="shared" si="56"/>
        <v>#VALUE!</v>
      </c>
      <c r="CH55" s="102" t="e">
        <f t="shared" si="56"/>
        <v>#VALUE!</v>
      </c>
      <c r="CI55" s="102" t="e">
        <f t="shared" si="56"/>
        <v>#VALUE!</v>
      </c>
      <c r="CJ55" s="102" t="e">
        <f t="shared" si="56"/>
        <v>#VALUE!</v>
      </c>
      <c r="CK55" s="102" t="e">
        <f t="shared" si="56"/>
        <v>#VALUE!</v>
      </c>
      <c r="CL55" s="102" t="e">
        <f t="shared" si="56"/>
        <v>#VALUE!</v>
      </c>
      <c r="CM55" s="102" t="e">
        <f t="shared" si="56"/>
        <v>#VALUE!</v>
      </c>
      <c r="CN55" s="102" t="e">
        <f t="shared" si="56"/>
        <v>#VALUE!</v>
      </c>
      <c r="CO55" s="102" t="e">
        <f t="shared" si="56"/>
        <v>#VALUE!</v>
      </c>
      <c r="CP55" s="102" t="e">
        <f t="shared" si="52"/>
        <v>#VALUE!</v>
      </c>
      <c r="CQ55" s="102" t="e">
        <f t="shared" si="52"/>
        <v>#VALUE!</v>
      </c>
      <c r="CR55" s="102" t="e">
        <f t="shared" si="52"/>
        <v>#VALUE!</v>
      </c>
      <c r="CS55" s="102" t="e">
        <f t="shared" si="52"/>
        <v>#VALUE!</v>
      </c>
      <c r="CT55" s="102" t="e">
        <f t="shared" si="52"/>
        <v>#VALUE!</v>
      </c>
      <c r="CU55" s="102" t="e">
        <f t="shared" si="52"/>
        <v>#VALUE!</v>
      </c>
      <c r="CV55" s="102" t="e">
        <f t="shared" si="52"/>
        <v>#VALUE!</v>
      </c>
      <c r="CW55" s="102" t="e">
        <f t="shared" si="52"/>
        <v>#VALUE!</v>
      </c>
      <c r="CX55" s="102" t="e">
        <f t="shared" si="52"/>
        <v>#VALUE!</v>
      </c>
      <c r="CY55" s="102" t="e">
        <f t="shared" si="52"/>
        <v>#VALUE!</v>
      </c>
      <c r="CZ55" s="102" t="e">
        <f t="shared" si="52"/>
        <v>#VALUE!</v>
      </c>
      <c r="DA55" s="102" t="e">
        <f t="shared" si="52"/>
        <v>#VALUE!</v>
      </c>
      <c r="DB55" s="102" t="e">
        <f t="shared" si="52"/>
        <v>#VALUE!</v>
      </c>
      <c r="DC55" s="102" t="e">
        <f t="shared" si="52"/>
        <v>#VALUE!</v>
      </c>
      <c r="DD55" s="102" t="e">
        <f t="shared" si="52"/>
        <v>#VALUE!</v>
      </c>
      <c r="DE55" s="94"/>
      <c r="DF55" s="126" t="e">
        <f t="shared" si="12"/>
        <v>#VALUE!</v>
      </c>
      <c r="DG55" s="102" t="e">
        <f t="shared" si="31"/>
        <v>#VALUE!</v>
      </c>
      <c r="DH55" s="102" t="e">
        <f t="shared" si="32"/>
        <v>#VALUE!</v>
      </c>
      <c r="DI55" s="93"/>
      <c r="DJ55" s="131" t="e">
        <f t="shared" si="49"/>
        <v>#VALUE!</v>
      </c>
      <c r="DK55" s="129" t="e">
        <f t="shared" si="53"/>
        <v>#VALUE!</v>
      </c>
      <c r="DL55" s="129" t="e">
        <f t="shared" si="53"/>
        <v>#VALUE!</v>
      </c>
      <c r="DM55" s="129" t="e">
        <f t="shared" si="53"/>
        <v>#VALUE!</v>
      </c>
      <c r="DN55" s="129" t="e">
        <f t="shared" si="53"/>
        <v>#VALUE!</v>
      </c>
      <c r="DO55" s="129" t="e">
        <f t="shared" si="53"/>
        <v>#VALUE!</v>
      </c>
      <c r="DP55" s="129" t="e">
        <f t="shared" si="53"/>
        <v>#VALUE!</v>
      </c>
      <c r="DQ55" s="129" t="e">
        <f t="shared" si="53"/>
        <v>#VALUE!</v>
      </c>
      <c r="DR55" s="129" t="e">
        <f t="shared" si="53"/>
        <v>#VALUE!</v>
      </c>
      <c r="DS55" s="129" t="e">
        <f t="shared" si="53"/>
        <v>#VALUE!</v>
      </c>
      <c r="DT55" s="94"/>
    </row>
    <row r="56" spans="1:124" ht="18" customHeight="1" x14ac:dyDescent="0.35">
      <c r="A56" s="92"/>
      <c r="B56" s="105" t="e">
        <f t="shared" si="57"/>
        <v>#VALUE!</v>
      </c>
      <c r="C56" s="93"/>
      <c r="D56" s="144" t="e">
        <f t="shared" si="15"/>
        <v>#VALUE!</v>
      </c>
      <c r="E56" s="144" t="e">
        <f t="shared" si="16"/>
        <v>#VALUE!</v>
      </c>
      <c r="F56" s="144" t="e">
        <f t="shared" si="17"/>
        <v>#VALUE!</v>
      </c>
      <c r="G56" s="93"/>
      <c r="H56" s="126" t="e">
        <f t="shared" si="34"/>
        <v>#VALUE!</v>
      </c>
      <c r="I56" s="102" t="e">
        <f t="shared" si="19"/>
        <v>#VALUE!</v>
      </c>
      <c r="J56" s="102" t="e">
        <f t="shared" si="20"/>
        <v>#VALUE!</v>
      </c>
      <c r="K56" s="93"/>
      <c r="L56" s="131" t="e">
        <f t="shared" si="45"/>
        <v>#VALUE!</v>
      </c>
      <c r="M56" s="129" t="e">
        <f t="shared" si="54"/>
        <v>#VALUE!</v>
      </c>
      <c r="N56" s="102" t="e">
        <f t="shared" si="54"/>
        <v>#VALUE!</v>
      </c>
      <c r="O56" s="102" t="e">
        <f t="shared" si="54"/>
        <v>#VALUE!</v>
      </c>
      <c r="P56" s="102" t="e">
        <f t="shared" si="54"/>
        <v>#VALUE!</v>
      </c>
      <c r="Q56" s="102" t="e">
        <f t="shared" si="54"/>
        <v>#VALUE!</v>
      </c>
      <c r="R56" s="102" t="e">
        <f t="shared" si="54"/>
        <v>#VALUE!</v>
      </c>
      <c r="S56" s="102" t="e">
        <f t="shared" si="54"/>
        <v>#VALUE!</v>
      </c>
      <c r="T56" s="102" t="e">
        <f t="shared" si="54"/>
        <v>#VALUE!</v>
      </c>
      <c r="U56" s="102" t="e">
        <f t="shared" si="54"/>
        <v>#VALUE!</v>
      </c>
      <c r="V56" s="102" t="e">
        <f t="shared" si="54"/>
        <v>#VALUE!</v>
      </c>
      <c r="W56" s="102" t="e">
        <f t="shared" si="54"/>
        <v>#VALUE!</v>
      </c>
      <c r="X56" s="102" t="e">
        <f t="shared" si="54"/>
        <v>#VALUE!</v>
      </c>
      <c r="Y56" s="102" t="e">
        <f t="shared" si="54"/>
        <v>#VALUE!</v>
      </c>
      <c r="Z56" s="102" t="e">
        <f t="shared" si="54"/>
        <v>#VALUE!</v>
      </c>
      <c r="AA56" s="102" t="e">
        <f t="shared" si="54"/>
        <v>#VALUE!</v>
      </c>
      <c r="AB56" s="102" t="e">
        <f t="shared" si="50"/>
        <v>#VALUE!</v>
      </c>
      <c r="AC56" s="102" t="e">
        <f t="shared" si="50"/>
        <v>#VALUE!</v>
      </c>
      <c r="AD56" s="102" t="e">
        <f t="shared" si="50"/>
        <v>#VALUE!</v>
      </c>
      <c r="AE56" s="102" t="e">
        <f t="shared" si="50"/>
        <v>#VALUE!</v>
      </c>
      <c r="AF56" s="102" t="e">
        <f t="shared" si="50"/>
        <v>#VALUE!</v>
      </c>
      <c r="AG56" s="102" t="e">
        <f t="shared" si="50"/>
        <v>#VALUE!</v>
      </c>
      <c r="AH56" s="102" t="e">
        <f t="shared" si="50"/>
        <v>#VALUE!</v>
      </c>
      <c r="AI56" s="102" t="e">
        <f t="shared" si="50"/>
        <v>#VALUE!</v>
      </c>
      <c r="AJ56" s="102" t="e">
        <f t="shared" si="50"/>
        <v>#VALUE!</v>
      </c>
      <c r="AK56" s="102" t="e">
        <f t="shared" si="50"/>
        <v>#VALUE!</v>
      </c>
      <c r="AL56" s="102" t="e">
        <f t="shared" si="50"/>
        <v>#VALUE!</v>
      </c>
      <c r="AM56" s="102" t="e">
        <f t="shared" si="50"/>
        <v>#VALUE!</v>
      </c>
      <c r="AN56" s="102" t="e">
        <f t="shared" si="50"/>
        <v>#VALUE!</v>
      </c>
      <c r="AO56" s="102" t="e">
        <f t="shared" si="50"/>
        <v>#VALUE!</v>
      </c>
      <c r="AP56" s="102" t="e">
        <f t="shared" si="50"/>
        <v>#VALUE!</v>
      </c>
      <c r="AQ56" s="103"/>
      <c r="AR56" s="126" t="e">
        <f t="shared" si="3"/>
        <v>#VALUE!</v>
      </c>
      <c r="AS56" s="102" t="e">
        <f t="shared" si="22"/>
        <v>#VALUE!</v>
      </c>
      <c r="AT56" s="102" t="e">
        <f t="shared" si="23"/>
        <v>#VALUE!</v>
      </c>
      <c r="AU56" s="93"/>
      <c r="AV56" s="131" t="e">
        <f t="shared" si="46"/>
        <v>#VALUE!</v>
      </c>
      <c r="AW56" s="129" t="e">
        <f t="shared" si="55"/>
        <v>#VALUE!</v>
      </c>
      <c r="AX56" s="129" t="e">
        <f t="shared" si="55"/>
        <v>#VALUE!</v>
      </c>
      <c r="AY56" s="129" t="e">
        <f t="shared" si="55"/>
        <v>#VALUE!</v>
      </c>
      <c r="AZ56" s="129" t="e">
        <f t="shared" si="55"/>
        <v>#VALUE!</v>
      </c>
      <c r="BA56" s="129" t="e">
        <f t="shared" si="55"/>
        <v>#VALUE!</v>
      </c>
      <c r="BB56" s="129" t="e">
        <f t="shared" si="55"/>
        <v>#VALUE!</v>
      </c>
      <c r="BC56" s="129" t="e">
        <f t="shared" si="55"/>
        <v>#VALUE!</v>
      </c>
      <c r="BD56" s="129" t="e">
        <f t="shared" si="55"/>
        <v>#VALUE!</v>
      </c>
      <c r="BE56" s="129" t="e">
        <f t="shared" si="55"/>
        <v>#VALUE!</v>
      </c>
      <c r="BF56" s="103"/>
      <c r="BG56" s="126" t="e">
        <f t="shared" si="6"/>
        <v>#VALUE!</v>
      </c>
      <c r="BH56" s="102" t="e">
        <f t="shared" si="25"/>
        <v>#VALUE!</v>
      </c>
      <c r="BI56" s="102" t="e">
        <f t="shared" si="26"/>
        <v>#VALUE!</v>
      </c>
      <c r="BJ56" s="93"/>
      <c r="BK56" s="131" t="e">
        <f t="shared" si="47"/>
        <v>#VALUE!</v>
      </c>
      <c r="BL56" s="129" t="e">
        <f t="shared" si="51"/>
        <v>#VALUE!</v>
      </c>
      <c r="BM56" s="129" t="e">
        <f t="shared" si="51"/>
        <v>#VALUE!</v>
      </c>
      <c r="BN56" s="129" t="e">
        <f t="shared" si="51"/>
        <v>#VALUE!</v>
      </c>
      <c r="BO56" s="129" t="e">
        <f t="shared" si="51"/>
        <v>#VALUE!</v>
      </c>
      <c r="BP56" s="129" t="e">
        <f t="shared" si="51"/>
        <v>#VALUE!</v>
      </c>
      <c r="BQ56" s="129" t="e">
        <f t="shared" si="51"/>
        <v>#VALUE!</v>
      </c>
      <c r="BR56" s="129" t="e">
        <f t="shared" si="51"/>
        <v>#VALUE!</v>
      </c>
      <c r="BS56" s="129" t="e">
        <f t="shared" si="51"/>
        <v>#VALUE!</v>
      </c>
      <c r="BT56" s="129" t="e">
        <f t="shared" si="51"/>
        <v>#VALUE!</v>
      </c>
      <c r="BU56" s="94"/>
      <c r="BV56" s="126" t="e">
        <f t="shared" si="35"/>
        <v>#VALUE!</v>
      </c>
      <c r="BW56" s="102" t="e">
        <f t="shared" si="28"/>
        <v>#VALUE!</v>
      </c>
      <c r="BX56" s="102" t="e">
        <f t="shared" si="29"/>
        <v>#VALUE!</v>
      </c>
      <c r="BY56" s="93"/>
      <c r="BZ56" s="131" t="e">
        <f t="shared" si="48"/>
        <v>#VALUE!</v>
      </c>
      <c r="CA56" s="129" t="e">
        <f t="shared" si="56"/>
        <v>#VALUE!</v>
      </c>
      <c r="CB56" s="102" t="e">
        <f t="shared" si="56"/>
        <v>#VALUE!</v>
      </c>
      <c r="CC56" s="102" t="e">
        <f t="shared" si="56"/>
        <v>#VALUE!</v>
      </c>
      <c r="CD56" s="102" t="e">
        <f t="shared" si="56"/>
        <v>#VALUE!</v>
      </c>
      <c r="CE56" s="102" t="e">
        <f t="shared" si="56"/>
        <v>#VALUE!</v>
      </c>
      <c r="CF56" s="102" t="e">
        <f t="shared" si="56"/>
        <v>#VALUE!</v>
      </c>
      <c r="CG56" s="102" t="e">
        <f t="shared" si="56"/>
        <v>#VALUE!</v>
      </c>
      <c r="CH56" s="102" t="e">
        <f t="shared" si="56"/>
        <v>#VALUE!</v>
      </c>
      <c r="CI56" s="102" t="e">
        <f t="shared" si="56"/>
        <v>#VALUE!</v>
      </c>
      <c r="CJ56" s="102" t="e">
        <f t="shared" si="56"/>
        <v>#VALUE!</v>
      </c>
      <c r="CK56" s="102" t="e">
        <f t="shared" si="56"/>
        <v>#VALUE!</v>
      </c>
      <c r="CL56" s="102" t="e">
        <f t="shared" si="56"/>
        <v>#VALUE!</v>
      </c>
      <c r="CM56" s="102" t="e">
        <f t="shared" si="56"/>
        <v>#VALUE!</v>
      </c>
      <c r="CN56" s="102" t="e">
        <f t="shared" si="56"/>
        <v>#VALUE!</v>
      </c>
      <c r="CO56" s="102" t="e">
        <f t="shared" si="56"/>
        <v>#VALUE!</v>
      </c>
      <c r="CP56" s="102" t="e">
        <f t="shared" si="52"/>
        <v>#VALUE!</v>
      </c>
      <c r="CQ56" s="102" t="e">
        <f t="shared" si="52"/>
        <v>#VALUE!</v>
      </c>
      <c r="CR56" s="102" t="e">
        <f t="shared" si="52"/>
        <v>#VALUE!</v>
      </c>
      <c r="CS56" s="102" t="e">
        <f t="shared" si="52"/>
        <v>#VALUE!</v>
      </c>
      <c r="CT56" s="102" t="e">
        <f t="shared" si="52"/>
        <v>#VALUE!</v>
      </c>
      <c r="CU56" s="102" t="e">
        <f t="shared" si="52"/>
        <v>#VALUE!</v>
      </c>
      <c r="CV56" s="102" t="e">
        <f t="shared" si="52"/>
        <v>#VALUE!</v>
      </c>
      <c r="CW56" s="102" t="e">
        <f t="shared" si="52"/>
        <v>#VALUE!</v>
      </c>
      <c r="CX56" s="102" t="e">
        <f t="shared" si="52"/>
        <v>#VALUE!</v>
      </c>
      <c r="CY56" s="102" t="e">
        <f t="shared" si="52"/>
        <v>#VALUE!</v>
      </c>
      <c r="CZ56" s="102" t="e">
        <f t="shared" si="52"/>
        <v>#VALUE!</v>
      </c>
      <c r="DA56" s="102" t="e">
        <f t="shared" si="52"/>
        <v>#VALUE!</v>
      </c>
      <c r="DB56" s="102" t="e">
        <f t="shared" si="52"/>
        <v>#VALUE!</v>
      </c>
      <c r="DC56" s="102" t="e">
        <f t="shared" si="52"/>
        <v>#VALUE!</v>
      </c>
      <c r="DD56" s="102" t="e">
        <f t="shared" si="52"/>
        <v>#VALUE!</v>
      </c>
      <c r="DE56" s="94"/>
      <c r="DF56" s="126" t="e">
        <f t="shared" si="12"/>
        <v>#VALUE!</v>
      </c>
      <c r="DG56" s="102" t="e">
        <f t="shared" si="31"/>
        <v>#VALUE!</v>
      </c>
      <c r="DH56" s="102" t="e">
        <f t="shared" si="32"/>
        <v>#VALUE!</v>
      </c>
      <c r="DI56" s="93"/>
      <c r="DJ56" s="131" t="e">
        <f t="shared" si="49"/>
        <v>#VALUE!</v>
      </c>
      <c r="DK56" s="129" t="e">
        <f t="shared" si="53"/>
        <v>#VALUE!</v>
      </c>
      <c r="DL56" s="129" t="e">
        <f t="shared" si="53"/>
        <v>#VALUE!</v>
      </c>
      <c r="DM56" s="129" t="e">
        <f t="shared" si="53"/>
        <v>#VALUE!</v>
      </c>
      <c r="DN56" s="129" t="e">
        <f t="shared" si="53"/>
        <v>#VALUE!</v>
      </c>
      <c r="DO56" s="129" t="e">
        <f t="shared" si="53"/>
        <v>#VALUE!</v>
      </c>
      <c r="DP56" s="129" t="e">
        <f t="shared" si="53"/>
        <v>#VALUE!</v>
      </c>
      <c r="DQ56" s="129" t="e">
        <f t="shared" si="53"/>
        <v>#VALUE!</v>
      </c>
      <c r="DR56" s="129" t="e">
        <f t="shared" si="53"/>
        <v>#VALUE!</v>
      </c>
      <c r="DS56" s="129" t="e">
        <f t="shared" si="53"/>
        <v>#VALUE!</v>
      </c>
      <c r="DT56" s="94"/>
    </row>
    <row r="57" spans="1:124" ht="18" customHeight="1" x14ac:dyDescent="0.35">
      <c r="A57" s="92"/>
      <c r="B57" s="105" t="e">
        <f t="shared" si="57"/>
        <v>#VALUE!</v>
      </c>
      <c r="C57" s="93"/>
      <c r="D57" s="144" t="e">
        <f t="shared" si="15"/>
        <v>#VALUE!</v>
      </c>
      <c r="E57" s="144" t="e">
        <f t="shared" si="16"/>
        <v>#VALUE!</v>
      </c>
      <c r="F57" s="144" t="e">
        <f t="shared" si="17"/>
        <v>#VALUE!</v>
      </c>
      <c r="G57" s="93"/>
      <c r="H57" s="126" t="e">
        <f t="shared" si="34"/>
        <v>#VALUE!</v>
      </c>
      <c r="I57" s="102" t="e">
        <f t="shared" si="19"/>
        <v>#VALUE!</v>
      </c>
      <c r="J57" s="102" t="e">
        <f t="shared" si="20"/>
        <v>#VALUE!</v>
      </c>
      <c r="K57" s="93"/>
      <c r="L57" s="131" t="e">
        <f t="shared" si="45"/>
        <v>#VALUE!</v>
      </c>
      <c r="M57" s="129" t="e">
        <f t="shared" si="54"/>
        <v>#VALUE!</v>
      </c>
      <c r="N57" s="102" t="e">
        <f t="shared" si="54"/>
        <v>#VALUE!</v>
      </c>
      <c r="O57" s="102" t="e">
        <f t="shared" si="54"/>
        <v>#VALUE!</v>
      </c>
      <c r="P57" s="102" t="e">
        <f t="shared" si="54"/>
        <v>#VALUE!</v>
      </c>
      <c r="Q57" s="102" t="e">
        <f t="shared" si="54"/>
        <v>#VALUE!</v>
      </c>
      <c r="R57" s="102" t="e">
        <f t="shared" si="54"/>
        <v>#VALUE!</v>
      </c>
      <c r="S57" s="102" t="e">
        <f t="shared" si="54"/>
        <v>#VALUE!</v>
      </c>
      <c r="T57" s="102" t="e">
        <f t="shared" si="54"/>
        <v>#VALUE!</v>
      </c>
      <c r="U57" s="102" t="e">
        <f t="shared" si="54"/>
        <v>#VALUE!</v>
      </c>
      <c r="V57" s="102" t="e">
        <f t="shared" si="54"/>
        <v>#VALUE!</v>
      </c>
      <c r="W57" s="102" t="e">
        <f t="shared" si="54"/>
        <v>#VALUE!</v>
      </c>
      <c r="X57" s="102" t="e">
        <f t="shared" si="54"/>
        <v>#VALUE!</v>
      </c>
      <c r="Y57" s="102" t="e">
        <f t="shared" si="54"/>
        <v>#VALUE!</v>
      </c>
      <c r="Z57" s="102" t="e">
        <f t="shared" si="54"/>
        <v>#VALUE!</v>
      </c>
      <c r="AA57" s="102" t="e">
        <f t="shared" si="54"/>
        <v>#VALUE!</v>
      </c>
      <c r="AB57" s="102" t="e">
        <f t="shared" si="50"/>
        <v>#VALUE!</v>
      </c>
      <c r="AC57" s="102" t="e">
        <f t="shared" si="50"/>
        <v>#VALUE!</v>
      </c>
      <c r="AD57" s="102" t="e">
        <f t="shared" si="50"/>
        <v>#VALUE!</v>
      </c>
      <c r="AE57" s="102" t="e">
        <f t="shared" si="50"/>
        <v>#VALUE!</v>
      </c>
      <c r="AF57" s="102" t="e">
        <f t="shared" si="50"/>
        <v>#VALUE!</v>
      </c>
      <c r="AG57" s="102" t="e">
        <f t="shared" si="50"/>
        <v>#VALUE!</v>
      </c>
      <c r="AH57" s="102" t="e">
        <f t="shared" si="50"/>
        <v>#VALUE!</v>
      </c>
      <c r="AI57" s="102" t="e">
        <f t="shared" si="50"/>
        <v>#VALUE!</v>
      </c>
      <c r="AJ57" s="102" t="e">
        <f t="shared" si="50"/>
        <v>#VALUE!</v>
      </c>
      <c r="AK57" s="102" t="e">
        <f t="shared" si="50"/>
        <v>#VALUE!</v>
      </c>
      <c r="AL57" s="102" t="e">
        <f t="shared" si="50"/>
        <v>#VALUE!</v>
      </c>
      <c r="AM57" s="102" t="e">
        <f t="shared" si="50"/>
        <v>#VALUE!</v>
      </c>
      <c r="AN57" s="102" t="e">
        <f t="shared" si="50"/>
        <v>#VALUE!</v>
      </c>
      <c r="AO57" s="102" t="e">
        <f t="shared" si="50"/>
        <v>#VALUE!</v>
      </c>
      <c r="AP57" s="102" t="e">
        <f t="shared" si="50"/>
        <v>#VALUE!</v>
      </c>
      <c r="AQ57" s="103"/>
      <c r="AR57" s="126" t="e">
        <f t="shared" si="3"/>
        <v>#VALUE!</v>
      </c>
      <c r="AS57" s="102" t="e">
        <f t="shared" si="22"/>
        <v>#VALUE!</v>
      </c>
      <c r="AT57" s="102" t="e">
        <f t="shared" si="23"/>
        <v>#VALUE!</v>
      </c>
      <c r="AU57" s="93"/>
      <c r="AV57" s="131" t="e">
        <f t="shared" si="46"/>
        <v>#VALUE!</v>
      </c>
      <c r="AW57" s="129" t="e">
        <f t="shared" si="55"/>
        <v>#VALUE!</v>
      </c>
      <c r="AX57" s="129" t="e">
        <f t="shared" si="55"/>
        <v>#VALUE!</v>
      </c>
      <c r="AY57" s="129" t="e">
        <f t="shared" si="55"/>
        <v>#VALUE!</v>
      </c>
      <c r="AZ57" s="129" t="e">
        <f t="shared" si="55"/>
        <v>#VALUE!</v>
      </c>
      <c r="BA57" s="129" t="e">
        <f t="shared" si="55"/>
        <v>#VALUE!</v>
      </c>
      <c r="BB57" s="129" t="e">
        <f t="shared" si="55"/>
        <v>#VALUE!</v>
      </c>
      <c r="BC57" s="129" t="e">
        <f t="shared" si="55"/>
        <v>#VALUE!</v>
      </c>
      <c r="BD57" s="129" t="e">
        <f t="shared" si="55"/>
        <v>#VALUE!</v>
      </c>
      <c r="BE57" s="129" t="e">
        <f t="shared" si="55"/>
        <v>#VALUE!</v>
      </c>
      <c r="BF57" s="103"/>
      <c r="BG57" s="126" t="e">
        <f t="shared" si="6"/>
        <v>#VALUE!</v>
      </c>
      <c r="BH57" s="102" t="e">
        <f t="shared" si="25"/>
        <v>#VALUE!</v>
      </c>
      <c r="BI57" s="102" t="e">
        <f t="shared" si="26"/>
        <v>#VALUE!</v>
      </c>
      <c r="BJ57" s="93"/>
      <c r="BK57" s="131" t="e">
        <f t="shared" si="47"/>
        <v>#VALUE!</v>
      </c>
      <c r="BL57" s="129" t="e">
        <f t="shared" si="51"/>
        <v>#VALUE!</v>
      </c>
      <c r="BM57" s="129" t="e">
        <f t="shared" si="51"/>
        <v>#VALUE!</v>
      </c>
      <c r="BN57" s="129" t="e">
        <f t="shared" si="51"/>
        <v>#VALUE!</v>
      </c>
      <c r="BO57" s="129" t="e">
        <f t="shared" si="51"/>
        <v>#VALUE!</v>
      </c>
      <c r="BP57" s="129" t="e">
        <f t="shared" si="51"/>
        <v>#VALUE!</v>
      </c>
      <c r="BQ57" s="129" t="e">
        <f t="shared" si="51"/>
        <v>#VALUE!</v>
      </c>
      <c r="BR57" s="129" t="e">
        <f t="shared" si="51"/>
        <v>#VALUE!</v>
      </c>
      <c r="BS57" s="129" t="e">
        <f t="shared" si="51"/>
        <v>#VALUE!</v>
      </c>
      <c r="BT57" s="129" t="e">
        <f t="shared" si="51"/>
        <v>#VALUE!</v>
      </c>
      <c r="BU57" s="94"/>
      <c r="BV57" s="126" t="e">
        <f t="shared" si="35"/>
        <v>#VALUE!</v>
      </c>
      <c r="BW57" s="102" t="e">
        <f t="shared" si="28"/>
        <v>#VALUE!</v>
      </c>
      <c r="BX57" s="102" t="e">
        <f t="shared" si="29"/>
        <v>#VALUE!</v>
      </c>
      <c r="BY57" s="93"/>
      <c r="BZ57" s="131" t="e">
        <f t="shared" si="48"/>
        <v>#VALUE!</v>
      </c>
      <c r="CA57" s="129" t="e">
        <f t="shared" si="56"/>
        <v>#VALUE!</v>
      </c>
      <c r="CB57" s="102" t="e">
        <f t="shared" si="56"/>
        <v>#VALUE!</v>
      </c>
      <c r="CC57" s="102" t="e">
        <f t="shared" si="56"/>
        <v>#VALUE!</v>
      </c>
      <c r="CD57" s="102" t="e">
        <f t="shared" si="56"/>
        <v>#VALUE!</v>
      </c>
      <c r="CE57" s="102" t="e">
        <f t="shared" si="56"/>
        <v>#VALUE!</v>
      </c>
      <c r="CF57" s="102" t="e">
        <f t="shared" si="56"/>
        <v>#VALUE!</v>
      </c>
      <c r="CG57" s="102" t="e">
        <f t="shared" si="56"/>
        <v>#VALUE!</v>
      </c>
      <c r="CH57" s="102" t="e">
        <f t="shared" si="56"/>
        <v>#VALUE!</v>
      </c>
      <c r="CI57" s="102" t="e">
        <f t="shared" si="56"/>
        <v>#VALUE!</v>
      </c>
      <c r="CJ57" s="102" t="e">
        <f t="shared" si="56"/>
        <v>#VALUE!</v>
      </c>
      <c r="CK57" s="102" t="e">
        <f t="shared" si="56"/>
        <v>#VALUE!</v>
      </c>
      <c r="CL57" s="102" t="e">
        <f t="shared" si="56"/>
        <v>#VALUE!</v>
      </c>
      <c r="CM57" s="102" t="e">
        <f t="shared" si="56"/>
        <v>#VALUE!</v>
      </c>
      <c r="CN57" s="102" t="e">
        <f t="shared" si="56"/>
        <v>#VALUE!</v>
      </c>
      <c r="CO57" s="102" t="e">
        <f t="shared" si="56"/>
        <v>#VALUE!</v>
      </c>
      <c r="CP57" s="102" t="e">
        <f t="shared" si="52"/>
        <v>#VALUE!</v>
      </c>
      <c r="CQ57" s="102" t="e">
        <f t="shared" si="52"/>
        <v>#VALUE!</v>
      </c>
      <c r="CR57" s="102" t="e">
        <f t="shared" si="52"/>
        <v>#VALUE!</v>
      </c>
      <c r="CS57" s="102" t="e">
        <f t="shared" si="52"/>
        <v>#VALUE!</v>
      </c>
      <c r="CT57" s="102" t="e">
        <f t="shared" si="52"/>
        <v>#VALUE!</v>
      </c>
      <c r="CU57" s="102" t="e">
        <f t="shared" si="52"/>
        <v>#VALUE!</v>
      </c>
      <c r="CV57" s="102" t="e">
        <f t="shared" si="52"/>
        <v>#VALUE!</v>
      </c>
      <c r="CW57" s="102" t="e">
        <f t="shared" si="52"/>
        <v>#VALUE!</v>
      </c>
      <c r="CX57" s="102" t="e">
        <f t="shared" si="52"/>
        <v>#VALUE!</v>
      </c>
      <c r="CY57" s="102" t="e">
        <f t="shared" si="52"/>
        <v>#VALUE!</v>
      </c>
      <c r="CZ57" s="102" t="e">
        <f t="shared" si="52"/>
        <v>#VALUE!</v>
      </c>
      <c r="DA57" s="102" t="e">
        <f t="shared" si="52"/>
        <v>#VALUE!</v>
      </c>
      <c r="DB57" s="102" t="e">
        <f t="shared" si="52"/>
        <v>#VALUE!</v>
      </c>
      <c r="DC57" s="102" t="e">
        <f t="shared" si="52"/>
        <v>#VALUE!</v>
      </c>
      <c r="DD57" s="102" t="e">
        <f t="shared" si="52"/>
        <v>#VALUE!</v>
      </c>
      <c r="DE57" s="94"/>
      <c r="DF57" s="126" t="e">
        <f t="shared" si="12"/>
        <v>#VALUE!</v>
      </c>
      <c r="DG57" s="102" t="e">
        <f t="shared" si="31"/>
        <v>#VALUE!</v>
      </c>
      <c r="DH57" s="102" t="e">
        <f t="shared" si="32"/>
        <v>#VALUE!</v>
      </c>
      <c r="DI57" s="93"/>
      <c r="DJ57" s="131" t="e">
        <f t="shared" si="49"/>
        <v>#VALUE!</v>
      </c>
      <c r="DK57" s="129" t="e">
        <f t="shared" si="53"/>
        <v>#VALUE!</v>
      </c>
      <c r="DL57" s="129" t="e">
        <f t="shared" si="53"/>
        <v>#VALUE!</v>
      </c>
      <c r="DM57" s="129" t="e">
        <f t="shared" si="53"/>
        <v>#VALUE!</v>
      </c>
      <c r="DN57" s="129" t="e">
        <f t="shared" si="53"/>
        <v>#VALUE!</v>
      </c>
      <c r="DO57" s="129" t="e">
        <f t="shared" si="53"/>
        <v>#VALUE!</v>
      </c>
      <c r="DP57" s="129" t="e">
        <f t="shared" si="53"/>
        <v>#VALUE!</v>
      </c>
      <c r="DQ57" s="129" t="e">
        <f t="shared" si="53"/>
        <v>#VALUE!</v>
      </c>
      <c r="DR57" s="129" t="e">
        <f t="shared" si="53"/>
        <v>#VALUE!</v>
      </c>
      <c r="DS57" s="129" t="e">
        <f t="shared" si="53"/>
        <v>#VALUE!</v>
      </c>
      <c r="DT57" s="94"/>
    </row>
    <row r="58" spans="1:124" ht="18" customHeight="1" x14ac:dyDescent="0.35">
      <c r="A58" s="92"/>
      <c r="B58" s="105" t="e">
        <f t="shared" si="57"/>
        <v>#VALUE!</v>
      </c>
      <c r="C58" s="93"/>
      <c r="D58" s="144" t="e">
        <f t="shared" si="15"/>
        <v>#VALUE!</v>
      </c>
      <c r="E58" s="144" t="e">
        <f t="shared" si="16"/>
        <v>#VALUE!</v>
      </c>
      <c r="F58" s="144" t="e">
        <f t="shared" si="17"/>
        <v>#VALUE!</v>
      </c>
      <c r="G58" s="93"/>
      <c r="H58" s="126" t="e">
        <f t="shared" si="34"/>
        <v>#VALUE!</v>
      </c>
      <c r="I58" s="102" t="e">
        <f t="shared" si="19"/>
        <v>#VALUE!</v>
      </c>
      <c r="J58" s="102" t="e">
        <f t="shared" si="20"/>
        <v>#VALUE!</v>
      </c>
      <c r="K58" s="93"/>
      <c r="L58" s="131" t="e">
        <f t="shared" si="45"/>
        <v>#VALUE!</v>
      </c>
      <c r="M58" s="129" t="e">
        <f t="shared" si="54"/>
        <v>#VALUE!</v>
      </c>
      <c r="N58" s="102" t="e">
        <f t="shared" si="54"/>
        <v>#VALUE!</v>
      </c>
      <c r="O58" s="102" t="e">
        <f t="shared" si="54"/>
        <v>#VALUE!</v>
      </c>
      <c r="P58" s="102" t="e">
        <f t="shared" si="54"/>
        <v>#VALUE!</v>
      </c>
      <c r="Q58" s="102" t="e">
        <f t="shared" si="54"/>
        <v>#VALUE!</v>
      </c>
      <c r="R58" s="102" t="e">
        <f t="shared" si="54"/>
        <v>#VALUE!</v>
      </c>
      <c r="S58" s="102" t="e">
        <f t="shared" si="54"/>
        <v>#VALUE!</v>
      </c>
      <c r="T58" s="102" t="e">
        <f t="shared" si="54"/>
        <v>#VALUE!</v>
      </c>
      <c r="U58" s="102" t="e">
        <f t="shared" si="54"/>
        <v>#VALUE!</v>
      </c>
      <c r="V58" s="102" t="e">
        <f t="shared" si="54"/>
        <v>#VALUE!</v>
      </c>
      <c r="W58" s="102" t="e">
        <f t="shared" si="54"/>
        <v>#VALUE!</v>
      </c>
      <c r="X58" s="102" t="e">
        <f t="shared" si="54"/>
        <v>#VALUE!</v>
      </c>
      <c r="Y58" s="102" t="e">
        <f t="shared" si="54"/>
        <v>#VALUE!</v>
      </c>
      <c r="Z58" s="102" t="e">
        <f t="shared" si="54"/>
        <v>#VALUE!</v>
      </c>
      <c r="AA58" s="102" t="e">
        <f t="shared" si="54"/>
        <v>#VALUE!</v>
      </c>
      <c r="AB58" s="102" t="e">
        <f t="shared" si="50"/>
        <v>#VALUE!</v>
      </c>
      <c r="AC58" s="102" t="e">
        <f t="shared" si="50"/>
        <v>#VALUE!</v>
      </c>
      <c r="AD58" s="102" t="e">
        <f t="shared" si="50"/>
        <v>#VALUE!</v>
      </c>
      <c r="AE58" s="102" t="e">
        <f t="shared" si="50"/>
        <v>#VALUE!</v>
      </c>
      <c r="AF58" s="102" t="e">
        <f t="shared" si="50"/>
        <v>#VALUE!</v>
      </c>
      <c r="AG58" s="102" t="e">
        <f t="shared" si="50"/>
        <v>#VALUE!</v>
      </c>
      <c r="AH58" s="102" t="e">
        <f t="shared" si="50"/>
        <v>#VALUE!</v>
      </c>
      <c r="AI58" s="102" t="e">
        <f t="shared" si="50"/>
        <v>#VALUE!</v>
      </c>
      <c r="AJ58" s="102" t="e">
        <f t="shared" si="50"/>
        <v>#VALUE!</v>
      </c>
      <c r="AK58" s="102" t="e">
        <f t="shared" si="50"/>
        <v>#VALUE!</v>
      </c>
      <c r="AL58" s="102" t="e">
        <f t="shared" si="50"/>
        <v>#VALUE!</v>
      </c>
      <c r="AM58" s="102" t="e">
        <f t="shared" si="50"/>
        <v>#VALUE!</v>
      </c>
      <c r="AN58" s="102" t="e">
        <f t="shared" si="50"/>
        <v>#VALUE!</v>
      </c>
      <c r="AO58" s="102" t="e">
        <f t="shared" si="50"/>
        <v>#VALUE!</v>
      </c>
      <c r="AP58" s="102" t="e">
        <f t="shared" si="50"/>
        <v>#VALUE!</v>
      </c>
      <c r="AQ58" s="103"/>
      <c r="AR58" s="126" t="e">
        <f t="shared" si="3"/>
        <v>#VALUE!</v>
      </c>
      <c r="AS58" s="102" t="e">
        <f t="shared" si="22"/>
        <v>#VALUE!</v>
      </c>
      <c r="AT58" s="102" t="e">
        <f t="shared" si="23"/>
        <v>#VALUE!</v>
      </c>
      <c r="AU58" s="93"/>
      <c r="AV58" s="131" t="e">
        <f t="shared" si="46"/>
        <v>#VALUE!</v>
      </c>
      <c r="AW58" s="129" t="e">
        <f t="shared" si="55"/>
        <v>#VALUE!</v>
      </c>
      <c r="AX58" s="129" t="e">
        <f t="shared" si="55"/>
        <v>#VALUE!</v>
      </c>
      <c r="AY58" s="129" t="e">
        <f t="shared" si="55"/>
        <v>#VALUE!</v>
      </c>
      <c r="AZ58" s="129" t="e">
        <f t="shared" si="55"/>
        <v>#VALUE!</v>
      </c>
      <c r="BA58" s="129" t="e">
        <f t="shared" si="55"/>
        <v>#VALUE!</v>
      </c>
      <c r="BB58" s="129" t="e">
        <f t="shared" si="55"/>
        <v>#VALUE!</v>
      </c>
      <c r="BC58" s="129" t="e">
        <f t="shared" si="55"/>
        <v>#VALUE!</v>
      </c>
      <c r="BD58" s="129" t="e">
        <f t="shared" si="55"/>
        <v>#VALUE!</v>
      </c>
      <c r="BE58" s="129" t="e">
        <f t="shared" si="55"/>
        <v>#VALUE!</v>
      </c>
      <c r="BF58" s="103"/>
      <c r="BG58" s="126" t="e">
        <f t="shared" si="6"/>
        <v>#VALUE!</v>
      </c>
      <c r="BH58" s="102" t="e">
        <f t="shared" si="25"/>
        <v>#VALUE!</v>
      </c>
      <c r="BI58" s="102" t="e">
        <f t="shared" si="26"/>
        <v>#VALUE!</v>
      </c>
      <c r="BJ58" s="93"/>
      <c r="BK58" s="131" t="e">
        <f t="shared" si="47"/>
        <v>#VALUE!</v>
      </c>
      <c r="BL58" s="129" t="e">
        <f t="shared" si="51"/>
        <v>#VALUE!</v>
      </c>
      <c r="BM58" s="129" t="e">
        <f t="shared" si="51"/>
        <v>#VALUE!</v>
      </c>
      <c r="BN58" s="129" t="e">
        <f t="shared" si="51"/>
        <v>#VALUE!</v>
      </c>
      <c r="BO58" s="129" t="e">
        <f t="shared" si="51"/>
        <v>#VALUE!</v>
      </c>
      <c r="BP58" s="129" t="e">
        <f t="shared" si="51"/>
        <v>#VALUE!</v>
      </c>
      <c r="BQ58" s="129" t="e">
        <f t="shared" si="51"/>
        <v>#VALUE!</v>
      </c>
      <c r="BR58" s="129" t="e">
        <f t="shared" si="51"/>
        <v>#VALUE!</v>
      </c>
      <c r="BS58" s="129" t="e">
        <f t="shared" si="51"/>
        <v>#VALUE!</v>
      </c>
      <c r="BT58" s="129" t="e">
        <f t="shared" si="51"/>
        <v>#VALUE!</v>
      </c>
      <c r="BU58" s="94"/>
      <c r="BV58" s="126" t="e">
        <f t="shared" si="35"/>
        <v>#VALUE!</v>
      </c>
      <c r="BW58" s="102" t="e">
        <f t="shared" si="28"/>
        <v>#VALUE!</v>
      </c>
      <c r="BX58" s="102" t="e">
        <f t="shared" si="29"/>
        <v>#VALUE!</v>
      </c>
      <c r="BY58" s="93"/>
      <c r="BZ58" s="131" t="e">
        <f t="shared" si="48"/>
        <v>#VALUE!</v>
      </c>
      <c r="CA58" s="129" t="e">
        <f t="shared" si="56"/>
        <v>#VALUE!</v>
      </c>
      <c r="CB58" s="102" t="e">
        <f t="shared" si="56"/>
        <v>#VALUE!</v>
      </c>
      <c r="CC58" s="102" t="e">
        <f t="shared" si="56"/>
        <v>#VALUE!</v>
      </c>
      <c r="CD58" s="102" t="e">
        <f t="shared" si="56"/>
        <v>#VALUE!</v>
      </c>
      <c r="CE58" s="102" t="e">
        <f t="shared" si="56"/>
        <v>#VALUE!</v>
      </c>
      <c r="CF58" s="102" t="e">
        <f t="shared" si="56"/>
        <v>#VALUE!</v>
      </c>
      <c r="CG58" s="102" t="e">
        <f t="shared" si="56"/>
        <v>#VALUE!</v>
      </c>
      <c r="CH58" s="102" t="e">
        <f t="shared" si="56"/>
        <v>#VALUE!</v>
      </c>
      <c r="CI58" s="102" t="e">
        <f t="shared" si="56"/>
        <v>#VALUE!</v>
      </c>
      <c r="CJ58" s="102" t="e">
        <f t="shared" si="56"/>
        <v>#VALUE!</v>
      </c>
      <c r="CK58" s="102" t="e">
        <f t="shared" si="56"/>
        <v>#VALUE!</v>
      </c>
      <c r="CL58" s="102" t="e">
        <f t="shared" si="56"/>
        <v>#VALUE!</v>
      </c>
      <c r="CM58" s="102" t="e">
        <f t="shared" si="56"/>
        <v>#VALUE!</v>
      </c>
      <c r="CN58" s="102" t="e">
        <f t="shared" si="56"/>
        <v>#VALUE!</v>
      </c>
      <c r="CO58" s="102" t="e">
        <f t="shared" si="56"/>
        <v>#VALUE!</v>
      </c>
      <c r="CP58" s="102" t="e">
        <f t="shared" si="52"/>
        <v>#VALUE!</v>
      </c>
      <c r="CQ58" s="102" t="e">
        <f t="shared" si="52"/>
        <v>#VALUE!</v>
      </c>
      <c r="CR58" s="102" t="e">
        <f t="shared" si="52"/>
        <v>#VALUE!</v>
      </c>
      <c r="CS58" s="102" t="e">
        <f t="shared" si="52"/>
        <v>#VALUE!</v>
      </c>
      <c r="CT58" s="102" t="e">
        <f t="shared" si="52"/>
        <v>#VALUE!</v>
      </c>
      <c r="CU58" s="102" t="e">
        <f t="shared" si="52"/>
        <v>#VALUE!</v>
      </c>
      <c r="CV58" s="102" t="e">
        <f t="shared" si="52"/>
        <v>#VALUE!</v>
      </c>
      <c r="CW58" s="102" t="e">
        <f t="shared" si="52"/>
        <v>#VALUE!</v>
      </c>
      <c r="CX58" s="102" t="e">
        <f t="shared" si="52"/>
        <v>#VALUE!</v>
      </c>
      <c r="CY58" s="102" t="e">
        <f t="shared" si="52"/>
        <v>#VALUE!</v>
      </c>
      <c r="CZ58" s="102" t="e">
        <f t="shared" si="52"/>
        <v>#VALUE!</v>
      </c>
      <c r="DA58" s="102" t="e">
        <f t="shared" si="52"/>
        <v>#VALUE!</v>
      </c>
      <c r="DB58" s="102" t="e">
        <f t="shared" si="52"/>
        <v>#VALUE!</v>
      </c>
      <c r="DC58" s="102" t="e">
        <f t="shared" si="52"/>
        <v>#VALUE!</v>
      </c>
      <c r="DD58" s="102" t="e">
        <f t="shared" si="52"/>
        <v>#VALUE!</v>
      </c>
      <c r="DE58" s="94"/>
      <c r="DF58" s="126" t="e">
        <f t="shared" si="12"/>
        <v>#VALUE!</v>
      </c>
      <c r="DG58" s="102" t="e">
        <f t="shared" si="31"/>
        <v>#VALUE!</v>
      </c>
      <c r="DH58" s="102" t="e">
        <f t="shared" si="32"/>
        <v>#VALUE!</v>
      </c>
      <c r="DI58" s="93"/>
      <c r="DJ58" s="131" t="e">
        <f t="shared" si="49"/>
        <v>#VALUE!</v>
      </c>
      <c r="DK58" s="129" t="e">
        <f t="shared" si="53"/>
        <v>#VALUE!</v>
      </c>
      <c r="DL58" s="129" t="e">
        <f t="shared" si="53"/>
        <v>#VALUE!</v>
      </c>
      <c r="DM58" s="129" t="e">
        <f t="shared" si="53"/>
        <v>#VALUE!</v>
      </c>
      <c r="DN58" s="129" t="e">
        <f t="shared" si="53"/>
        <v>#VALUE!</v>
      </c>
      <c r="DO58" s="129" t="e">
        <f t="shared" si="53"/>
        <v>#VALUE!</v>
      </c>
      <c r="DP58" s="129" t="e">
        <f t="shared" si="53"/>
        <v>#VALUE!</v>
      </c>
      <c r="DQ58" s="129" t="e">
        <f t="shared" si="53"/>
        <v>#VALUE!</v>
      </c>
      <c r="DR58" s="129" t="e">
        <f t="shared" si="53"/>
        <v>#VALUE!</v>
      </c>
      <c r="DS58" s="129" t="e">
        <f t="shared" si="53"/>
        <v>#VALUE!</v>
      </c>
      <c r="DT58" s="94"/>
    </row>
    <row r="59" spans="1:124" ht="18" customHeight="1" x14ac:dyDescent="0.35">
      <c r="A59" s="92"/>
      <c r="B59" s="105" t="e">
        <f t="shared" si="57"/>
        <v>#VALUE!</v>
      </c>
      <c r="C59" s="93"/>
      <c r="D59" s="144" t="e">
        <f t="shared" si="15"/>
        <v>#VALUE!</v>
      </c>
      <c r="E59" s="144" t="e">
        <f t="shared" si="16"/>
        <v>#VALUE!</v>
      </c>
      <c r="F59" s="144" t="e">
        <f t="shared" si="17"/>
        <v>#VALUE!</v>
      </c>
      <c r="G59" s="93"/>
      <c r="H59" s="126" t="e">
        <f t="shared" si="34"/>
        <v>#VALUE!</v>
      </c>
      <c r="I59" s="102" t="e">
        <f t="shared" si="19"/>
        <v>#VALUE!</v>
      </c>
      <c r="J59" s="102" t="e">
        <f t="shared" si="20"/>
        <v>#VALUE!</v>
      </c>
      <c r="K59" s="93"/>
      <c r="L59" s="131" t="e">
        <f t="shared" si="45"/>
        <v>#VALUE!</v>
      </c>
      <c r="M59" s="129" t="e">
        <f t="shared" si="54"/>
        <v>#VALUE!</v>
      </c>
      <c r="N59" s="102" t="e">
        <f t="shared" si="54"/>
        <v>#VALUE!</v>
      </c>
      <c r="O59" s="102" t="e">
        <f t="shared" si="54"/>
        <v>#VALUE!</v>
      </c>
      <c r="P59" s="102" t="e">
        <f t="shared" si="54"/>
        <v>#VALUE!</v>
      </c>
      <c r="Q59" s="102" t="e">
        <f t="shared" si="54"/>
        <v>#VALUE!</v>
      </c>
      <c r="R59" s="102" t="e">
        <f t="shared" si="54"/>
        <v>#VALUE!</v>
      </c>
      <c r="S59" s="102" t="e">
        <f t="shared" si="54"/>
        <v>#VALUE!</v>
      </c>
      <c r="T59" s="102" t="e">
        <f t="shared" si="54"/>
        <v>#VALUE!</v>
      </c>
      <c r="U59" s="102" t="e">
        <f t="shared" si="54"/>
        <v>#VALUE!</v>
      </c>
      <c r="V59" s="102" t="e">
        <f t="shared" si="54"/>
        <v>#VALUE!</v>
      </c>
      <c r="W59" s="102" t="e">
        <f t="shared" si="54"/>
        <v>#VALUE!</v>
      </c>
      <c r="X59" s="102" t="e">
        <f t="shared" si="54"/>
        <v>#VALUE!</v>
      </c>
      <c r="Y59" s="102" t="e">
        <f t="shared" si="54"/>
        <v>#VALUE!</v>
      </c>
      <c r="Z59" s="102" t="e">
        <f t="shared" si="54"/>
        <v>#VALUE!</v>
      </c>
      <c r="AA59" s="102" t="e">
        <f t="shared" si="54"/>
        <v>#VALUE!</v>
      </c>
      <c r="AB59" s="102" t="e">
        <f t="shared" si="54"/>
        <v>#VALUE!</v>
      </c>
      <c r="AC59" s="102" t="e">
        <f t="shared" ref="AC59:AP71" si="58">IF(AND($B59&gt;=AC$4,$B59&lt;=AC$5),AC$6,0)</f>
        <v>#VALUE!</v>
      </c>
      <c r="AD59" s="102" t="e">
        <f t="shared" si="58"/>
        <v>#VALUE!</v>
      </c>
      <c r="AE59" s="102" t="e">
        <f t="shared" si="58"/>
        <v>#VALUE!</v>
      </c>
      <c r="AF59" s="102" t="e">
        <f t="shared" si="58"/>
        <v>#VALUE!</v>
      </c>
      <c r="AG59" s="102" t="e">
        <f t="shared" si="58"/>
        <v>#VALUE!</v>
      </c>
      <c r="AH59" s="102" t="e">
        <f t="shared" si="58"/>
        <v>#VALUE!</v>
      </c>
      <c r="AI59" s="102" t="e">
        <f t="shared" si="58"/>
        <v>#VALUE!</v>
      </c>
      <c r="AJ59" s="102" t="e">
        <f t="shared" si="58"/>
        <v>#VALUE!</v>
      </c>
      <c r="AK59" s="102" t="e">
        <f t="shared" si="58"/>
        <v>#VALUE!</v>
      </c>
      <c r="AL59" s="102" t="e">
        <f t="shared" si="58"/>
        <v>#VALUE!</v>
      </c>
      <c r="AM59" s="102" t="e">
        <f t="shared" si="58"/>
        <v>#VALUE!</v>
      </c>
      <c r="AN59" s="102" t="e">
        <f t="shared" si="58"/>
        <v>#VALUE!</v>
      </c>
      <c r="AO59" s="102" t="e">
        <f t="shared" si="58"/>
        <v>#VALUE!</v>
      </c>
      <c r="AP59" s="102" t="e">
        <f t="shared" si="58"/>
        <v>#VALUE!</v>
      </c>
      <c r="AQ59" s="103"/>
      <c r="AR59" s="126" t="e">
        <f t="shared" si="3"/>
        <v>#VALUE!</v>
      </c>
      <c r="AS59" s="102" t="e">
        <f t="shared" si="22"/>
        <v>#VALUE!</v>
      </c>
      <c r="AT59" s="102" t="e">
        <f t="shared" si="23"/>
        <v>#VALUE!</v>
      </c>
      <c r="AU59" s="93"/>
      <c r="AV59" s="131" t="e">
        <f t="shared" si="46"/>
        <v>#VALUE!</v>
      </c>
      <c r="AW59" s="129" t="e">
        <f t="shared" si="55"/>
        <v>#VALUE!</v>
      </c>
      <c r="AX59" s="129" t="e">
        <f t="shared" si="55"/>
        <v>#VALUE!</v>
      </c>
      <c r="AY59" s="129" t="e">
        <f t="shared" si="55"/>
        <v>#VALUE!</v>
      </c>
      <c r="AZ59" s="129" t="e">
        <f t="shared" si="55"/>
        <v>#VALUE!</v>
      </c>
      <c r="BA59" s="129" t="e">
        <f t="shared" si="55"/>
        <v>#VALUE!</v>
      </c>
      <c r="BB59" s="129" t="e">
        <f t="shared" si="55"/>
        <v>#VALUE!</v>
      </c>
      <c r="BC59" s="129" t="e">
        <f t="shared" si="55"/>
        <v>#VALUE!</v>
      </c>
      <c r="BD59" s="129" t="e">
        <f t="shared" si="55"/>
        <v>#VALUE!</v>
      </c>
      <c r="BE59" s="129" t="e">
        <f t="shared" si="55"/>
        <v>#VALUE!</v>
      </c>
      <c r="BF59" s="103"/>
      <c r="BG59" s="126" t="e">
        <f t="shared" si="6"/>
        <v>#VALUE!</v>
      </c>
      <c r="BH59" s="102" t="e">
        <f t="shared" si="25"/>
        <v>#VALUE!</v>
      </c>
      <c r="BI59" s="102" t="e">
        <f t="shared" si="26"/>
        <v>#VALUE!</v>
      </c>
      <c r="BJ59" s="93"/>
      <c r="BK59" s="131" t="e">
        <f t="shared" si="47"/>
        <v>#VALUE!</v>
      </c>
      <c r="BL59" s="129" t="e">
        <f t="shared" ref="BL59:BT71" si="59">IF(AND($B59&gt;=BL$4,$B59&lt;=BL$5),BL$6,0)</f>
        <v>#VALUE!</v>
      </c>
      <c r="BM59" s="129" t="e">
        <f t="shared" si="59"/>
        <v>#VALUE!</v>
      </c>
      <c r="BN59" s="129" t="e">
        <f t="shared" si="59"/>
        <v>#VALUE!</v>
      </c>
      <c r="BO59" s="129" t="e">
        <f t="shared" si="59"/>
        <v>#VALUE!</v>
      </c>
      <c r="BP59" s="129" t="e">
        <f t="shared" si="59"/>
        <v>#VALUE!</v>
      </c>
      <c r="BQ59" s="129" t="e">
        <f t="shared" si="59"/>
        <v>#VALUE!</v>
      </c>
      <c r="BR59" s="129" t="e">
        <f t="shared" si="59"/>
        <v>#VALUE!</v>
      </c>
      <c r="BS59" s="129" t="e">
        <f t="shared" si="59"/>
        <v>#VALUE!</v>
      </c>
      <c r="BT59" s="129" t="e">
        <f t="shared" si="59"/>
        <v>#VALUE!</v>
      </c>
      <c r="BU59" s="94"/>
      <c r="BV59" s="126" t="e">
        <f t="shared" si="35"/>
        <v>#VALUE!</v>
      </c>
      <c r="BW59" s="102" t="e">
        <f t="shared" si="28"/>
        <v>#VALUE!</v>
      </c>
      <c r="BX59" s="102" t="e">
        <f t="shared" si="29"/>
        <v>#VALUE!</v>
      </c>
      <c r="BY59" s="93"/>
      <c r="BZ59" s="131" t="e">
        <f t="shared" si="48"/>
        <v>#VALUE!</v>
      </c>
      <c r="CA59" s="129" t="e">
        <f t="shared" si="56"/>
        <v>#VALUE!</v>
      </c>
      <c r="CB59" s="102" t="e">
        <f t="shared" si="56"/>
        <v>#VALUE!</v>
      </c>
      <c r="CC59" s="102" t="e">
        <f t="shared" si="56"/>
        <v>#VALUE!</v>
      </c>
      <c r="CD59" s="102" t="e">
        <f t="shared" si="56"/>
        <v>#VALUE!</v>
      </c>
      <c r="CE59" s="102" t="e">
        <f t="shared" si="56"/>
        <v>#VALUE!</v>
      </c>
      <c r="CF59" s="102" t="e">
        <f t="shared" si="56"/>
        <v>#VALUE!</v>
      </c>
      <c r="CG59" s="102" t="e">
        <f t="shared" si="56"/>
        <v>#VALUE!</v>
      </c>
      <c r="CH59" s="102" t="e">
        <f t="shared" si="56"/>
        <v>#VALUE!</v>
      </c>
      <c r="CI59" s="102" t="e">
        <f t="shared" si="56"/>
        <v>#VALUE!</v>
      </c>
      <c r="CJ59" s="102" t="e">
        <f t="shared" si="56"/>
        <v>#VALUE!</v>
      </c>
      <c r="CK59" s="102" t="e">
        <f t="shared" si="56"/>
        <v>#VALUE!</v>
      </c>
      <c r="CL59" s="102" t="e">
        <f t="shared" si="56"/>
        <v>#VALUE!</v>
      </c>
      <c r="CM59" s="102" t="e">
        <f t="shared" si="56"/>
        <v>#VALUE!</v>
      </c>
      <c r="CN59" s="102" t="e">
        <f t="shared" si="56"/>
        <v>#VALUE!</v>
      </c>
      <c r="CO59" s="102" t="e">
        <f t="shared" si="56"/>
        <v>#VALUE!</v>
      </c>
      <c r="CP59" s="102" t="e">
        <f t="shared" si="56"/>
        <v>#VALUE!</v>
      </c>
      <c r="CQ59" s="102" t="e">
        <f t="shared" ref="CQ59:DD71" si="60">IF(AND($B59&gt;=CQ$4,$B59&lt;=CQ$5),CQ$6,0)</f>
        <v>#VALUE!</v>
      </c>
      <c r="CR59" s="102" t="e">
        <f t="shared" si="60"/>
        <v>#VALUE!</v>
      </c>
      <c r="CS59" s="102" t="e">
        <f t="shared" si="60"/>
        <v>#VALUE!</v>
      </c>
      <c r="CT59" s="102" t="e">
        <f t="shared" si="60"/>
        <v>#VALUE!</v>
      </c>
      <c r="CU59" s="102" t="e">
        <f t="shared" si="60"/>
        <v>#VALUE!</v>
      </c>
      <c r="CV59" s="102" t="e">
        <f t="shared" si="60"/>
        <v>#VALUE!</v>
      </c>
      <c r="CW59" s="102" t="e">
        <f t="shared" si="60"/>
        <v>#VALUE!</v>
      </c>
      <c r="CX59" s="102" t="e">
        <f t="shared" si="60"/>
        <v>#VALUE!</v>
      </c>
      <c r="CY59" s="102" t="e">
        <f t="shared" si="60"/>
        <v>#VALUE!</v>
      </c>
      <c r="CZ59" s="102" t="e">
        <f t="shared" si="60"/>
        <v>#VALUE!</v>
      </c>
      <c r="DA59" s="102" t="e">
        <f t="shared" si="60"/>
        <v>#VALUE!</v>
      </c>
      <c r="DB59" s="102" t="e">
        <f t="shared" si="60"/>
        <v>#VALUE!</v>
      </c>
      <c r="DC59" s="102" t="e">
        <f t="shared" si="60"/>
        <v>#VALUE!</v>
      </c>
      <c r="DD59" s="102" t="e">
        <f t="shared" si="60"/>
        <v>#VALUE!</v>
      </c>
      <c r="DE59" s="94"/>
      <c r="DF59" s="126" t="e">
        <f t="shared" si="12"/>
        <v>#VALUE!</v>
      </c>
      <c r="DG59" s="102" t="e">
        <f t="shared" si="31"/>
        <v>#VALUE!</v>
      </c>
      <c r="DH59" s="102" t="e">
        <f t="shared" si="32"/>
        <v>#VALUE!</v>
      </c>
      <c r="DI59" s="93"/>
      <c r="DJ59" s="131" t="e">
        <f t="shared" si="49"/>
        <v>#VALUE!</v>
      </c>
      <c r="DK59" s="129" t="e">
        <f t="shared" ref="DK59:DS71" si="61">IF(AND($B59&gt;=DK$4,$B59&lt;=DK$5),DK$6,0)</f>
        <v>#VALUE!</v>
      </c>
      <c r="DL59" s="129" t="e">
        <f t="shared" si="61"/>
        <v>#VALUE!</v>
      </c>
      <c r="DM59" s="129" t="e">
        <f t="shared" si="61"/>
        <v>#VALUE!</v>
      </c>
      <c r="DN59" s="129" t="e">
        <f t="shared" si="61"/>
        <v>#VALUE!</v>
      </c>
      <c r="DO59" s="129" t="e">
        <f t="shared" si="61"/>
        <v>#VALUE!</v>
      </c>
      <c r="DP59" s="129" t="e">
        <f t="shared" si="61"/>
        <v>#VALUE!</v>
      </c>
      <c r="DQ59" s="129" t="e">
        <f t="shared" si="61"/>
        <v>#VALUE!</v>
      </c>
      <c r="DR59" s="129" t="e">
        <f t="shared" si="61"/>
        <v>#VALUE!</v>
      </c>
      <c r="DS59" s="129" t="e">
        <f t="shared" si="61"/>
        <v>#VALUE!</v>
      </c>
      <c r="DT59" s="94"/>
    </row>
    <row r="60" spans="1:124" ht="18" customHeight="1" x14ac:dyDescent="0.35">
      <c r="A60" s="92"/>
      <c r="B60" s="105" t="e">
        <f t="shared" si="57"/>
        <v>#VALUE!</v>
      </c>
      <c r="C60" s="93"/>
      <c r="D60" s="144" t="e">
        <f t="shared" si="15"/>
        <v>#VALUE!</v>
      </c>
      <c r="E60" s="144" t="e">
        <f t="shared" si="16"/>
        <v>#VALUE!</v>
      </c>
      <c r="F60" s="144" t="e">
        <f t="shared" si="17"/>
        <v>#VALUE!</v>
      </c>
      <c r="G60" s="93"/>
      <c r="H60" s="126" t="e">
        <f t="shared" si="34"/>
        <v>#VALUE!</v>
      </c>
      <c r="I60" s="102" t="e">
        <f t="shared" si="19"/>
        <v>#VALUE!</v>
      </c>
      <c r="J60" s="102" t="e">
        <f t="shared" si="20"/>
        <v>#VALUE!</v>
      </c>
      <c r="K60" s="93"/>
      <c r="L60" s="131" t="e">
        <f t="shared" si="45"/>
        <v>#VALUE!</v>
      </c>
      <c r="M60" s="129" t="e">
        <f t="shared" ref="M60:AB71" si="62">IF(AND($B60&gt;=M$4,$B60&lt;=M$5),M$6,0)</f>
        <v>#VALUE!</v>
      </c>
      <c r="N60" s="102" t="e">
        <f t="shared" si="62"/>
        <v>#VALUE!</v>
      </c>
      <c r="O60" s="102" t="e">
        <f t="shared" si="62"/>
        <v>#VALUE!</v>
      </c>
      <c r="P60" s="102" t="e">
        <f t="shared" si="62"/>
        <v>#VALUE!</v>
      </c>
      <c r="Q60" s="102" t="e">
        <f t="shared" si="62"/>
        <v>#VALUE!</v>
      </c>
      <c r="R60" s="102" t="e">
        <f t="shared" si="62"/>
        <v>#VALUE!</v>
      </c>
      <c r="S60" s="102" t="e">
        <f t="shared" si="62"/>
        <v>#VALUE!</v>
      </c>
      <c r="T60" s="102" t="e">
        <f t="shared" si="62"/>
        <v>#VALUE!</v>
      </c>
      <c r="U60" s="102" t="e">
        <f t="shared" si="62"/>
        <v>#VALUE!</v>
      </c>
      <c r="V60" s="102" t="e">
        <f t="shared" si="62"/>
        <v>#VALUE!</v>
      </c>
      <c r="W60" s="102" t="e">
        <f t="shared" si="62"/>
        <v>#VALUE!</v>
      </c>
      <c r="X60" s="102" t="e">
        <f t="shared" si="62"/>
        <v>#VALUE!</v>
      </c>
      <c r="Y60" s="102" t="e">
        <f t="shared" si="62"/>
        <v>#VALUE!</v>
      </c>
      <c r="Z60" s="102" t="e">
        <f t="shared" si="62"/>
        <v>#VALUE!</v>
      </c>
      <c r="AA60" s="102" t="e">
        <f t="shared" si="62"/>
        <v>#VALUE!</v>
      </c>
      <c r="AB60" s="102" t="e">
        <f t="shared" si="62"/>
        <v>#VALUE!</v>
      </c>
      <c r="AC60" s="102" t="e">
        <f t="shared" si="58"/>
        <v>#VALUE!</v>
      </c>
      <c r="AD60" s="102" t="e">
        <f t="shared" si="58"/>
        <v>#VALUE!</v>
      </c>
      <c r="AE60" s="102" t="e">
        <f t="shared" si="58"/>
        <v>#VALUE!</v>
      </c>
      <c r="AF60" s="102" t="e">
        <f t="shared" si="58"/>
        <v>#VALUE!</v>
      </c>
      <c r="AG60" s="102" t="e">
        <f t="shared" si="58"/>
        <v>#VALUE!</v>
      </c>
      <c r="AH60" s="102" t="e">
        <f t="shared" si="58"/>
        <v>#VALUE!</v>
      </c>
      <c r="AI60" s="102" t="e">
        <f t="shared" si="58"/>
        <v>#VALUE!</v>
      </c>
      <c r="AJ60" s="102" t="e">
        <f t="shared" si="58"/>
        <v>#VALUE!</v>
      </c>
      <c r="AK60" s="102" t="e">
        <f t="shared" si="58"/>
        <v>#VALUE!</v>
      </c>
      <c r="AL60" s="102" t="e">
        <f t="shared" si="58"/>
        <v>#VALUE!</v>
      </c>
      <c r="AM60" s="102" t="e">
        <f t="shared" si="58"/>
        <v>#VALUE!</v>
      </c>
      <c r="AN60" s="102" t="e">
        <f t="shared" si="58"/>
        <v>#VALUE!</v>
      </c>
      <c r="AO60" s="102" t="e">
        <f t="shared" si="58"/>
        <v>#VALUE!</v>
      </c>
      <c r="AP60" s="102" t="e">
        <f t="shared" si="58"/>
        <v>#VALUE!</v>
      </c>
      <c r="AQ60" s="103"/>
      <c r="AR60" s="126" t="e">
        <f t="shared" si="3"/>
        <v>#VALUE!</v>
      </c>
      <c r="AS60" s="102" t="e">
        <f t="shared" si="22"/>
        <v>#VALUE!</v>
      </c>
      <c r="AT60" s="102" t="e">
        <f t="shared" si="23"/>
        <v>#VALUE!</v>
      </c>
      <c r="AU60" s="93"/>
      <c r="AV60" s="131" t="e">
        <f t="shared" si="46"/>
        <v>#VALUE!</v>
      </c>
      <c r="AW60" s="129" t="e">
        <f t="shared" ref="AW60:BE71" si="63">IF(AND($B60&gt;=AW$4,$B60&lt;=AW$5),AW$6,0)</f>
        <v>#VALUE!</v>
      </c>
      <c r="AX60" s="129" t="e">
        <f t="shared" si="63"/>
        <v>#VALUE!</v>
      </c>
      <c r="AY60" s="129" t="e">
        <f t="shared" si="63"/>
        <v>#VALUE!</v>
      </c>
      <c r="AZ60" s="129" t="e">
        <f t="shared" si="63"/>
        <v>#VALUE!</v>
      </c>
      <c r="BA60" s="129" t="e">
        <f t="shared" si="63"/>
        <v>#VALUE!</v>
      </c>
      <c r="BB60" s="129" t="e">
        <f t="shared" si="63"/>
        <v>#VALUE!</v>
      </c>
      <c r="BC60" s="129" t="e">
        <f t="shared" si="63"/>
        <v>#VALUE!</v>
      </c>
      <c r="BD60" s="129" t="e">
        <f t="shared" si="63"/>
        <v>#VALUE!</v>
      </c>
      <c r="BE60" s="129" t="e">
        <f t="shared" si="63"/>
        <v>#VALUE!</v>
      </c>
      <c r="BF60" s="103"/>
      <c r="BG60" s="126" t="e">
        <f t="shared" si="6"/>
        <v>#VALUE!</v>
      </c>
      <c r="BH60" s="102" t="e">
        <f t="shared" si="25"/>
        <v>#VALUE!</v>
      </c>
      <c r="BI60" s="102" t="e">
        <f t="shared" si="26"/>
        <v>#VALUE!</v>
      </c>
      <c r="BJ60" s="93"/>
      <c r="BK60" s="131" t="e">
        <f t="shared" si="47"/>
        <v>#VALUE!</v>
      </c>
      <c r="BL60" s="129" t="e">
        <f t="shared" si="59"/>
        <v>#VALUE!</v>
      </c>
      <c r="BM60" s="129" t="e">
        <f t="shared" si="59"/>
        <v>#VALUE!</v>
      </c>
      <c r="BN60" s="129" t="e">
        <f t="shared" si="59"/>
        <v>#VALUE!</v>
      </c>
      <c r="BO60" s="129" t="e">
        <f t="shared" si="59"/>
        <v>#VALUE!</v>
      </c>
      <c r="BP60" s="129" t="e">
        <f t="shared" si="59"/>
        <v>#VALUE!</v>
      </c>
      <c r="BQ60" s="129" t="e">
        <f t="shared" si="59"/>
        <v>#VALUE!</v>
      </c>
      <c r="BR60" s="129" t="e">
        <f t="shared" si="59"/>
        <v>#VALUE!</v>
      </c>
      <c r="BS60" s="129" t="e">
        <f t="shared" si="59"/>
        <v>#VALUE!</v>
      </c>
      <c r="BT60" s="129" t="e">
        <f t="shared" si="59"/>
        <v>#VALUE!</v>
      </c>
      <c r="BU60" s="94"/>
      <c r="BV60" s="126" t="e">
        <f t="shared" si="35"/>
        <v>#VALUE!</v>
      </c>
      <c r="BW60" s="102" t="e">
        <f t="shared" si="28"/>
        <v>#VALUE!</v>
      </c>
      <c r="BX60" s="102" t="e">
        <f t="shared" si="29"/>
        <v>#VALUE!</v>
      </c>
      <c r="BY60" s="93"/>
      <c r="BZ60" s="131" t="e">
        <f t="shared" si="48"/>
        <v>#VALUE!</v>
      </c>
      <c r="CA60" s="129" t="e">
        <f t="shared" ref="CA60:CP71" si="64">IF(AND($B60&gt;=CA$4,$B60&lt;=CA$5),CA$6,0)</f>
        <v>#VALUE!</v>
      </c>
      <c r="CB60" s="102" t="e">
        <f t="shared" si="64"/>
        <v>#VALUE!</v>
      </c>
      <c r="CC60" s="102" t="e">
        <f t="shared" si="64"/>
        <v>#VALUE!</v>
      </c>
      <c r="CD60" s="102" t="e">
        <f t="shared" si="64"/>
        <v>#VALUE!</v>
      </c>
      <c r="CE60" s="102" t="e">
        <f t="shared" si="64"/>
        <v>#VALUE!</v>
      </c>
      <c r="CF60" s="102" t="e">
        <f t="shared" si="64"/>
        <v>#VALUE!</v>
      </c>
      <c r="CG60" s="102" t="e">
        <f t="shared" si="64"/>
        <v>#VALUE!</v>
      </c>
      <c r="CH60" s="102" t="e">
        <f t="shared" si="64"/>
        <v>#VALUE!</v>
      </c>
      <c r="CI60" s="102" t="e">
        <f t="shared" si="64"/>
        <v>#VALUE!</v>
      </c>
      <c r="CJ60" s="102" t="e">
        <f t="shared" si="64"/>
        <v>#VALUE!</v>
      </c>
      <c r="CK60" s="102" t="e">
        <f t="shared" si="64"/>
        <v>#VALUE!</v>
      </c>
      <c r="CL60" s="102" t="e">
        <f t="shared" si="64"/>
        <v>#VALUE!</v>
      </c>
      <c r="CM60" s="102" t="e">
        <f t="shared" si="64"/>
        <v>#VALUE!</v>
      </c>
      <c r="CN60" s="102" t="e">
        <f t="shared" si="64"/>
        <v>#VALUE!</v>
      </c>
      <c r="CO60" s="102" t="e">
        <f t="shared" si="64"/>
        <v>#VALUE!</v>
      </c>
      <c r="CP60" s="102" t="e">
        <f t="shared" si="64"/>
        <v>#VALUE!</v>
      </c>
      <c r="CQ60" s="102" t="e">
        <f t="shared" si="60"/>
        <v>#VALUE!</v>
      </c>
      <c r="CR60" s="102" t="e">
        <f t="shared" si="60"/>
        <v>#VALUE!</v>
      </c>
      <c r="CS60" s="102" t="e">
        <f t="shared" si="60"/>
        <v>#VALUE!</v>
      </c>
      <c r="CT60" s="102" t="e">
        <f t="shared" si="60"/>
        <v>#VALUE!</v>
      </c>
      <c r="CU60" s="102" t="e">
        <f t="shared" si="60"/>
        <v>#VALUE!</v>
      </c>
      <c r="CV60" s="102" t="e">
        <f t="shared" si="60"/>
        <v>#VALUE!</v>
      </c>
      <c r="CW60" s="102" t="e">
        <f t="shared" si="60"/>
        <v>#VALUE!</v>
      </c>
      <c r="CX60" s="102" t="e">
        <f t="shared" si="60"/>
        <v>#VALUE!</v>
      </c>
      <c r="CY60" s="102" t="e">
        <f t="shared" si="60"/>
        <v>#VALUE!</v>
      </c>
      <c r="CZ60" s="102" t="e">
        <f t="shared" si="60"/>
        <v>#VALUE!</v>
      </c>
      <c r="DA60" s="102" t="e">
        <f t="shared" si="60"/>
        <v>#VALUE!</v>
      </c>
      <c r="DB60" s="102" t="e">
        <f t="shared" si="60"/>
        <v>#VALUE!</v>
      </c>
      <c r="DC60" s="102" t="e">
        <f t="shared" si="60"/>
        <v>#VALUE!</v>
      </c>
      <c r="DD60" s="102" t="e">
        <f t="shared" si="60"/>
        <v>#VALUE!</v>
      </c>
      <c r="DE60" s="94"/>
      <c r="DF60" s="126" t="e">
        <f t="shared" si="12"/>
        <v>#VALUE!</v>
      </c>
      <c r="DG60" s="102" t="e">
        <f t="shared" si="31"/>
        <v>#VALUE!</v>
      </c>
      <c r="DH60" s="102" t="e">
        <f t="shared" si="32"/>
        <v>#VALUE!</v>
      </c>
      <c r="DI60" s="93"/>
      <c r="DJ60" s="131" t="e">
        <f t="shared" si="49"/>
        <v>#VALUE!</v>
      </c>
      <c r="DK60" s="129" t="e">
        <f t="shared" si="61"/>
        <v>#VALUE!</v>
      </c>
      <c r="DL60" s="129" t="e">
        <f t="shared" si="61"/>
        <v>#VALUE!</v>
      </c>
      <c r="DM60" s="129" t="e">
        <f t="shared" si="61"/>
        <v>#VALUE!</v>
      </c>
      <c r="DN60" s="129" t="e">
        <f t="shared" si="61"/>
        <v>#VALUE!</v>
      </c>
      <c r="DO60" s="129" t="e">
        <f t="shared" si="61"/>
        <v>#VALUE!</v>
      </c>
      <c r="DP60" s="129" t="e">
        <f t="shared" si="61"/>
        <v>#VALUE!</v>
      </c>
      <c r="DQ60" s="129" t="e">
        <f t="shared" si="61"/>
        <v>#VALUE!</v>
      </c>
      <c r="DR60" s="129" t="e">
        <f t="shared" si="61"/>
        <v>#VALUE!</v>
      </c>
      <c r="DS60" s="129" t="e">
        <f t="shared" si="61"/>
        <v>#VALUE!</v>
      </c>
      <c r="DT60" s="94"/>
    </row>
    <row r="61" spans="1:124" ht="18" customHeight="1" x14ac:dyDescent="0.35">
      <c r="A61" s="92"/>
      <c r="B61" s="105" t="e">
        <f t="shared" si="57"/>
        <v>#VALUE!</v>
      </c>
      <c r="C61" s="93"/>
      <c r="D61" s="144" t="e">
        <f t="shared" si="15"/>
        <v>#VALUE!</v>
      </c>
      <c r="E61" s="144" t="e">
        <f t="shared" si="16"/>
        <v>#VALUE!</v>
      </c>
      <c r="F61" s="144" t="e">
        <f t="shared" si="17"/>
        <v>#VALUE!</v>
      </c>
      <c r="G61" s="93"/>
      <c r="H61" s="126" t="e">
        <f t="shared" si="34"/>
        <v>#VALUE!</v>
      </c>
      <c r="I61" s="102" t="e">
        <f t="shared" si="19"/>
        <v>#VALUE!</v>
      </c>
      <c r="J61" s="102" t="e">
        <f t="shared" si="20"/>
        <v>#VALUE!</v>
      </c>
      <c r="K61" s="93"/>
      <c r="L61" s="131" t="e">
        <f t="shared" si="45"/>
        <v>#VALUE!</v>
      </c>
      <c r="M61" s="129" t="e">
        <f t="shared" si="62"/>
        <v>#VALUE!</v>
      </c>
      <c r="N61" s="102" t="e">
        <f t="shared" si="62"/>
        <v>#VALUE!</v>
      </c>
      <c r="O61" s="102" t="e">
        <f t="shared" si="62"/>
        <v>#VALUE!</v>
      </c>
      <c r="P61" s="102" t="e">
        <f t="shared" si="62"/>
        <v>#VALUE!</v>
      </c>
      <c r="Q61" s="102" t="e">
        <f t="shared" si="62"/>
        <v>#VALUE!</v>
      </c>
      <c r="R61" s="102" t="e">
        <f t="shared" si="62"/>
        <v>#VALUE!</v>
      </c>
      <c r="S61" s="102" t="e">
        <f t="shared" si="62"/>
        <v>#VALUE!</v>
      </c>
      <c r="T61" s="102" t="e">
        <f t="shared" si="62"/>
        <v>#VALUE!</v>
      </c>
      <c r="U61" s="102" t="e">
        <f t="shared" si="62"/>
        <v>#VALUE!</v>
      </c>
      <c r="V61" s="102" t="e">
        <f t="shared" si="62"/>
        <v>#VALUE!</v>
      </c>
      <c r="W61" s="102" t="e">
        <f t="shared" si="62"/>
        <v>#VALUE!</v>
      </c>
      <c r="X61" s="102" t="e">
        <f t="shared" si="62"/>
        <v>#VALUE!</v>
      </c>
      <c r="Y61" s="102" t="e">
        <f t="shared" si="62"/>
        <v>#VALUE!</v>
      </c>
      <c r="Z61" s="102" t="e">
        <f t="shared" si="62"/>
        <v>#VALUE!</v>
      </c>
      <c r="AA61" s="102" t="e">
        <f t="shared" si="62"/>
        <v>#VALUE!</v>
      </c>
      <c r="AB61" s="102" t="e">
        <f t="shared" si="62"/>
        <v>#VALUE!</v>
      </c>
      <c r="AC61" s="102" t="e">
        <f t="shared" si="58"/>
        <v>#VALUE!</v>
      </c>
      <c r="AD61" s="102" t="e">
        <f t="shared" si="58"/>
        <v>#VALUE!</v>
      </c>
      <c r="AE61" s="102" t="e">
        <f t="shared" si="58"/>
        <v>#VALUE!</v>
      </c>
      <c r="AF61" s="102" t="e">
        <f t="shared" si="58"/>
        <v>#VALUE!</v>
      </c>
      <c r="AG61" s="102" t="e">
        <f t="shared" si="58"/>
        <v>#VALUE!</v>
      </c>
      <c r="AH61" s="102" t="e">
        <f t="shared" si="58"/>
        <v>#VALUE!</v>
      </c>
      <c r="AI61" s="102" t="e">
        <f t="shared" si="58"/>
        <v>#VALUE!</v>
      </c>
      <c r="AJ61" s="102" t="e">
        <f t="shared" si="58"/>
        <v>#VALUE!</v>
      </c>
      <c r="AK61" s="102" t="e">
        <f t="shared" si="58"/>
        <v>#VALUE!</v>
      </c>
      <c r="AL61" s="102" t="e">
        <f t="shared" si="58"/>
        <v>#VALUE!</v>
      </c>
      <c r="AM61" s="102" t="e">
        <f t="shared" si="58"/>
        <v>#VALUE!</v>
      </c>
      <c r="AN61" s="102" t="e">
        <f t="shared" si="58"/>
        <v>#VALUE!</v>
      </c>
      <c r="AO61" s="102" t="e">
        <f t="shared" si="58"/>
        <v>#VALUE!</v>
      </c>
      <c r="AP61" s="102" t="e">
        <f t="shared" si="58"/>
        <v>#VALUE!</v>
      </c>
      <c r="AQ61" s="103"/>
      <c r="AR61" s="126" t="e">
        <f t="shared" si="3"/>
        <v>#VALUE!</v>
      </c>
      <c r="AS61" s="102" t="e">
        <f t="shared" si="22"/>
        <v>#VALUE!</v>
      </c>
      <c r="AT61" s="102" t="e">
        <f t="shared" si="23"/>
        <v>#VALUE!</v>
      </c>
      <c r="AU61" s="93"/>
      <c r="AV61" s="131" t="e">
        <f t="shared" si="46"/>
        <v>#VALUE!</v>
      </c>
      <c r="AW61" s="129" t="e">
        <f t="shared" si="63"/>
        <v>#VALUE!</v>
      </c>
      <c r="AX61" s="129" t="e">
        <f t="shared" si="63"/>
        <v>#VALUE!</v>
      </c>
      <c r="AY61" s="129" t="e">
        <f t="shared" si="63"/>
        <v>#VALUE!</v>
      </c>
      <c r="AZ61" s="129" t="e">
        <f t="shared" si="63"/>
        <v>#VALUE!</v>
      </c>
      <c r="BA61" s="129" t="e">
        <f t="shared" si="63"/>
        <v>#VALUE!</v>
      </c>
      <c r="BB61" s="129" t="e">
        <f t="shared" si="63"/>
        <v>#VALUE!</v>
      </c>
      <c r="BC61" s="129" t="e">
        <f t="shared" si="63"/>
        <v>#VALUE!</v>
      </c>
      <c r="BD61" s="129" t="e">
        <f t="shared" si="63"/>
        <v>#VALUE!</v>
      </c>
      <c r="BE61" s="129" t="e">
        <f t="shared" si="63"/>
        <v>#VALUE!</v>
      </c>
      <c r="BF61" s="103"/>
      <c r="BG61" s="126" t="e">
        <f t="shared" si="6"/>
        <v>#VALUE!</v>
      </c>
      <c r="BH61" s="102" t="e">
        <f t="shared" si="25"/>
        <v>#VALUE!</v>
      </c>
      <c r="BI61" s="102" t="e">
        <f t="shared" si="26"/>
        <v>#VALUE!</v>
      </c>
      <c r="BJ61" s="93"/>
      <c r="BK61" s="131" t="e">
        <f t="shared" si="47"/>
        <v>#VALUE!</v>
      </c>
      <c r="BL61" s="129" t="e">
        <f t="shared" si="59"/>
        <v>#VALUE!</v>
      </c>
      <c r="BM61" s="129" t="e">
        <f t="shared" si="59"/>
        <v>#VALUE!</v>
      </c>
      <c r="BN61" s="129" t="e">
        <f t="shared" si="59"/>
        <v>#VALUE!</v>
      </c>
      <c r="BO61" s="129" t="e">
        <f t="shared" si="59"/>
        <v>#VALUE!</v>
      </c>
      <c r="BP61" s="129" t="e">
        <f t="shared" si="59"/>
        <v>#VALUE!</v>
      </c>
      <c r="BQ61" s="129" t="e">
        <f t="shared" si="59"/>
        <v>#VALUE!</v>
      </c>
      <c r="BR61" s="129" t="e">
        <f t="shared" si="59"/>
        <v>#VALUE!</v>
      </c>
      <c r="BS61" s="129" t="e">
        <f t="shared" si="59"/>
        <v>#VALUE!</v>
      </c>
      <c r="BT61" s="129" t="e">
        <f t="shared" si="59"/>
        <v>#VALUE!</v>
      </c>
      <c r="BU61" s="94"/>
      <c r="BV61" s="126" t="e">
        <f t="shared" si="35"/>
        <v>#VALUE!</v>
      </c>
      <c r="BW61" s="102" t="e">
        <f t="shared" si="28"/>
        <v>#VALUE!</v>
      </c>
      <c r="BX61" s="102" t="e">
        <f t="shared" si="29"/>
        <v>#VALUE!</v>
      </c>
      <c r="BY61" s="93"/>
      <c r="BZ61" s="131" t="e">
        <f t="shared" si="48"/>
        <v>#VALUE!</v>
      </c>
      <c r="CA61" s="129" t="e">
        <f t="shared" si="64"/>
        <v>#VALUE!</v>
      </c>
      <c r="CB61" s="102" t="e">
        <f t="shared" si="64"/>
        <v>#VALUE!</v>
      </c>
      <c r="CC61" s="102" t="e">
        <f t="shared" si="64"/>
        <v>#VALUE!</v>
      </c>
      <c r="CD61" s="102" t="e">
        <f t="shared" si="64"/>
        <v>#VALUE!</v>
      </c>
      <c r="CE61" s="102" t="e">
        <f t="shared" si="64"/>
        <v>#VALUE!</v>
      </c>
      <c r="CF61" s="102" t="e">
        <f t="shared" si="64"/>
        <v>#VALUE!</v>
      </c>
      <c r="CG61" s="102" t="e">
        <f t="shared" si="64"/>
        <v>#VALUE!</v>
      </c>
      <c r="CH61" s="102" t="e">
        <f t="shared" si="64"/>
        <v>#VALUE!</v>
      </c>
      <c r="CI61" s="102" t="e">
        <f t="shared" si="64"/>
        <v>#VALUE!</v>
      </c>
      <c r="CJ61" s="102" t="e">
        <f t="shared" si="64"/>
        <v>#VALUE!</v>
      </c>
      <c r="CK61" s="102" t="e">
        <f t="shared" si="64"/>
        <v>#VALUE!</v>
      </c>
      <c r="CL61" s="102" t="e">
        <f t="shared" si="64"/>
        <v>#VALUE!</v>
      </c>
      <c r="CM61" s="102" t="e">
        <f t="shared" si="64"/>
        <v>#VALUE!</v>
      </c>
      <c r="CN61" s="102" t="e">
        <f t="shared" si="64"/>
        <v>#VALUE!</v>
      </c>
      <c r="CO61" s="102" t="e">
        <f t="shared" si="64"/>
        <v>#VALUE!</v>
      </c>
      <c r="CP61" s="102" t="e">
        <f t="shared" si="64"/>
        <v>#VALUE!</v>
      </c>
      <c r="CQ61" s="102" t="e">
        <f t="shared" si="60"/>
        <v>#VALUE!</v>
      </c>
      <c r="CR61" s="102" t="e">
        <f t="shared" si="60"/>
        <v>#VALUE!</v>
      </c>
      <c r="CS61" s="102" t="e">
        <f t="shared" si="60"/>
        <v>#VALUE!</v>
      </c>
      <c r="CT61" s="102" t="e">
        <f t="shared" si="60"/>
        <v>#VALUE!</v>
      </c>
      <c r="CU61" s="102" t="e">
        <f t="shared" si="60"/>
        <v>#VALUE!</v>
      </c>
      <c r="CV61" s="102" t="e">
        <f t="shared" si="60"/>
        <v>#VALUE!</v>
      </c>
      <c r="CW61" s="102" t="e">
        <f t="shared" si="60"/>
        <v>#VALUE!</v>
      </c>
      <c r="CX61" s="102" t="e">
        <f t="shared" si="60"/>
        <v>#VALUE!</v>
      </c>
      <c r="CY61" s="102" t="e">
        <f t="shared" si="60"/>
        <v>#VALUE!</v>
      </c>
      <c r="CZ61" s="102" t="e">
        <f t="shared" si="60"/>
        <v>#VALUE!</v>
      </c>
      <c r="DA61" s="102" t="e">
        <f t="shared" si="60"/>
        <v>#VALUE!</v>
      </c>
      <c r="DB61" s="102" t="e">
        <f t="shared" si="60"/>
        <v>#VALUE!</v>
      </c>
      <c r="DC61" s="102" t="e">
        <f t="shared" si="60"/>
        <v>#VALUE!</v>
      </c>
      <c r="DD61" s="102" t="e">
        <f t="shared" si="60"/>
        <v>#VALUE!</v>
      </c>
      <c r="DE61" s="94"/>
      <c r="DF61" s="126" t="e">
        <f t="shared" si="12"/>
        <v>#VALUE!</v>
      </c>
      <c r="DG61" s="102" t="e">
        <f t="shared" si="31"/>
        <v>#VALUE!</v>
      </c>
      <c r="DH61" s="102" t="e">
        <f t="shared" si="32"/>
        <v>#VALUE!</v>
      </c>
      <c r="DI61" s="93"/>
      <c r="DJ61" s="131" t="e">
        <f t="shared" si="49"/>
        <v>#VALUE!</v>
      </c>
      <c r="DK61" s="129" t="e">
        <f t="shared" si="61"/>
        <v>#VALUE!</v>
      </c>
      <c r="DL61" s="129" t="e">
        <f t="shared" si="61"/>
        <v>#VALUE!</v>
      </c>
      <c r="DM61" s="129" t="e">
        <f t="shared" si="61"/>
        <v>#VALUE!</v>
      </c>
      <c r="DN61" s="129" t="e">
        <f t="shared" si="61"/>
        <v>#VALUE!</v>
      </c>
      <c r="DO61" s="129" t="e">
        <f t="shared" si="61"/>
        <v>#VALUE!</v>
      </c>
      <c r="DP61" s="129" t="e">
        <f t="shared" si="61"/>
        <v>#VALUE!</v>
      </c>
      <c r="DQ61" s="129" t="e">
        <f t="shared" si="61"/>
        <v>#VALUE!</v>
      </c>
      <c r="DR61" s="129" t="e">
        <f t="shared" si="61"/>
        <v>#VALUE!</v>
      </c>
      <c r="DS61" s="129" t="e">
        <f t="shared" si="61"/>
        <v>#VALUE!</v>
      </c>
      <c r="DT61" s="94"/>
    </row>
    <row r="62" spans="1:124" ht="18" customHeight="1" x14ac:dyDescent="0.35">
      <c r="A62" s="92"/>
      <c r="B62" s="105" t="e">
        <f t="shared" si="57"/>
        <v>#VALUE!</v>
      </c>
      <c r="C62" s="93"/>
      <c r="D62" s="144" t="e">
        <f t="shared" si="15"/>
        <v>#VALUE!</v>
      </c>
      <c r="E62" s="144" t="e">
        <f t="shared" si="16"/>
        <v>#VALUE!</v>
      </c>
      <c r="F62" s="144" t="e">
        <f t="shared" si="17"/>
        <v>#VALUE!</v>
      </c>
      <c r="G62" s="93"/>
      <c r="H62" s="126" t="e">
        <f t="shared" si="34"/>
        <v>#VALUE!</v>
      </c>
      <c r="I62" s="102" t="e">
        <f t="shared" si="19"/>
        <v>#VALUE!</v>
      </c>
      <c r="J62" s="102" t="e">
        <f t="shared" si="20"/>
        <v>#VALUE!</v>
      </c>
      <c r="K62" s="93"/>
      <c r="L62" s="131" t="e">
        <f t="shared" si="45"/>
        <v>#VALUE!</v>
      </c>
      <c r="M62" s="129" t="e">
        <f t="shared" si="62"/>
        <v>#VALUE!</v>
      </c>
      <c r="N62" s="102" t="e">
        <f t="shared" si="62"/>
        <v>#VALUE!</v>
      </c>
      <c r="O62" s="102" t="e">
        <f t="shared" si="62"/>
        <v>#VALUE!</v>
      </c>
      <c r="P62" s="102" t="e">
        <f t="shared" si="62"/>
        <v>#VALUE!</v>
      </c>
      <c r="Q62" s="102" t="e">
        <f t="shared" si="62"/>
        <v>#VALUE!</v>
      </c>
      <c r="R62" s="102" t="e">
        <f t="shared" si="62"/>
        <v>#VALUE!</v>
      </c>
      <c r="S62" s="102" t="e">
        <f t="shared" si="62"/>
        <v>#VALUE!</v>
      </c>
      <c r="T62" s="102" t="e">
        <f t="shared" si="62"/>
        <v>#VALUE!</v>
      </c>
      <c r="U62" s="102" t="e">
        <f t="shared" si="62"/>
        <v>#VALUE!</v>
      </c>
      <c r="V62" s="102" t="e">
        <f t="shared" si="62"/>
        <v>#VALUE!</v>
      </c>
      <c r="W62" s="102" t="e">
        <f t="shared" si="62"/>
        <v>#VALUE!</v>
      </c>
      <c r="X62" s="102" t="e">
        <f t="shared" si="62"/>
        <v>#VALUE!</v>
      </c>
      <c r="Y62" s="102" t="e">
        <f t="shared" si="62"/>
        <v>#VALUE!</v>
      </c>
      <c r="Z62" s="102" t="e">
        <f t="shared" si="62"/>
        <v>#VALUE!</v>
      </c>
      <c r="AA62" s="102" t="e">
        <f t="shared" si="62"/>
        <v>#VALUE!</v>
      </c>
      <c r="AB62" s="102" t="e">
        <f t="shared" si="62"/>
        <v>#VALUE!</v>
      </c>
      <c r="AC62" s="102" t="e">
        <f t="shared" si="58"/>
        <v>#VALUE!</v>
      </c>
      <c r="AD62" s="102" t="e">
        <f t="shared" si="58"/>
        <v>#VALUE!</v>
      </c>
      <c r="AE62" s="102" t="e">
        <f t="shared" si="58"/>
        <v>#VALUE!</v>
      </c>
      <c r="AF62" s="102" t="e">
        <f t="shared" si="58"/>
        <v>#VALUE!</v>
      </c>
      <c r="AG62" s="102" t="e">
        <f t="shared" si="58"/>
        <v>#VALUE!</v>
      </c>
      <c r="AH62" s="102" t="e">
        <f t="shared" si="58"/>
        <v>#VALUE!</v>
      </c>
      <c r="AI62" s="102" t="e">
        <f t="shared" si="58"/>
        <v>#VALUE!</v>
      </c>
      <c r="AJ62" s="102" t="e">
        <f t="shared" si="58"/>
        <v>#VALUE!</v>
      </c>
      <c r="AK62" s="102" t="e">
        <f t="shared" si="58"/>
        <v>#VALUE!</v>
      </c>
      <c r="AL62" s="102" t="e">
        <f t="shared" si="58"/>
        <v>#VALUE!</v>
      </c>
      <c r="AM62" s="102" t="e">
        <f t="shared" si="58"/>
        <v>#VALUE!</v>
      </c>
      <c r="AN62" s="102" t="e">
        <f t="shared" si="58"/>
        <v>#VALUE!</v>
      </c>
      <c r="AO62" s="102" t="e">
        <f t="shared" si="58"/>
        <v>#VALUE!</v>
      </c>
      <c r="AP62" s="102" t="e">
        <f t="shared" si="58"/>
        <v>#VALUE!</v>
      </c>
      <c r="AQ62" s="103"/>
      <c r="AR62" s="126" t="e">
        <f t="shared" si="3"/>
        <v>#VALUE!</v>
      </c>
      <c r="AS62" s="102" t="e">
        <f t="shared" si="22"/>
        <v>#VALUE!</v>
      </c>
      <c r="AT62" s="102" t="e">
        <f t="shared" si="23"/>
        <v>#VALUE!</v>
      </c>
      <c r="AU62" s="93"/>
      <c r="AV62" s="131" t="e">
        <f t="shared" si="46"/>
        <v>#VALUE!</v>
      </c>
      <c r="AW62" s="129" t="e">
        <f t="shared" si="63"/>
        <v>#VALUE!</v>
      </c>
      <c r="AX62" s="129" t="e">
        <f t="shared" si="63"/>
        <v>#VALUE!</v>
      </c>
      <c r="AY62" s="129" t="e">
        <f t="shared" si="63"/>
        <v>#VALUE!</v>
      </c>
      <c r="AZ62" s="129" t="e">
        <f t="shared" si="63"/>
        <v>#VALUE!</v>
      </c>
      <c r="BA62" s="129" t="e">
        <f t="shared" si="63"/>
        <v>#VALUE!</v>
      </c>
      <c r="BB62" s="129" t="e">
        <f t="shared" si="63"/>
        <v>#VALUE!</v>
      </c>
      <c r="BC62" s="129" t="e">
        <f t="shared" si="63"/>
        <v>#VALUE!</v>
      </c>
      <c r="BD62" s="129" t="e">
        <f t="shared" si="63"/>
        <v>#VALUE!</v>
      </c>
      <c r="BE62" s="129" t="e">
        <f t="shared" si="63"/>
        <v>#VALUE!</v>
      </c>
      <c r="BF62" s="103"/>
      <c r="BG62" s="126" t="e">
        <f t="shared" si="6"/>
        <v>#VALUE!</v>
      </c>
      <c r="BH62" s="102" t="e">
        <f t="shared" si="25"/>
        <v>#VALUE!</v>
      </c>
      <c r="BI62" s="102" t="e">
        <f t="shared" si="26"/>
        <v>#VALUE!</v>
      </c>
      <c r="BJ62" s="93"/>
      <c r="BK62" s="131" t="e">
        <f t="shared" si="47"/>
        <v>#VALUE!</v>
      </c>
      <c r="BL62" s="129" t="e">
        <f t="shared" si="59"/>
        <v>#VALUE!</v>
      </c>
      <c r="BM62" s="129" t="e">
        <f t="shared" si="59"/>
        <v>#VALUE!</v>
      </c>
      <c r="BN62" s="129" t="e">
        <f t="shared" si="59"/>
        <v>#VALUE!</v>
      </c>
      <c r="BO62" s="129" t="e">
        <f t="shared" si="59"/>
        <v>#VALUE!</v>
      </c>
      <c r="BP62" s="129" t="e">
        <f t="shared" si="59"/>
        <v>#VALUE!</v>
      </c>
      <c r="BQ62" s="129" t="e">
        <f t="shared" si="59"/>
        <v>#VALUE!</v>
      </c>
      <c r="BR62" s="129" t="e">
        <f t="shared" si="59"/>
        <v>#VALUE!</v>
      </c>
      <c r="BS62" s="129" t="e">
        <f t="shared" si="59"/>
        <v>#VALUE!</v>
      </c>
      <c r="BT62" s="129" t="e">
        <f t="shared" si="59"/>
        <v>#VALUE!</v>
      </c>
      <c r="BU62" s="94"/>
      <c r="BV62" s="126" t="e">
        <f t="shared" si="35"/>
        <v>#VALUE!</v>
      </c>
      <c r="BW62" s="102" t="e">
        <f t="shared" si="28"/>
        <v>#VALUE!</v>
      </c>
      <c r="BX62" s="102" t="e">
        <f t="shared" si="29"/>
        <v>#VALUE!</v>
      </c>
      <c r="BY62" s="93"/>
      <c r="BZ62" s="131" t="e">
        <f t="shared" si="48"/>
        <v>#VALUE!</v>
      </c>
      <c r="CA62" s="129" t="e">
        <f t="shared" si="64"/>
        <v>#VALUE!</v>
      </c>
      <c r="CB62" s="102" t="e">
        <f t="shared" si="64"/>
        <v>#VALUE!</v>
      </c>
      <c r="CC62" s="102" t="e">
        <f t="shared" si="64"/>
        <v>#VALUE!</v>
      </c>
      <c r="CD62" s="102" t="e">
        <f t="shared" si="64"/>
        <v>#VALUE!</v>
      </c>
      <c r="CE62" s="102" t="e">
        <f t="shared" si="64"/>
        <v>#VALUE!</v>
      </c>
      <c r="CF62" s="102" t="e">
        <f t="shared" si="64"/>
        <v>#VALUE!</v>
      </c>
      <c r="CG62" s="102" t="e">
        <f t="shared" si="64"/>
        <v>#VALUE!</v>
      </c>
      <c r="CH62" s="102" t="e">
        <f t="shared" si="64"/>
        <v>#VALUE!</v>
      </c>
      <c r="CI62" s="102" t="e">
        <f t="shared" si="64"/>
        <v>#VALUE!</v>
      </c>
      <c r="CJ62" s="102" t="e">
        <f t="shared" si="64"/>
        <v>#VALUE!</v>
      </c>
      <c r="CK62" s="102" t="e">
        <f t="shared" si="64"/>
        <v>#VALUE!</v>
      </c>
      <c r="CL62" s="102" t="e">
        <f t="shared" si="64"/>
        <v>#VALUE!</v>
      </c>
      <c r="CM62" s="102" t="e">
        <f t="shared" si="64"/>
        <v>#VALUE!</v>
      </c>
      <c r="CN62" s="102" t="e">
        <f t="shared" si="64"/>
        <v>#VALUE!</v>
      </c>
      <c r="CO62" s="102" t="e">
        <f t="shared" si="64"/>
        <v>#VALUE!</v>
      </c>
      <c r="CP62" s="102" t="e">
        <f t="shared" si="64"/>
        <v>#VALUE!</v>
      </c>
      <c r="CQ62" s="102" t="e">
        <f t="shared" si="60"/>
        <v>#VALUE!</v>
      </c>
      <c r="CR62" s="102" t="e">
        <f t="shared" si="60"/>
        <v>#VALUE!</v>
      </c>
      <c r="CS62" s="102" t="e">
        <f t="shared" si="60"/>
        <v>#VALUE!</v>
      </c>
      <c r="CT62" s="102" t="e">
        <f t="shared" si="60"/>
        <v>#VALUE!</v>
      </c>
      <c r="CU62" s="102" t="e">
        <f t="shared" si="60"/>
        <v>#VALUE!</v>
      </c>
      <c r="CV62" s="102" t="e">
        <f t="shared" si="60"/>
        <v>#VALUE!</v>
      </c>
      <c r="CW62" s="102" t="e">
        <f t="shared" si="60"/>
        <v>#VALUE!</v>
      </c>
      <c r="CX62" s="102" t="e">
        <f t="shared" si="60"/>
        <v>#VALUE!</v>
      </c>
      <c r="CY62" s="102" t="e">
        <f t="shared" si="60"/>
        <v>#VALUE!</v>
      </c>
      <c r="CZ62" s="102" t="e">
        <f t="shared" si="60"/>
        <v>#VALUE!</v>
      </c>
      <c r="DA62" s="102" t="e">
        <f t="shared" si="60"/>
        <v>#VALUE!</v>
      </c>
      <c r="DB62" s="102" t="e">
        <f t="shared" si="60"/>
        <v>#VALUE!</v>
      </c>
      <c r="DC62" s="102" t="e">
        <f t="shared" si="60"/>
        <v>#VALUE!</v>
      </c>
      <c r="DD62" s="102" t="e">
        <f t="shared" si="60"/>
        <v>#VALUE!</v>
      </c>
      <c r="DE62" s="94"/>
      <c r="DF62" s="126" t="e">
        <f t="shared" si="12"/>
        <v>#VALUE!</v>
      </c>
      <c r="DG62" s="102" t="e">
        <f t="shared" si="31"/>
        <v>#VALUE!</v>
      </c>
      <c r="DH62" s="102" t="e">
        <f t="shared" si="32"/>
        <v>#VALUE!</v>
      </c>
      <c r="DI62" s="93"/>
      <c r="DJ62" s="131" t="e">
        <f t="shared" si="49"/>
        <v>#VALUE!</v>
      </c>
      <c r="DK62" s="129" t="e">
        <f t="shared" si="61"/>
        <v>#VALUE!</v>
      </c>
      <c r="DL62" s="129" t="e">
        <f t="shared" si="61"/>
        <v>#VALUE!</v>
      </c>
      <c r="DM62" s="129" t="e">
        <f t="shared" si="61"/>
        <v>#VALUE!</v>
      </c>
      <c r="DN62" s="129" t="e">
        <f t="shared" si="61"/>
        <v>#VALUE!</v>
      </c>
      <c r="DO62" s="129" t="e">
        <f t="shared" si="61"/>
        <v>#VALUE!</v>
      </c>
      <c r="DP62" s="129" t="e">
        <f t="shared" si="61"/>
        <v>#VALUE!</v>
      </c>
      <c r="DQ62" s="129" t="e">
        <f t="shared" si="61"/>
        <v>#VALUE!</v>
      </c>
      <c r="DR62" s="129" t="e">
        <f t="shared" si="61"/>
        <v>#VALUE!</v>
      </c>
      <c r="DS62" s="129" t="e">
        <f t="shared" si="61"/>
        <v>#VALUE!</v>
      </c>
      <c r="DT62" s="94"/>
    </row>
    <row r="63" spans="1:124" ht="18" customHeight="1" x14ac:dyDescent="0.35">
      <c r="A63" s="92"/>
      <c r="B63" s="105" t="e">
        <f t="shared" si="57"/>
        <v>#VALUE!</v>
      </c>
      <c r="C63" s="93"/>
      <c r="D63" s="144" t="e">
        <f t="shared" si="15"/>
        <v>#VALUE!</v>
      </c>
      <c r="E63" s="144" t="e">
        <f t="shared" si="16"/>
        <v>#VALUE!</v>
      </c>
      <c r="F63" s="144" t="e">
        <f t="shared" si="17"/>
        <v>#VALUE!</v>
      </c>
      <c r="G63" s="93"/>
      <c r="H63" s="126" t="e">
        <f t="shared" si="34"/>
        <v>#VALUE!</v>
      </c>
      <c r="I63" s="102" t="e">
        <f t="shared" si="19"/>
        <v>#VALUE!</v>
      </c>
      <c r="J63" s="102" t="e">
        <f t="shared" si="20"/>
        <v>#VALUE!</v>
      </c>
      <c r="K63" s="93"/>
      <c r="L63" s="131" t="e">
        <f t="shared" si="45"/>
        <v>#VALUE!</v>
      </c>
      <c r="M63" s="129" t="e">
        <f t="shared" si="62"/>
        <v>#VALUE!</v>
      </c>
      <c r="N63" s="102" t="e">
        <f t="shared" si="62"/>
        <v>#VALUE!</v>
      </c>
      <c r="O63" s="102" t="e">
        <f t="shared" si="62"/>
        <v>#VALUE!</v>
      </c>
      <c r="P63" s="102" t="e">
        <f t="shared" si="62"/>
        <v>#VALUE!</v>
      </c>
      <c r="Q63" s="102" t="e">
        <f t="shared" si="62"/>
        <v>#VALUE!</v>
      </c>
      <c r="R63" s="102" t="e">
        <f t="shared" si="62"/>
        <v>#VALUE!</v>
      </c>
      <c r="S63" s="102" t="e">
        <f t="shared" si="62"/>
        <v>#VALUE!</v>
      </c>
      <c r="T63" s="102" t="e">
        <f t="shared" si="62"/>
        <v>#VALUE!</v>
      </c>
      <c r="U63" s="102" t="e">
        <f t="shared" si="62"/>
        <v>#VALUE!</v>
      </c>
      <c r="V63" s="102" t="e">
        <f t="shared" si="62"/>
        <v>#VALUE!</v>
      </c>
      <c r="W63" s="102" t="e">
        <f t="shared" si="62"/>
        <v>#VALUE!</v>
      </c>
      <c r="X63" s="102" t="e">
        <f t="shared" si="62"/>
        <v>#VALUE!</v>
      </c>
      <c r="Y63" s="102" t="e">
        <f t="shared" si="62"/>
        <v>#VALUE!</v>
      </c>
      <c r="Z63" s="102" t="e">
        <f t="shared" si="62"/>
        <v>#VALUE!</v>
      </c>
      <c r="AA63" s="102" t="e">
        <f t="shared" si="62"/>
        <v>#VALUE!</v>
      </c>
      <c r="AB63" s="102" t="e">
        <f t="shared" si="62"/>
        <v>#VALUE!</v>
      </c>
      <c r="AC63" s="102" t="e">
        <f t="shared" si="58"/>
        <v>#VALUE!</v>
      </c>
      <c r="AD63" s="102" t="e">
        <f t="shared" si="58"/>
        <v>#VALUE!</v>
      </c>
      <c r="AE63" s="102" t="e">
        <f t="shared" si="58"/>
        <v>#VALUE!</v>
      </c>
      <c r="AF63" s="102" t="e">
        <f t="shared" si="58"/>
        <v>#VALUE!</v>
      </c>
      <c r="AG63" s="102" t="e">
        <f t="shared" si="58"/>
        <v>#VALUE!</v>
      </c>
      <c r="AH63" s="102" t="e">
        <f t="shared" si="58"/>
        <v>#VALUE!</v>
      </c>
      <c r="AI63" s="102" t="e">
        <f t="shared" si="58"/>
        <v>#VALUE!</v>
      </c>
      <c r="AJ63" s="102" t="e">
        <f t="shared" si="58"/>
        <v>#VALUE!</v>
      </c>
      <c r="AK63" s="102" t="e">
        <f t="shared" si="58"/>
        <v>#VALUE!</v>
      </c>
      <c r="AL63" s="102" t="e">
        <f t="shared" si="58"/>
        <v>#VALUE!</v>
      </c>
      <c r="AM63" s="102" t="e">
        <f t="shared" si="58"/>
        <v>#VALUE!</v>
      </c>
      <c r="AN63" s="102" t="e">
        <f t="shared" si="58"/>
        <v>#VALUE!</v>
      </c>
      <c r="AO63" s="102" t="e">
        <f t="shared" si="58"/>
        <v>#VALUE!</v>
      </c>
      <c r="AP63" s="102" t="e">
        <f t="shared" si="58"/>
        <v>#VALUE!</v>
      </c>
      <c r="AQ63" s="103"/>
      <c r="AR63" s="126" t="e">
        <f t="shared" si="3"/>
        <v>#VALUE!</v>
      </c>
      <c r="AS63" s="102" t="e">
        <f t="shared" si="22"/>
        <v>#VALUE!</v>
      </c>
      <c r="AT63" s="102" t="e">
        <f t="shared" si="23"/>
        <v>#VALUE!</v>
      </c>
      <c r="AU63" s="93"/>
      <c r="AV63" s="131" t="e">
        <f t="shared" si="46"/>
        <v>#VALUE!</v>
      </c>
      <c r="AW63" s="129" t="e">
        <f t="shared" si="63"/>
        <v>#VALUE!</v>
      </c>
      <c r="AX63" s="129" t="e">
        <f t="shared" si="63"/>
        <v>#VALUE!</v>
      </c>
      <c r="AY63" s="129" t="e">
        <f t="shared" si="63"/>
        <v>#VALUE!</v>
      </c>
      <c r="AZ63" s="129" t="e">
        <f t="shared" si="63"/>
        <v>#VALUE!</v>
      </c>
      <c r="BA63" s="129" t="e">
        <f t="shared" si="63"/>
        <v>#VALUE!</v>
      </c>
      <c r="BB63" s="129" t="e">
        <f t="shared" si="63"/>
        <v>#VALUE!</v>
      </c>
      <c r="BC63" s="129" t="e">
        <f t="shared" si="63"/>
        <v>#VALUE!</v>
      </c>
      <c r="BD63" s="129" t="e">
        <f t="shared" si="63"/>
        <v>#VALUE!</v>
      </c>
      <c r="BE63" s="129" t="e">
        <f t="shared" si="63"/>
        <v>#VALUE!</v>
      </c>
      <c r="BF63" s="103"/>
      <c r="BG63" s="126" t="e">
        <f t="shared" si="6"/>
        <v>#VALUE!</v>
      </c>
      <c r="BH63" s="102" t="e">
        <f t="shared" si="25"/>
        <v>#VALUE!</v>
      </c>
      <c r="BI63" s="102" t="e">
        <f t="shared" si="26"/>
        <v>#VALUE!</v>
      </c>
      <c r="BJ63" s="93"/>
      <c r="BK63" s="131" t="e">
        <f t="shared" si="47"/>
        <v>#VALUE!</v>
      </c>
      <c r="BL63" s="129" t="e">
        <f t="shared" si="59"/>
        <v>#VALUE!</v>
      </c>
      <c r="BM63" s="129" t="e">
        <f t="shared" si="59"/>
        <v>#VALUE!</v>
      </c>
      <c r="BN63" s="129" t="e">
        <f t="shared" si="59"/>
        <v>#VALUE!</v>
      </c>
      <c r="BO63" s="129" t="e">
        <f t="shared" si="59"/>
        <v>#VALUE!</v>
      </c>
      <c r="BP63" s="129" t="e">
        <f t="shared" si="59"/>
        <v>#VALUE!</v>
      </c>
      <c r="BQ63" s="129" t="e">
        <f t="shared" si="59"/>
        <v>#VALUE!</v>
      </c>
      <c r="BR63" s="129" t="e">
        <f t="shared" si="59"/>
        <v>#VALUE!</v>
      </c>
      <c r="BS63" s="129" t="e">
        <f t="shared" si="59"/>
        <v>#VALUE!</v>
      </c>
      <c r="BT63" s="129" t="e">
        <f t="shared" si="59"/>
        <v>#VALUE!</v>
      </c>
      <c r="BU63" s="94"/>
      <c r="BV63" s="126" t="e">
        <f t="shared" si="35"/>
        <v>#VALUE!</v>
      </c>
      <c r="BW63" s="102" t="e">
        <f t="shared" si="28"/>
        <v>#VALUE!</v>
      </c>
      <c r="BX63" s="102" t="e">
        <f t="shared" si="29"/>
        <v>#VALUE!</v>
      </c>
      <c r="BY63" s="93"/>
      <c r="BZ63" s="131" t="e">
        <f t="shared" si="48"/>
        <v>#VALUE!</v>
      </c>
      <c r="CA63" s="129" t="e">
        <f t="shared" si="64"/>
        <v>#VALUE!</v>
      </c>
      <c r="CB63" s="102" t="e">
        <f t="shared" si="64"/>
        <v>#VALUE!</v>
      </c>
      <c r="CC63" s="102" t="e">
        <f t="shared" si="64"/>
        <v>#VALUE!</v>
      </c>
      <c r="CD63" s="102" t="e">
        <f t="shared" si="64"/>
        <v>#VALUE!</v>
      </c>
      <c r="CE63" s="102" t="e">
        <f t="shared" si="64"/>
        <v>#VALUE!</v>
      </c>
      <c r="CF63" s="102" t="e">
        <f t="shared" si="64"/>
        <v>#VALUE!</v>
      </c>
      <c r="CG63" s="102" t="e">
        <f t="shared" si="64"/>
        <v>#VALUE!</v>
      </c>
      <c r="CH63" s="102" t="e">
        <f t="shared" si="64"/>
        <v>#VALUE!</v>
      </c>
      <c r="CI63" s="102" t="e">
        <f t="shared" si="64"/>
        <v>#VALUE!</v>
      </c>
      <c r="CJ63" s="102" t="e">
        <f t="shared" si="64"/>
        <v>#VALUE!</v>
      </c>
      <c r="CK63" s="102" t="e">
        <f t="shared" si="64"/>
        <v>#VALUE!</v>
      </c>
      <c r="CL63" s="102" t="e">
        <f t="shared" si="64"/>
        <v>#VALUE!</v>
      </c>
      <c r="CM63" s="102" t="e">
        <f t="shared" si="64"/>
        <v>#VALUE!</v>
      </c>
      <c r="CN63" s="102" t="e">
        <f t="shared" si="64"/>
        <v>#VALUE!</v>
      </c>
      <c r="CO63" s="102" t="e">
        <f t="shared" si="64"/>
        <v>#VALUE!</v>
      </c>
      <c r="CP63" s="102" t="e">
        <f t="shared" si="64"/>
        <v>#VALUE!</v>
      </c>
      <c r="CQ63" s="102" t="e">
        <f t="shared" si="60"/>
        <v>#VALUE!</v>
      </c>
      <c r="CR63" s="102" t="e">
        <f t="shared" si="60"/>
        <v>#VALUE!</v>
      </c>
      <c r="CS63" s="102" t="e">
        <f t="shared" si="60"/>
        <v>#VALUE!</v>
      </c>
      <c r="CT63" s="102" t="e">
        <f t="shared" si="60"/>
        <v>#VALUE!</v>
      </c>
      <c r="CU63" s="102" t="e">
        <f t="shared" si="60"/>
        <v>#VALUE!</v>
      </c>
      <c r="CV63" s="102" t="e">
        <f t="shared" si="60"/>
        <v>#VALUE!</v>
      </c>
      <c r="CW63" s="102" t="e">
        <f t="shared" si="60"/>
        <v>#VALUE!</v>
      </c>
      <c r="CX63" s="102" t="e">
        <f t="shared" si="60"/>
        <v>#VALUE!</v>
      </c>
      <c r="CY63" s="102" t="e">
        <f t="shared" si="60"/>
        <v>#VALUE!</v>
      </c>
      <c r="CZ63" s="102" t="e">
        <f t="shared" si="60"/>
        <v>#VALUE!</v>
      </c>
      <c r="DA63" s="102" t="e">
        <f t="shared" si="60"/>
        <v>#VALUE!</v>
      </c>
      <c r="DB63" s="102" t="e">
        <f t="shared" si="60"/>
        <v>#VALUE!</v>
      </c>
      <c r="DC63" s="102" t="e">
        <f t="shared" si="60"/>
        <v>#VALUE!</v>
      </c>
      <c r="DD63" s="102" t="e">
        <f t="shared" si="60"/>
        <v>#VALUE!</v>
      </c>
      <c r="DE63" s="94"/>
      <c r="DF63" s="126" t="e">
        <f t="shared" si="12"/>
        <v>#VALUE!</v>
      </c>
      <c r="DG63" s="102" t="e">
        <f t="shared" si="31"/>
        <v>#VALUE!</v>
      </c>
      <c r="DH63" s="102" t="e">
        <f t="shared" si="32"/>
        <v>#VALUE!</v>
      </c>
      <c r="DI63" s="93"/>
      <c r="DJ63" s="131" t="e">
        <f t="shared" si="49"/>
        <v>#VALUE!</v>
      </c>
      <c r="DK63" s="129" t="e">
        <f t="shared" si="61"/>
        <v>#VALUE!</v>
      </c>
      <c r="DL63" s="129" t="e">
        <f t="shared" si="61"/>
        <v>#VALUE!</v>
      </c>
      <c r="DM63" s="129" t="e">
        <f t="shared" si="61"/>
        <v>#VALUE!</v>
      </c>
      <c r="DN63" s="129" t="e">
        <f t="shared" si="61"/>
        <v>#VALUE!</v>
      </c>
      <c r="DO63" s="129" t="e">
        <f t="shared" si="61"/>
        <v>#VALUE!</v>
      </c>
      <c r="DP63" s="129" t="e">
        <f t="shared" si="61"/>
        <v>#VALUE!</v>
      </c>
      <c r="DQ63" s="129" t="e">
        <f t="shared" si="61"/>
        <v>#VALUE!</v>
      </c>
      <c r="DR63" s="129" t="e">
        <f t="shared" si="61"/>
        <v>#VALUE!</v>
      </c>
      <c r="DS63" s="129" t="e">
        <f t="shared" si="61"/>
        <v>#VALUE!</v>
      </c>
      <c r="DT63" s="94"/>
    </row>
    <row r="64" spans="1:124" ht="18" customHeight="1" x14ac:dyDescent="0.35">
      <c r="A64" s="92"/>
      <c r="B64" s="105" t="e">
        <f t="shared" si="57"/>
        <v>#VALUE!</v>
      </c>
      <c r="C64" s="93"/>
      <c r="D64" s="144" t="e">
        <f t="shared" si="15"/>
        <v>#VALUE!</v>
      </c>
      <c r="E64" s="144" t="e">
        <f t="shared" si="16"/>
        <v>#VALUE!</v>
      </c>
      <c r="F64" s="144" t="e">
        <f t="shared" si="17"/>
        <v>#VALUE!</v>
      </c>
      <c r="G64" s="93"/>
      <c r="H64" s="126" t="e">
        <f t="shared" si="34"/>
        <v>#VALUE!</v>
      </c>
      <c r="I64" s="102" t="e">
        <f t="shared" si="19"/>
        <v>#VALUE!</v>
      </c>
      <c r="J64" s="102" t="e">
        <f t="shared" si="20"/>
        <v>#VALUE!</v>
      </c>
      <c r="K64" s="93"/>
      <c r="L64" s="131" t="e">
        <f t="shared" si="45"/>
        <v>#VALUE!</v>
      </c>
      <c r="M64" s="129" t="e">
        <f t="shared" si="62"/>
        <v>#VALUE!</v>
      </c>
      <c r="N64" s="102" t="e">
        <f t="shared" si="62"/>
        <v>#VALUE!</v>
      </c>
      <c r="O64" s="102" t="e">
        <f t="shared" si="62"/>
        <v>#VALUE!</v>
      </c>
      <c r="P64" s="102" t="e">
        <f t="shared" si="62"/>
        <v>#VALUE!</v>
      </c>
      <c r="Q64" s="102" t="e">
        <f t="shared" si="62"/>
        <v>#VALUE!</v>
      </c>
      <c r="R64" s="102" t="e">
        <f t="shared" si="62"/>
        <v>#VALUE!</v>
      </c>
      <c r="S64" s="102" t="e">
        <f t="shared" si="62"/>
        <v>#VALUE!</v>
      </c>
      <c r="T64" s="102" t="e">
        <f t="shared" si="62"/>
        <v>#VALUE!</v>
      </c>
      <c r="U64" s="102" t="e">
        <f t="shared" si="62"/>
        <v>#VALUE!</v>
      </c>
      <c r="V64" s="102" t="e">
        <f t="shared" si="62"/>
        <v>#VALUE!</v>
      </c>
      <c r="W64" s="102" t="e">
        <f t="shared" si="62"/>
        <v>#VALUE!</v>
      </c>
      <c r="X64" s="102" t="e">
        <f t="shared" si="62"/>
        <v>#VALUE!</v>
      </c>
      <c r="Y64" s="102" t="e">
        <f t="shared" si="62"/>
        <v>#VALUE!</v>
      </c>
      <c r="Z64" s="102" t="e">
        <f t="shared" si="62"/>
        <v>#VALUE!</v>
      </c>
      <c r="AA64" s="102" t="e">
        <f t="shared" si="62"/>
        <v>#VALUE!</v>
      </c>
      <c r="AB64" s="102" t="e">
        <f t="shared" si="62"/>
        <v>#VALUE!</v>
      </c>
      <c r="AC64" s="102" t="e">
        <f t="shared" si="58"/>
        <v>#VALUE!</v>
      </c>
      <c r="AD64" s="102" t="e">
        <f t="shared" si="58"/>
        <v>#VALUE!</v>
      </c>
      <c r="AE64" s="102" t="e">
        <f t="shared" si="58"/>
        <v>#VALUE!</v>
      </c>
      <c r="AF64" s="102" t="e">
        <f t="shared" si="58"/>
        <v>#VALUE!</v>
      </c>
      <c r="AG64" s="102" t="e">
        <f t="shared" si="58"/>
        <v>#VALUE!</v>
      </c>
      <c r="AH64" s="102" t="e">
        <f t="shared" si="58"/>
        <v>#VALUE!</v>
      </c>
      <c r="AI64" s="102" t="e">
        <f t="shared" si="58"/>
        <v>#VALUE!</v>
      </c>
      <c r="AJ64" s="102" t="e">
        <f t="shared" si="58"/>
        <v>#VALUE!</v>
      </c>
      <c r="AK64" s="102" t="e">
        <f t="shared" si="58"/>
        <v>#VALUE!</v>
      </c>
      <c r="AL64" s="102" t="e">
        <f t="shared" si="58"/>
        <v>#VALUE!</v>
      </c>
      <c r="AM64" s="102" t="e">
        <f t="shared" si="58"/>
        <v>#VALUE!</v>
      </c>
      <c r="AN64" s="102" t="e">
        <f t="shared" si="58"/>
        <v>#VALUE!</v>
      </c>
      <c r="AO64" s="102" t="e">
        <f t="shared" si="58"/>
        <v>#VALUE!</v>
      </c>
      <c r="AP64" s="102" t="e">
        <f t="shared" si="58"/>
        <v>#VALUE!</v>
      </c>
      <c r="AQ64" s="103"/>
      <c r="AR64" s="126" t="e">
        <f t="shared" si="3"/>
        <v>#VALUE!</v>
      </c>
      <c r="AS64" s="102" t="e">
        <f t="shared" si="22"/>
        <v>#VALUE!</v>
      </c>
      <c r="AT64" s="102" t="e">
        <f t="shared" si="23"/>
        <v>#VALUE!</v>
      </c>
      <c r="AU64" s="93"/>
      <c r="AV64" s="131" t="e">
        <f t="shared" si="46"/>
        <v>#VALUE!</v>
      </c>
      <c r="AW64" s="129" t="e">
        <f t="shared" si="63"/>
        <v>#VALUE!</v>
      </c>
      <c r="AX64" s="129" t="e">
        <f t="shared" si="63"/>
        <v>#VALUE!</v>
      </c>
      <c r="AY64" s="129" t="e">
        <f t="shared" si="63"/>
        <v>#VALUE!</v>
      </c>
      <c r="AZ64" s="129" t="e">
        <f t="shared" si="63"/>
        <v>#VALUE!</v>
      </c>
      <c r="BA64" s="129" t="e">
        <f t="shared" si="63"/>
        <v>#VALUE!</v>
      </c>
      <c r="BB64" s="129" t="e">
        <f t="shared" si="63"/>
        <v>#VALUE!</v>
      </c>
      <c r="BC64" s="129" t="e">
        <f t="shared" si="63"/>
        <v>#VALUE!</v>
      </c>
      <c r="BD64" s="129" t="e">
        <f t="shared" si="63"/>
        <v>#VALUE!</v>
      </c>
      <c r="BE64" s="129" t="e">
        <f t="shared" si="63"/>
        <v>#VALUE!</v>
      </c>
      <c r="BF64" s="103"/>
      <c r="BG64" s="126" t="e">
        <f t="shared" si="6"/>
        <v>#VALUE!</v>
      </c>
      <c r="BH64" s="102" t="e">
        <f t="shared" si="25"/>
        <v>#VALUE!</v>
      </c>
      <c r="BI64" s="102" t="e">
        <f t="shared" si="26"/>
        <v>#VALUE!</v>
      </c>
      <c r="BJ64" s="93"/>
      <c r="BK64" s="131" t="e">
        <f t="shared" si="47"/>
        <v>#VALUE!</v>
      </c>
      <c r="BL64" s="129" t="e">
        <f t="shared" si="59"/>
        <v>#VALUE!</v>
      </c>
      <c r="BM64" s="129" t="e">
        <f t="shared" si="59"/>
        <v>#VALUE!</v>
      </c>
      <c r="BN64" s="129" t="e">
        <f t="shared" si="59"/>
        <v>#VALUE!</v>
      </c>
      <c r="BO64" s="129" t="e">
        <f t="shared" si="59"/>
        <v>#VALUE!</v>
      </c>
      <c r="BP64" s="129" t="e">
        <f t="shared" si="59"/>
        <v>#VALUE!</v>
      </c>
      <c r="BQ64" s="129" t="e">
        <f t="shared" si="59"/>
        <v>#VALUE!</v>
      </c>
      <c r="BR64" s="129" t="e">
        <f t="shared" si="59"/>
        <v>#VALUE!</v>
      </c>
      <c r="BS64" s="129" t="e">
        <f t="shared" si="59"/>
        <v>#VALUE!</v>
      </c>
      <c r="BT64" s="129" t="e">
        <f t="shared" si="59"/>
        <v>#VALUE!</v>
      </c>
      <c r="BU64" s="94"/>
      <c r="BV64" s="126" t="e">
        <f t="shared" si="35"/>
        <v>#VALUE!</v>
      </c>
      <c r="BW64" s="102" t="e">
        <f t="shared" si="28"/>
        <v>#VALUE!</v>
      </c>
      <c r="BX64" s="102" t="e">
        <f t="shared" si="29"/>
        <v>#VALUE!</v>
      </c>
      <c r="BY64" s="93"/>
      <c r="BZ64" s="131" t="e">
        <f t="shared" si="48"/>
        <v>#VALUE!</v>
      </c>
      <c r="CA64" s="129" t="e">
        <f t="shared" si="64"/>
        <v>#VALUE!</v>
      </c>
      <c r="CB64" s="102" t="e">
        <f t="shared" si="64"/>
        <v>#VALUE!</v>
      </c>
      <c r="CC64" s="102" t="e">
        <f t="shared" si="64"/>
        <v>#VALUE!</v>
      </c>
      <c r="CD64" s="102" t="e">
        <f t="shared" si="64"/>
        <v>#VALUE!</v>
      </c>
      <c r="CE64" s="102" t="e">
        <f t="shared" si="64"/>
        <v>#VALUE!</v>
      </c>
      <c r="CF64" s="102" t="e">
        <f t="shared" si="64"/>
        <v>#VALUE!</v>
      </c>
      <c r="CG64" s="102" t="e">
        <f t="shared" si="64"/>
        <v>#VALUE!</v>
      </c>
      <c r="CH64" s="102" t="e">
        <f t="shared" si="64"/>
        <v>#VALUE!</v>
      </c>
      <c r="CI64" s="102" t="e">
        <f t="shared" si="64"/>
        <v>#VALUE!</v>
      </c>
      <c r="CJ64" s="102" t="e">
        <f t="shared" si="64"/>
        <v>#VALUE!</v>
      </c>
      <c r="CK64" s="102" t="e">
        <f t="shared" si="64"/>
        <v>#VALUE!</v>
      </c>
      <c r="CL64" s="102" t="e">
        <f t="shared" si="64"/>
        <v>#VALUE!</v>
      </c>
      <c r="CM64" s="102" t="e">
        <f t="shared" si="64"/>
        <v>#VALUE!</v>
      </c>
      <c r="CN64" s="102" t="e">
        <f t="shared" si="64"/>
        <v>#VALUE!</v>
      </c>
      <c r="CO64" s="102" t="e">
        <f t="shared" si="64"/>
        <v>#VALUE!</v>
      </c>
      <c r="CP64" s="102" t="e">
        <f t="shared" si="64"/>
        <v>#VALUE!</v>
      </c>
      <c r="CQ64" s="102" t="e">
        <f t="shared" si="60"/>
        <v>#VALUE!</v>
      </c>
      <c r="CR64" s="102" t="e">
        <f t="shared" si="60"/>
        <v>#VALUE!</v>
      </c>
      <c r="CS64" s="102" t="e">
        <f t="shared" si="60"/>
        <v>#VALUE!</v>
      </c>
      <c r="CT64" s="102" t="e">
        <f t="shared" si="60"/>
        <v>#VALUE!</v>
      </c>
      <c r="CU64" s="102" t="e">
        <f t="shared" si="60"/>
        <v>#VALUE!</v>
      </c>
      <c r="CV64" s="102" t="e">
        <f t="shared" si="60"/>
        <v>#VALUE!</v>
      </c>
      <c r="CW64" s="102" t="e">
        <f t="shared" si="60"/>
        <v>#VALUE!</v>
      </c>
      <c r="CX64" s="102" t="e">
        <f t="shared" si="60"/>
        <v>#VALUE!</v>
      </c>
      <c r="CY64" s="102" t="e">
        <f t="shared" si="60"/>
        <v>#VALUE!</v>
      </c>
      <c r="CZ64" s="102" t="e">
        <f t="shared" si="60"/>
        <v>#VALUE!</v>
      </c>
      <c r="DA64" s="102" t="e">
        <f t="shared" si="60"/>
        <v>#VALUE!</v>
      </c>
      <c r="DB64" s="102" t="e">
        <f t="shared" si="60"/>
        <v>#VALUE!</v>
      </c>
      <c r="DC64" s="102" t="e">
        <f t="shared" si="60"/>
        <v>#VALUE!</v>
      </c>
      <c r="DD64" s="102" t="e">
        <f t="shared" si="60"/>
        <v>#VALUE!</v>
      </c>
      <c r="DE64" s="94"/>
      <c r="DF64" s="126" t="e">
        <f t="shared" si="12"/>
        <v>#VALUE!</v>
      </c>
      <c r="DG64" s="102" t="e">
        <f t="shared" si="31"/>
        <v>#VALUE!</v>
      </c>
      <c r="DH64" s="102" t="e">
        <f t="shared" si="32"/>
        <v>#VALUE!</v>
      </c>
      <c r="DI64" s="93"/>
      <c r="DJ64" s="131" t="e">
        <f t="shared" si="49"/>
        <v>#VALUE!</v>
      </c>
      <c r="DK64" s="129" t="e">
        <f t="shared" si="61"/>
        <v>#VALUE!</v>
      </c>
      <c r="DL64" s="129" t="e">
        <f t="shared" si="61"/>
        <v>#VALUE!</v>
      </c>
      <c r="DM64" s="129" t="e">
        <f t="shared" si="61"/>
        <v>#VALUE!</v>
      </c>
      <c r="DN64" s="129" t="e">
        <f t="shared" si="61"/>
        <v>#VALUE!</v>
      </c>
      <c r="DO64" s="129" t="e">
        <f t="shared" si="61"/>
        <v>#VALUE!</v>
      </c>
      <c r="DP64" s="129" t="e">
        <f t="shared" si="61"/>
        <v>#VALUE!</v>
      </c>
      <c r="DQ64" s="129" t="e">
        <f t="shared" si="61"/>
        <v>#VALUE!</v>
      </c>
      <c r="DR64" s="129" t="e">
        <f t="shared" si="61"/>
        <v>#VALUE!</v>
      </c>
      <c r="DS64" s="129" t="e">
        <f t="shared" si="61"/>
        <v>#VALUE!</v>
      </c>
      <c r="DT64" s="94"/>
    </row>
    <row r="65" spans="1:124" ht="18" customHeight="1" x14ac:dyDescent="0.35">
      <c r="A65" s="92"/>
      <c r="B65" s="105" t="e">
        <f t="shared" si="57"/>
        <v>#VALUE!</v>
      </c>
      <c r="C65" s="93"/>
      <c r="D65" s="144" t="e">
        <f t="shared" si="15"/>
        <v>#VALUE!</v>
      </c>
      <c r="E65" s="144" t="e">
        <f t="shared" si="16"/>
        <v>#VALUE!</v>
      </c>
      <c r="F65" s="144" t="e">
        <f t="shared" si="17"/>
        <v>#VALUE!</v>
      </c>
      <c r="G65" s="93"/>
      <c r="H65" s="126" t="e">
        <f t="shared" si="34"/>
        <v>#VALUE!</v>
      </c>
      <c r="I65" s="102" t="e">
        <f t="shared" si="19"/>
        <v>#VALUE!</v>
      </c>
      <c r="J65" s="102" t="e">
        <f t="shared" si="20"/>
        <v>#VALUE!</v>
      </c>
      <c r="K65" s="93"/>
      <c r="L65" s="131" t="e">
        <f t="shared" si="45"/>
        <v>#VALUE!</v>
      </c>
      <c r="M65" s="129" t="e">
        <f t="shared" si="62"/>
        <v>#VALUE!</v>
      </c>
      <c r="N65" s="102" t="e">
        <f t="shared" si="62"/>
        <v>#VALUE!</v>
      </c>
      <c r="O65" s="102" t="e">
        <f t="shared" si="62"/>
        <v>#VALUE!</v>
      </c>
      <c r="P65" s="102" t="e">
        <f t="shared" si="62"/>
        <v>#VALUE!</v>
      </c>
      <c r="Q65" s="102" t="e">
        <f t="shared" si="62"/>
        <v>#VALUE!</v>
      </c>
      <c r="R65" s="102" t="e">
        <f t="shared" si="62"/>
        <v>#VALUE!</v>
      </c>
      <c r="S65" s="102" t="e">
        <f t="shared" si="62"/>
        <v>#VALUE!</v>
      </c>
      <c r="T65" s="102" t="e">
        <f t="shared" si="62"/>
        <v>#VALUE!</v>
      </c>
      <c r="U65" s="102" t="e">
        <f t="shared" si="62"/>
        <v>#VALUE!</v>
      </c>
      <c r="V65" s="102" t="e">
        <f t="shared" si="62"/>
        <v>#VALUE!</v>
      </c>
      <c r="W65" s="102" t="e">
        <f t="shared" si="62"/>
        <v>#VALUE!</v>
      </c>
      <c r="X65" s="102" t="e">
        <f t="shared" si="62"/>
        <v>#VALUE!</v>
      </c>
      <c r="Y65" s="102" t="e">
        <f t="shared" si="62"/>
        <v>#VALUE!</v>
      </c>
      <c r="Z65" s="102" t="e">
        <f t="shared" si="62"/>
        <v>#VALUE!</v>
      </c>
      <c r="AA65" s="102" t="e">
        <f t="shared" si="62"/>
        <v>#VALUE!</v>
      </c>
      <c r="AB65" s="102" t="e">
        <f t="shared" si="62"/>
        <v>#VALUE!</v>
      </c>
      <c r="AC65" s="102" t="e">
        <f t="shared" si="58"/>
        <v>#VALUE!</v>
      </c>
      <c r="AD65" s="102" t="e">
        <f t="shared" si="58"/>
        <v>#VALUE!</v>
      </c>
      <c r="AE65" s="102" t="e">
        <f t="shared" si="58"/>
        <v>#VALUE!</v>
      </c>
      <c r="AF65" s="102" t="e">
        <f t="shared" si="58"/>
        <v>#VALUE!</v>
      </c>
      <c r="AG65" s="102" t="e">
        <f t="shared" si="58"/>
        <v>#VALUE!</v>
      </c>
      <c r="AH65" s="102" t="e">
        <f t="shared" si="58"/>
        <v>#VALUE!</v>
      </c>
      <c r="AI65" s="102" t="e">
        <f t="shared" si="58"/>
        <v>#VALUE!</v>
      </c>
      <c r="AJ65" s="102" t="e">
        <f t="shared" si="58"/>
        <v>#VALUE!</v>
      </c>
      <c r="AK65" s="102" t="e">
        <f t="shared" si="58"/>
        <v>#VALUE!</v>
      </c>
      <c r="AL65" s="102" t="e">
        <f t="shared" si="58"/>
        <v>#VALUE!</v>
      </c>
      <c r="AM65" s="102" t="e">
        <f t="shared" si="58"/>
        <v>#VALUE!</v>
      </c>
      <c r="AN65" s="102" t="e">
        <f t="shared" si="58"/>
        <v>#VALUE!</v>
      </c>
      <c r="AO65" s="102" t="e">
        <f t="shared" si="58"/>
        <v>#VALUE!</v>
      </c>
      <c r="AP65" s="102" t="e">
        <f t="shared" si="58"/>
        <v>#VALUE!</v>
      </c>
      <c r="AQ65" s="103"/>
      <c r="AR65" s="126" t="e">
        <f t="shared" si="3"/>
        <v>#VALUE!</v>
      </c>
      <c r="AS65" s="102" t="e">
        <f t="shared" si="22"/>
        <v>#VALUE!</v>
      </c>
      <c r="AT65" s="102" t="e">
        <f t="shared" si="23"/>
        <v>#VALUE!</v>
      </c>
      <c r="AU65" s="93"/>
      <c r="AV65" s="131" t="e">
        <f t="shared" si="46"/>
        <v>#VALUE!</v>
      </c>
      <c r="AW65" s="129" t="e">
        <f t="shared" si="63"/>
        <v>#VALUE!</v>
      </c>
      <c r="AX65" s="129" t="e">
        <f t="shared" si="63"/>
        <v>#VALUE!</v>
      </c>
      <c r="AY65" s="129" t="e">
        <f t="shared" si="63"/>
        <v>#VALUE!</v>
      </c>
      <c r="AZ65" s="129" t="e">
        <f t="shared" si="63"/>
        <v>#VALUE!</v>
      </c>
      <c r="BA65" s="129" t="e">
        <f t="shared" si="63"/>
        <v>#VALUE!</v>
      </c>
      <c r="BB65" s="129" t="e">
        <f t="shared" si="63"/>
        <v>#VALUE!</v>
      </c>
      <c r="BC65" s="129" t="e">
        <f t="shared" si="63"/>
        <v>#VALUE!</v>
      </c>
      <c r="BD65" s="129" t="e">
        <f t="shared" si="63"/>
        <v>#VALUE!</v>
      </c>
      <c r="BE65" s="129" t="e">
        <f t="shared" si="63"/>
        <v>#VALUE!</v>
      </c>
      <c r="BF65" s="103"/>
      <c r="BG65" s="126" t="e">
        <f t="shared" si="6"/>
        <v>#VALUE!</v>
      </c>
      <c r="BH65" s="102" t="e">
        <f t="shared" si="25"/>
        <v>#VALUE!</v>
      </c>
      <c r="BI65" s="102" t="e">
        <f t="shared" si="26"/>
        <v>#VALUE!</v>
      </c>
      <c r="BJ65" s="93"/>
      <c r="BK65" s="131" t="e">
        <f t="shared" si="47"/>
        <v>#VALUE!</v>
      </c>
      <c r="BL65" s="129" t="e">
        <f t="shared" si="59"/>
        <v>#VALUE!</v>
      </c>
      <c r="BM65" s="129" t="e">
        <f t="shared" si="59"/>
        <v>#VALUE!</v>
      </c>
      <c r="BN65" s="129" t="e">
        <f t="shared" si="59"/>
        <v>#VALUE!</v>
      </c>
      <c r="BO65" s="129" t="e">
        <f t="shared" si="59"/>
        <v>#VALUE!</v>
      </c>
      <c r="BP65" s="129" t="e">
        <f t="shared" si="59"/>
        <v>#VALUE!</v>
      </c>
      <c r="BQ65" s="129" t="e">
        <f t="shared" si="59"/>
        <v>#VALUE!</v>
      </c>
      <c r="BR65" s="129" t="e">
        <f t="shared" si="59"/>
        <v>#VALUE!</v>
      </c>
      <c r="BS65" s="129" t="e">
        <f t="shared" si="59"/>
        <v>#VALUE!</v>
      </c>
      <c r="BT65" s="129" t="e">
        <f t="shared" si="59"/>
        <v>#VALUE!</v>
      </c>
      <c r="BU65" s="94"/>
      <c r="BV65" s="126" t="e">
        <f t="shared" si="35"/>
        <v>#VALUE!</v>
      </c>
      <c r="BW65" s="102" t="e">
        <f t="shared" si="28"/>
        <v>#VALUE!</v>
      </c>
      <c r="BX65" s="102" t="e">
        <f t="shared" si="29"/>
        <v>#VALUE!</v>
      </c>
      <c r="BY65" s="93"/>
      <c r="BZ65" s="131" t="e">
        <f t="shared" si="48"/>
        <v>#VALUE!</v>
      </c>
      <c r="CA65" s="129" t="e">
        <f t="shared" si="64"/>
        <v>#VALUE!</v>
      </c>
      <c r="CB65" s="102" t="e">
        <f t="shared" si="64"/>
        <v>#VALUE!</v>
      </c>
      <c r="CC65" s="102" t="e">
        <f t="shared" si="64"/>
        <v>#VALUE!</v>
      </c>
      <c r="CD65" s="102" t="e">
        <f t="shared" si="64"/>
        <v>#VALUE!</v>
      </c>
      <c r="CE65" s="102" t="e">
        <f t="shared" si="64"/>
        <v>#VALUE!</v>
      </c>
      <c r="CF65" s="102" t="e">
        <f t="shared" si="64"/>
        <v>#VALUE!</v>
      </c>
      <c r="CG65" s="102" t="e">
        <f t="shared" si="64"/>
        <v>#VALUE!</v>
      </c>
      <c r="CH65" s="102" t="e">
        <f t="shared" si="64"/>
        <v>#VALUE!</v>
      </c>
      <c r="CI65" s="102" t="e">
        <f t="shared" si="64"/>
        <v>#VALUE!</v>
      </c>
      <c r="CJ65" s="102" t="e">
        <f t="shared" si="64"/>
        <v>#VALUE!</v>
      </c>
      <c r="CK65" s="102" t="e">
        <f t="shared" si="64"/>
        <v>#VALUE!</v>
      </c>
      <c r="CL65" s="102" t="e">
        <f t="shared" si="64"/>
        <v>#VALUE!</v>
      </c>
      <c r="CM65" s="102" t="e">
        <f t="shared" si="64"/>
        <v>#VALUE!</v>
      </c>
      <c r="CN65" s="102" t="e">
        <f t="shared" si="64"/>
        <v>#VALUE!</v>
      </c>
      <c r="CO65" s="102" t="e">
        <f t="shared" si="64"/>
        <v>#VALUE!</v>
      </c>
      <c r="CP65" s="102" t="e">
        <f t="shared" si="64"/>
        <v>#VALUE!</v>
      </c>
      <c r="CQ65" s="102" t="e">
        <f t="shared" si="60"/>
        <v>#VALUE!</v>
      </c>
      <c r="CR65" s="102" t="e">
        <f t="shared" si="60"/>
        <v>#VALUE!</v>
      </c>
      <c r="CS65" s="102" t="e">
        <f t="shared" si="60"/>
        <v>#VALUE!</v>
      </c>
      <c r="CT65" s="102" t="e">
        <f t="shared" si="60"/>
        <v>#VALUE!</v>
      </c>
      <c r="CU65" s="102" t="e">
        <f t="shared" si="60"/>
        <v>#VALUE!</v>
      </c>
      <c r="CV65" s="102" t="e">
        <f t="shared" si="60"/>
        <v>#VALUE!</v>
      </c>
      <c r="CW65" s="102" t="e">
        <f t="shared" si="60"/>
        <v>#VALUE!</v>
      </c>
      <c r="CX65" s="102" t="e">
        <f t="shared" si="60"/>
        <v>#VALUE!</v>
      </c>
      <c r="CY65" s="102" t="e">
        <f t="shared" si="60"/>
        <v>#VALUE!</v>
      </c>
      <c r="CZ65" s="102" t="e">
        <f t="shared" si="60"/>
        <v>#VALUE!</v>
      </c>
      <c r="DA65" s="102" t="e">
        <f t="shared" si="60"/>
        <v>#VALUE!</v>
      </c>
      <c r="DB65" s="102" t="e">
        <f t="shared" si="60"/>
        <v>#VALUE!</v>
      </c>
      <c r="DC65" s="102" t="e">
        <f t="shared" si="60"/>
        <v>#VALUE!</v>
      </c>
      <c r="DD65" s="102" t="e">
        <f t="shared" si="60"/>
        <v>#VALUE!</v>
      </c>
      <c r="DE65" s="94"/>
      <c r="DF65" s="126" t="e">
        <f t="shared" si="12"/>
        <v>#VALUE!</v>
      </c>
      <c r="DG65" s="102" t="e">
        <f t="shared" si="31"/>
        <v>#VALUE!</v>
      </c>
      <c r="DH65" s="102" t="e">
        <f t="shared" si="32"/>
        <v>#VALUE!</v>
      </c>
      <c r="DI65" s="93"/>
      <c r="DJ65" s="131" t="e">
        <f t="shared" si="49"/>
        <v>#VALUE!</v>
      </c>
      <c r="DK65" s="129" t="e">
        <f t="shared" si="61"/>
        <v>#VALUE!</v>
      </c>
      <c r="DL65" s="129" t="e">
        <f t="shared" si="61"/>
        <v>#VALUE!</v>
      </c>
      <c r="DM65" s="129" t="e">
        <f t="shared" si="61"/>
        <v>#VALUE!</v>
      </c>
      <c r="DN65" s="129" t="e">
        <f t="shared" si="61"/>
        <v>#VALUE!</v>
      </c>
      <c r="DO65" s="129" t="e">
        <f t="shared" si="61"/>
        <v>#VALUE!</v>
      </c>
      <c r="DP65" s="129" t="e">
        <f t="shared" si="61"/>
        <v>#VALUE!</v>
      </c>
      <c r="DQ65" s="129" t="e">
        <f t="shared" si="61"/>
        <v>#VALUE!</v>
      </c>
      <c r="DR65" s="129" t="e">
        <f t="shared" si="61"/>
        <v>#VALUE!</v>
      </c>
      <c r="DS65" s="129" t="e">
        <f t="shared" si="61"/>
        <v>#VALUE!</v>
      </c>
      <c r="DT65" s="94"/>
    </row>
    <row r="66" spans="1:124" ht="18" customHeight="1" x14ac:dyDescent="0.35">
      <c r="A66" s="92"/>
      <c r="B66" s="105" t="e">
        <f>DATE(YEAR(B65),MONTH(B65)+1,DAY(B65))</f>
        <v>#VALUE!</v>
      </c>
      <c r="C66" s="93"/>
      <c r="D66" s="144" t="e">
        <f t="shared" si="15"/>
        <v>#VALUE!</v>
      </c>
      <c r="E66" s="144" t="e">
        <f t="shared" si="16"/>
        <v>#VALUE!</v>
      </c>
      <c r="F66" s="144" t="e">
        <f t="shared" si="17"/>
        <v>#VALUE!</v>
      </c>
      <c r="G66" s="93"/>
      <c r="H66" s="126" t="e">
        <f t="shared" si="34"/>
        <v>#VALUE!</v>
      </c>
      <c r="I66" s="102" t="e">
        <f t="shared" si="19"/>
        <v>#VALUE!</v>
      </c>
      <c r="J66" s="102" t="e">
        <f t="shared" si="20"/>
        <v>#VALUE!</v>
      </c>
      <c r="K66" s="93"/>
      <c r="L66" s="131" t="e">
        <f t="shared" si="45"/>
        <v>#VALUE!</v>
      </c>
      <c r="M66" s="129" t="e">
        <f t="shared" si="62"/>
        <v>#VALUE!</v>
      </c>
      <c r="N66" s="102" t="e">
        <f t="shared" si="62"/>
        <v>#VALUE!</v>
      </c>
      <c r="O66" s="102" t="e">
        <f t="shared" si="62"/>
        <v>#VALUE!</v>
      </c>
      <c r="P66" s="102" t="e">
        <f t="shared" si="62"/>
        <v>#VALUE!</v>
      </c>
      <c r="Q66" s="102" t="e">
        <f t="shared" si="62"/>
        <v>#VALUE!</v>
      </c>
      <c r="R66" s="102" t="e">
        <f t="shared" si="62"/>
        <v>#VALUE!</v>
      </c>
      <c r="S66" s="102" t="e">
        <f t="shared" si="62"/>
        <v>#VALUE!</v>
      </c>
      <c r="T66" s="102" t="e">
        <f t="shared" si="62"/>
        <v>#VALUE!</v>
      </c>
      <c r="U66" s="102" t="e">
        <f t="shared" si="62"/>
        <v>#VALUE!</v>
      </c>
      <c r="V66" s="102" t="e">
        <f t="shared" si="62"/>
        <v>#VALUE!</v>
      </c>
      <c r="W66" s="102" t="e">
        <f t="shared" si="62"/>
        <v>#VALUE!</v>
      </c>
      <c r="X66" s="102" t="e">
        <f t="shared" si="62"/>
        <v>#VALUE!</v>
      </c>
      <c r="Y66" s="102" t="e">
        <f t="shared" si="62"/>
        <v>#VALUE!</v>
      </c>
      <c r="Z66" s="102" t="e">
        <f t="shared" si="62"/>
        <v>#VALUE!</v>
      </c>
      <c r="AA66" s="102" t="e">
        <f t="shared" si="62"/>
        <v>#VALUE!</v>
      </c>
      <c r="AB66" s="102" t="e">
        <f t="shared" si="62"/>
        <v>#VALUE!</v>
      </c>
      <c r="AC66" s="102" t="e">
        <f t="shared" si="58"/>
        <v>#VALUE!</v>
      </c>
      <c r="AD66" s="102" t="e">
        <f t="shared" si="58"/>
        <v>#VALUE!</v>
      </c>
      <c r="AE66" s="102" t="e">
        <f t="shared" si="58"/>
        <v>#VALUE!</v>
      </c>
      <c r="AF66" s="102" t="e">
        <f t="shared" si="58"/>
        <v>#VALUE!</v>
      </c>
      <c r="AG66" s="102" t="e">
        <f t="shared" si="58"/>
        <v>#VALUE!</v>
      </c>
      <c r="AH66" s="102" t="e">
        <f t="shared" si="58"/>
        <v>#VALUE!</v>
      </c>
      <c r="AI66" s="102" t="e">
        <f t="shared" si="58"/>
        <v>#VALUE!</v>
      </c>
      <c r="AJ66" s="102" t="e">
        <f t="shared" si="58"/>
        <v>#VALUE!</v>
      </c>
      <c r="AK66" s="102" t="e">
        <f t="shared" si="58"/>
        <v>#VALUE!</v>
      </c>
      <c r="AL66" s="102" t="e">
        <f t="shared" si="58"/>
        <v>#VALUE!</v>
      </c>
      <c r="AM66" s="102" t="e">
        <f t="shared" si="58"/>
        <v>#VALUE!</v>
      </c>
      <c r="AN66" s="102" t="e">
        <f t="shared" si="58"/>
        <v>#VALUE!</v>
      </c>
      <c r="AO66" s="102" t="e">
        <f t="shared" si="58"/>
        <v>#VALUE!</v>
      </c>
      <c r="AP66" s="102" t="e">
        <f t="shared" si="58"/>
        <v>#VALUE!</v>
      </c>
      <c r="AQ66" s="103"/>
      <c r="AR66" s="126" t="e">
        <f t="shared" si="3"/>
        <v>#VALUE!</v>
      </c>
      <c r="AS66" s="102" t="e">
        <f t="shared" si="22"/>
        <v>#VALUE!</v>
      </c>
      <c r="AT66" s="102" t="e">
        <f t="shared" si="23"/>
        <v>#VALUE!</v>
      </c>
      <c r="AU66" s="93"/>
      <c r="AV66" s="131" t="e">
        <f t="shared" si="46"/>
        <v>#VALUE!</v>
      </c>
      <c r="AW66" s="129" t="e">
        <f t="shared" si="63"/>
        <v>#VALUE!</v>
      </c>
      <c r="AX66" s="129" t="e">
        <f t="shared" si="63"/>
        <v>#VALUE!</v>
      </c>
      <c r="AY66" s="129" t="e">
        <f t="shared" si="63"/>
        <v>#VALUE!</v>
      </c>
      <c r="AZ66" s="129" t="e">
        <f t="shared" si="63"/>
        <v>#VALUE!</v>
      </c>
      <c r="BA66" s="129" t="e">
        <f t="shared" si="63"/>
        <v>#VALUE!</v>
      </c>
      <c r="BB66" s="129" t="e">
        <f t="shared" si="63"/>
        <v>#VALUE!</v>
      </c>
      <c r="BC66" s="129" t="e">
        <f t="shared" si="63"/>
        <v>#VALUE!</v>
      </c>
      <c r="BD66" s="129" t="e">
        <f t="shared" si="63"/>
        <v>#VALUE!</v>
      </c>
      <c r="BE66" s="129" t="e">
        <f t="shared" si="63"/>
        <v>#VALUE!</v>
      </c>
      <c r="BF66" s="103"/>
      <c r="BG66" s="126" t="e">
        <f t="shared" si="6"/>
        <v>#VALUE!</v>
      </c>
      <c r="BH66" s="102" t="e">
        <f t="shared" si="25"/>
        <v>#VALUE!</v>
      </c>
      <c r="BI66" s="102" t="e">
        <f t="shared" si="26"/>
        <v>#VALUE!</v>
      </c>
      <c r="BJ66" s="93"/>
      <c r="BK66" s="131" t="e">
        <f t="shared" si="47"/>
        <v>#VALUE!</v>
      </c>
      <c r="BL66" s="129" t="e">
        <f t="shared" si="59"/>
        <v>#VALUE!</v>
      </c>
      <c r="BM66" s="129" t="e">
        <f t="shared" si="59"/>
        <v>#VALUE!</v>
      </c>
      <c r="BN66" s="129" t="e">
        <f t="shared" si="59"/>
        <v>#VALUE!</v>
      </c>
      <c r="BO66" s="129" t="e">
        <f t="shared" si="59"/>
        <v>#VALUE!</v>
      </c>
      <c r="BP66" s="129" t="e">
        <f t="shared" si="59"/>
        <v>#VALUE!</v>
      </c>
      <c r="BQ66" s="129" t="e">
        <f t="shared" si="59"/>
        <v>#VALUE!</v>
      </c>
      <c r="BR66" s="129" t="e">
        <f t="shared" si="59"/>
        <v>#VALUE!</v>
      </c>
      <c r="BS66" s="129" t="e">
        <f t="shared" si="59"/>
        <v>#VALUE!</v>
      </c>
      <c r="BT66" s="129" t="e">
        <f t="shared" si="59"/>
        <v>#VALUE!</v>
      </c>
      <c r="BU66" s="94"/>
      <c r="BV66" s="126" t="e">
        <f t="shared" si="35"/>
        <v>#VALUE!</v>
      </c>
      <c r="BW66" s="102" t="e">
        <f t="shared" si="28"/>
        <v>#VALUE!</v>
      </c>
      <c r="BX66" s="102" t="e">
        <f t="shared" si="29"/>
        <v>#VALUE!</v>
      </c>
      <c r="BY66" s="93"/>
      <c r="BZ66" s="131" t="e">
        <f t="shared" si="48"/>
        <v>#VALUE!</v>
      </c>
      <c r="CA66" s="129" t="e">
        <f t="shared" si="64"/>
        <v>#VALUE!</v>
      </c>
      <c r="CB66" s="102" t="e">
        <f t="shared" si="64"/>
        <v>#VALUE!</v>
      </c>
      <c r="CC66" s="102" t="e">
        <f t="shared" si="64"/>
        <v>#VALUE!</v>
      </c>
      <c r="CD66" s="102" t="e">
        <f t="shared" si="64"/>
        <v>#VALUE!</v>
      </c>
      <c r="CE66" s="102" t="e">
        <f t="shared" si="64"/>
        <v>#VALUE!</v>
      </c>
      <c r="CF66" s="102" t="e">
        <f t="shared" si="64"/>
        <v>#VALUE!</v>
      </c>
      <c r="CG66" s="102" t="e">
        <f t="shared" si="64"/>
        <v>#VALUE!</v>
      </c>
      <c r="CH66" s="102" t="e">
        <f t="shared" si="64"/>
        <v>#VALUE!</v>
      </c>
      <c r="CI66" s="102" t="e">
        <f t="shared" si="64"/>
        <v>#VALUE!</v>
      </c>
      <c r="CJ66" s="102" t="e">
        <f t="shared" si="64"/>
        <v>#VALUE!</v>
      </c>
      <c r="CK66" s="102" t="e">
        <f t="shared" si="64"/>
        <v>#VALUE!</v>
      </c>
      <c r="CL66" s="102" t="e">
        <f t="shared" si="64"/>
        <v>#VALUE!</v>
      </c>
      <c r="CM66" s="102" t="e">
        <f t="shared" si="64"/>
        <v>#VALUE!</v>
      </c>
      <c r="CN66" s="102" t="e">
        <f t="shared" si="64"/>
        <v>#VALUE!</v>
      </c>
      <c r="CO66" s="102" t="e">
        <f t="shared" si="64"/>
        <v>#VALUE!</v>
      </c>
      <c r="CP66" s="102" t="e">
        <f t="shared" si="64"/>
        <v>#VALUE!</v>
      </c>
      <c r="CQ66" s="102" t="e">
        <f t="shared" si="60"/>
        <v>#VALUE!</v>
      </c>
      <c r="CR66" s="102" t="e">
        <f t="shared" si="60"/>
        <v>#VALUE!</v>
      </c>
      <c r="CS66" s="102" t="e">
        <f t="shared" si="60"/>
        <v>#VALUE!</v>
      </c>
      <c r="CT66" s="102" t="e">
        <f t="shared" si="60"/>
        <v>#VALUE!</v>
      </c>
      <c r="CU66" s="102" t="e">
        <f t="shared" si="60"/>
        <v>#VALUE!</v>
      </c>
      <c r="CV66" s="102" t="e">
        <f t="shared" si="60"/>
        <v>#VALUE!</v>
      </c>
      <c r="CW66" s="102" t="e">
        <f t="shared" si="60"/>
        <v>#VALUE!</v>
      </c>
      <c r="CX66" s="102" t="e">
        <f t="shared" si="60"/>
        <v>#VALUE!</v>
      </c>
      <c r="CY66" s="102" t="e">
        <f t="shared" si="60"/>
        <v>#VALUE!</v>
      </c>
      <c r="CZ66" s="102" t="e">
        <f t="shared" si="60"/>
        <v>#VALUE!</v>
      </c>
      <c r="DA66" s="102" t="e">
        <f t="shared" si="60"/>
        <v>#VALUE!</v>
      </c>
      <c r="DB66" s="102" t="e">
        <f t="shared" si="60"/>
        <v>#VALUE!</v>
      </c>
      <c r="DC66" s="102" t="e">
        <f t="shared" si="60"/>
        <v>#VALUE!</v>
      </c>
      <c r="DD66" s="102" t="e">
        <f t="shared" si="60"/>
        <v>#VALUE!</v>
      </c>
      <c r="DE66" s="94"/>
      <c r="DF66" s="126" t="e">
        <f t="shared" si="12"/>
        <v>#VALUE!</v>
      </c>
      <c r="DG66" s="102" t="e">
        <f t="shared" si="31"/>
        <v>#VALUE!</v>
      </c>
      <c r="DH66" s="102" t="e">
        <f t="shared" si="32"/>
        <v>#VALUE!</v>
      </c>
      <c r="DI66" s="93"/>
      <c r="DJ66" s="131" t="e">
        <f t="shared" si="49"/>
        <v>#VALUE!</v>
      </c>
      <c r="DK66" s="129" t="e">
        <f t="shared" si="61"/>
        <v>#VALUE!</v>
      </c>
      <c r="DL66" s="129" t="e">
        <f t="shared" si="61"/>
        <v>#VALUE!</v>
      </c>
      <c r="DM66" s="129" t="e">
        <f t="shared" si="61"/>
        <v>#VALUE!</v>
      </c>
      <c r="DN66" s="129" t="e">
        <f t="shared" si="61"/>
        <v>#VALUE!</v>
      </c>
      <c r="DO66" s="129" t="e">
        <f t="shared" si="61"/>
        <v>#VALUE!</v>
      </c>
      <c r="DP66" s="129" t="e">
        <f t="shared" si="61"/>
        <v>#VALUE!</v>
      </c>
      <c r="DQ66" s="129" t="e">
        <f t="shared" si="61"/>
        <v>#VALUE!</v>
      </c>
      <c r="DR66" s="129" t="e">
        <f t="shared" si="61"/>
        <v>#VALUE!</v>
      </c>
      <c r="DS66" s="129" t="e">
        <f t="shared" si="61"/>
        <v>#VALUE!</v>
      </c>
      <c r="DT66" s="94"/>
    </row>
    <row r="67" spans="1:124" ht="18" customHeight="1" x14ac:dyDescent="0.35">
      <c r="A67" s="92"/>
      <c r="B67" s="105" t="e">
        <f>DATE(YEAR(B66),MONTH(B66)+1,DAY(B66))</f>
        <v>#VALUE!</v>
      </c>
      <c r="C67" s="93"/>
      <c r="D67" s="144" t="e">
        <f t="shared" si="15"/>
        <v>#VALUE!</v>
      </c>
      <c r="E67" s="144" t="e">
        <f t="shared" si="16"/>
        <v>#VALUE!</v>
      </c>
      <c r="F67" s="144" t="e">
        <f t="shared" si="17"/>
        <v>#VALUE!</v>
      </c>
      <c r="G67" s="93"/>
      <c r="H67" s="126" t="e">
        <f t="shared" si="34"/>
        <v>#VALUE!</v>
      </c>
      <c r="I67" s="102" t="e">
        <f t="shared" si="19"/>
        <v>#VALUE!</v>
      </c>
      <c r="J67" s="102" t="e">
        <f t="shared" si="20"/>
        <v>#VALUE!</v>
      </c>
      <c r="K67" s="93"/>
      <c r="L67" s="131" t="e">
        <f t="shared" si="45"/>
        <v>#VALUE!</v>
      </c>
      <c r="M67" s="129" t="e">
        <f t="shared" si="62"/>
        <v>#VALUE!</v>
      </c>
      <c r="N67" s="102" t="e">
        <f t="shared" si="62"/>
        <v>#VALUE!</v>
      </c>
      <c r="O67" s="102" t="e">
        <f t="shared" si="62"/>
        <v>#VALUE!</v>
      </c>
      <c r="P67" s="102" t="e">
        <f t="shared" si="62"/>
        <v>#VALUE!</v>
      </c>
      <c r="Q67" s="102" t="e">
        <f t="shared" si="62"/>
        <v>#VALUE!</v>
      </c>
      <c r="R67" s="102" t="e">
        <f t="shared" si="62"/>
        <v>#VALUE!</v>
      </c>
      <c r="S67" s="102" t="e">
        <f t="shared" si="62"/>
        <v>#VALUE!</v>
      </c>
      <c r="T67" s="102" t="e">
        <f t="shared" si="62"/>
        <v>#VALUE!</v>
      </c>
      <c r="U67" s="102" t="e">
        <f t="shared" si="62"/>
        <v>#VALUE!</v>
      </c>
      <c r="V67" s="102" t="e">
        <f t="shared" si="62"/>
        <v>#VALUE!</v>
      </c>
      <c r="W67" s="102" t="e">
        <f t="shared" si="62"/>
        <v>#VALUE!</v>
      </c>
      <c r="X67" s="102" t="e">
        <f t="shared" si="62"/>
        <v>#VALUE!</v>
      </c>
      <c r="Y67" s="102" t="e">
        <f t="shared" si="62"/>
        <v>#VALUE!</v>
      </c>
      <c r="Z67" s="102" t="e">
        <f t="shared" si="62"/>
        <v>#VALUE!</v>
      </c>
      <c r="AA67" s="102" t="e">
        <f t="shared" si="62"/>
        <v>#VALUE!</v>
      </c>
      <c r="AB67" s="102" t="e">
        <f t="shared" si="62"/>
        <v>#VALUE!</v>
      </c>
      <c r="AC67" s="102" t="e">
        <f t="shared" si="58"/>
        <v>#VALUE!</v>
      </c>
      <c r="AD67" s="102" t="e">
        <f t="shared" si="58"/>
        <v>#VALUE!</v>
      </c>
      <c r="AE67" s="102" t="e">
        <f t="shared" si="58"/>
        <v>#VALUE!</v>
      </c>
      <c r="AF67" s="102" t="e">
        <f t="shared" si="58"/>
        <v>#VALUE!</v>
      </c>
      <c r="AG67" s="102" t="e">
        <f t="shared" si="58"/>
        <v>#VALUE!</v>
      </c>
      <c r="AH67" s="102" t="e">
        <f t="shared" si="58"/>
        <v>#VALUE!</v>
      </c>
      <c r="AI67" s="102" t="e">
        <f t="shared" si="58"/>
        <v>#VALUE!</v>
      </c>
      <c r="AJ67" s="102" t="e">
        <f t="shared" si="58"/>
        <v>#VALUE!</v>
      </c>
      <c r="AK67" s="102" t="e">
        <f t="shared" si="58"/>
        <v>#VALUE!</v>
      </c>
      <c r="AL67" s="102" t="e">
        <f t="shared" si="58"/>
        <v>#VALUE!</v>
      </c>
      <c r="AM67" s="102" t="e">
        <f t="shared" si="58"/>
        <v>#VALUE!</v>
      </c>
      <c r="AN67" s="102" t="e">
        <f t="shared" si="58"/>
        <v>#VALUE!</v>
      </c>
      <c r="AO67" s="102" t="e">
        <f t="shared" si="58"/>
        <v>#VALUE!</v>
      </c>
      <c r="AP67" s="102" t="e">
        <f t="shared" si="58"/>
        <v>#VALUE!</v>
      </c>
      <c r="AQ67" s="103"/>
      <c r="AR67" s="126" t="e">
        <f t="shared" si="3"/>
        <v>#VALUE!</v>
      </c>
      <c r="AS67" s="102" t="e">
        <f t="shared" si="22"/>
        <v>#VALUE!</v>
      </c>
      <c r="AT67" s="102" t="e">
        <f t="shared" si="23"/>
        <v>#VALUE!</v>
      </c>
      <c r="AU67" s="93"/>
      <c r="AV67" s="131" t="e">
        <f t="shared" si="46"/>
        <v>#VALUE!</v>
      </c>
      <c r="AW67" s="129" t="e">
        <f t="shared" si="63"/>
        <v>#VALUE!</v>
      </c>
      <c r="AX67" s="129" t="e">
        <f t="shared" si="63"/>
        <v>#VALUE!</v>
      </c>
      <c r="AY67" s="129" t="e">
        <f t="shared" si="63"/>
        <v>#VALUE!</v>
      </c>
      <c r="AZ67" s="129" t="e">
        <f t="shared" si="63"/>
        <v>#VALUE!</v>
      </c>
      <c r="BA67" s="129" t="e">
        <f t="shared" si="63"/>
        <v>#VALUE!</v>
      </c>
      <c r="BB67" s="129" t="e">
        <f t="shared" si="63"/>
        <v>#VALUE!</v>
      </c>
      <c r="BC67" s="129" t="e">
        <f t="shared" si="63"/>
        <v>#VALUE!</v>
      </c>
      <c r="BD67" s="129" t="e">
        <f t="shared" si="63"/>
        <v>#VALUE!</v>
      </c>
      <c r="BE67" s="129" t="e">
        <f t="shared" si="63"/>
        <v>#VALUE!</v>
      </c>
      <c r="BF67" s="103"/>
      <c r="BG67" s="126" t="e">
        <f t="shared" si="6"/>
        <v>#VALUE!</v>
      </c>
      <c r="BH67" s="102" t="e">
        <f t="shared" si="25"/>
        <v>#VALUE!</v>
      </c>
      <c r="BI67" s="102" t="e">
        <f t="shared" si="26"/>
        <v>#VALUE!</v>
      </c>
      <c r="BJ67" s="93"/>
      <c r="BK67" s="131" t="e">
        <f t="shared" si="47"/>
        <v>#VALUE!</v>
      </c>
      <c r="BL67" s="129" t="e">
        <f t="shared" si="59"/>
        <v>#VALUE!</v>
      </c>
      <c r="BM67" s="129" t="e">
        <f t="shared" si="59"/>
        <v>#VALUE!</v>
      </c>
      <c r="BN67" s="129" t="e">
        <f t="shared" si="59"/>
        <v>#VALUE!</v>
      </c>
      <c r="BO67" s="129" t="e">
        <f t="shared" si="59"/>
        <v>#VALUE!</v>
      </c>
      <c r="BP67" s="129" t="e">
        <f t="shared" si="59"/>
        <v>#VALUE!</v>
      </c>
      <c r="BQ67" s="129" t="e">
        <f t="shared" si="59"/>
        <v>#VALUE!</v>
      </c>
      <c r="BR67" s="129" t="e">
        <f t="shared" si="59"/>
        <v>#VALUE!</v>
      </c>
      <c r="BS67" s="129" t="e">
        <f t="shared" si="59"/>
        <v>#VALUE!</v>
      </c>
      <c r="BT67" s="129" t="e">
        <f t="shared" si="59"/>
        <v>#VALUE!</v>
      </c>
      <c r="BU67" s="94"/>
      <c r="BV67" s="126" t="e">
        <f t="shared" si="35"/>
        <v>#VALUE!</v>
      </c>
      <c r="BW67" s="102" t="e">
        <f t="shared" si="28"/>
        <v>#VALUE!</v>
      </c>
      <c r="BX67" s="102" t="e">
        <f t="shared" si="29"/>
        <v>#VALUE!</v>
      </c>
      <c r="BY67" s="93"/>
      <c r="BZ67" s="131" t="e">
        <f t="shared" si="48"/>
        <v>#VALUE!</v>
      </c>
      <c r="CA67" s="129" t="e">
        <f t="shared" si="64"/>
        <v>#VALUE!</v>
      </c>
      <c r="CB67" s="102" t="e">
        <f t="shared" si="64"/>
        <v>#VALUE!</v>
      </c>
      <c r="CC67" s="102" t="e">
        <f t="shared" si="64"/>
        <v>#VALUE!</v>
      </c>
      <c r="CD67" s="102" t="e">
        <f t="shared" si="64"/>
        <v>#VALUE!</v>
      </c>
      <c r="CE67" s="102" t="e">
        <f t="shared" si="64"/>
        <v>#VALUE!</v>
      </c>
      <c r="CF67" s="102" t="e">
        <f t="shared" si="64"/>
        <v>#VALUE!</v>
      </c>
      <c r="CG67" s="102" t="e">
        <f t="shared" si="64"/>
        <v>#VALUE!</v>
      </c>
      <c r="CH67" s="102" t="e">
        <f t="shared" si="64"/>
        <v>#VALUE!</v>
      </c>
      <c r="CI67" s="102" t="e">
        <f t="shared" si="64"/>
        <v>#VALUE!</v>
      </c>
      <c r="CJ67" s="102" t="e">
        <f t="shared" si="64"/>
        <v>#VALUE!</v>
      </c>
      <c r="CK67" s="102" t="e">
        <f t="shared" si="64"/>
        <v>#VALUE!</v>
      </c>
      <c r="CL67" s="102" t="e">
        <f t="shared" si="64"/>
        <v>#VALUE!</v>
      </c>
      <c r="CM67" s="102" t="e">
        <f t="shared" si="64"/>
        <v>#VALUE!</v>
      </c>
      <c r="CN67" s="102" t="e">
        <f t="shared" si="64"/>
        <v>#VALUE!</v>
      </c>
      <c r="CO67" s="102" t="e">
        <f t="shared" si="64"/>
        <v>#VALUE!</v>
      </c>
      <c r="CP67" s="102" t="e">
        <f t="shared" si="64"/>
        <v>#VALUE!</v>
      </c>
      <c r="CQ67" s="102" t="e">
        <f t="shared" si="60"/>
        <v>#VALUE!</v>
      </c>
      <c r="CR67" s="102" t="e">
        <f t="shared" si="60"/>
        <v>#VALUE!</v>
      </c>
      <c r="CS67" s="102" t="e">
        <f t="shared" si="60"/>
        <v>#VALUE!</v>
      </c>
      <c r="CT67" s="102" t="e">
        <f t="shared" si="60"/>
        <v>#VALUE!</v>
      </c>
      <c r="CU67" s="102" t="e">
        <f t="shared" si="60"/>
        <v>#VALUE!</v>
      </c>
      <c r="CV67" s="102" t="e">
        <f t="shared" si="60"/>
        <v>#VALUE!</v>
      </c>
      <c r="CW67" s="102" t="e">
        <f t="shared" si="60"/>
        <v>#VALUE!</v>
      </c>
      <c r="CX67" s="102" t="e">
        <f t="shared" si="60"/>
        <v>#VALUE!</v>
      </c>
      <c r="CY67" s="102" t="e">
        <f t="shared" si="60"/>
        <v>#VALUE!</v>
      </c>
      <c r="CZ67" s="102" t="e">
        <f t="shared" si="60"/>
        <v>#VALUE!</v>
      </c>
      <c r="DA67" s="102" t="e">
        <f t="shared" si="60"/>
        <v>#VALUE!</v>
      </c>
      <c r="DB67" s="102" t="e">
        <f t="shared" si="60"/>
        <v>#VALUE!</v>
      </c>
      <c r="DC67" s="102" t="e">
        <f t="shared" si="60"/>
        <v>#VALUE!</v>
      </c>
      <c r="DD67" s="102" t="e">
        <f t="shared" si="60"/>
        <v>#VALUE!</v>
      </c>
      <c r="DE67" s="94"/>
      <c r="DF67" s="126" t="e">
        <f t="shared" si="12"/>
        <v>#VALUE!</v>
      </c>
      <c r="DG67" s="102" t="e">
        <f t="shared" si="31"/>
        <v>#VALUE!</v>
      </c>
      <c r="DH67" s="102" t="e">
        <f t="shared" si="32"/>
        <v>#VALUE!</v>
      </c>
      <c r="DI67" s="93"/>
      <c r="DJ67" s="131" t="e">
        <f t="shared" si="49"/>
        <v>#VALUE!</v>
      </c>
      <c r="DK67" s="129" t="e">
        <f t="shared" si="61"/>
        <v>#VALUE!</v>
      </c>
      <c r="DL67" s="129" t="e">
        <f t="shared" si="61"/>
        <v>#VALUE!</v>
      </c>
      <c r="DM67" s="129" t="e">
        <f t="shared" si="61"/>
        <v>#VALUE!</v>
      </c>
      <c r="DN67" s="129" t="e">
        <f t="shared" si="61"/>
        <v>#VALUE!</v>
      </c>
      <c r="DO67" s="129" t="e">
        <f t="shared" si="61"/>
        <v>#VALUE!</v>
      </c>
      <c r="DP67" s="129" t="e">
        <f t="shared" si="61"/>
        <v>#VALUE!</v>
      </c>
      <c r="DQ67" s="129" t="e">
        <f t="shared" si="61"/>
        <v>#VALUE!</v>
      </c>
      <c r="DR67" s="129" t="e">
        <f t="shared" si="61"/>
        <v>#VALUE!</v>
      </c>
      <c r="DS67" s="129" t="e">
        <f t="shared" si="61"/>
        <v>#VALUE!</v>
      </c>
      <c r="DT67" s="94"/>
    </row>
    <row r="68" spans="1:124" ht="18" customHeight="1" x14ac:dyDescent="0.35">
      <c r="A68" s="92"/>
      <c r="B68" s="105" t="e">
        <f t="shared" ref="B68:B71" si="65">DATE(YEAR(B67),MONTH(B67)+1,DAY(B67))</f>
        <v>#VALUE!</v>
      </c>
      <c r="C68" s="93"/>
      <c r="D68" s="144" t="e">
        <f t="shared" si="15"/>
        <v>#VALUE!</v>
      </c>
      <c r="E68" s="144" t="e">
        <f t="shared" si="16"/>
        <v>#VALUE!</v>
      </c>
      <c r="F68" s="144" t="e">
        <f t="shared" si="17"/>
        <v>#VALUE!</v>
      </c>
      <c r="G68" s="93"/>
      <c r="H68" s="126" t="e">
        <f t="shared" si="34"/>
        <v>#VALUE!</v>
      </c>
      <c r="I68" s="102" t="e">
        <f t="shared" si="19"/>
        <v>#VALUE!</v>
      </c>
      <c r="J68" s="102" t="e">
        <f t="shared" si="20"/>
        <v>#VALUE!</v>
      </c>
      <c r="K68" s="93"/>
      <c r="L68" s="131" t="e">
        <f t="shared" si="45"/>
        <v>#VALUE!</v>
      </c>
      <c r="M68" s="129" t="e">
        <f t="shared" si="62"/>
        <v>#VALUE!</v>
      </c>
      <c r="N68" s="102" t="e">
        <f t="shared" si="62"/>
        <v>#VALUE!</v>
      </c>
      <c r="O68" s="102" t="e">
        <f t="shared" si="62"/>
        <v>#VALUE!</v>
      </c>
      <c r="P68" s="102" t="e">
        <f t="shared" si="62"/>
        <v>#VALUE!</v>
      </c>
      <c r="Q68" s="102" t="e">
        <f t="shared" si="62"/>
        <v>#VALUE!</v>
      </c>
      <c r="R68" s="102" t="e">
        <f t="shared" si="62"/>
        <v>#VALUE!</v>
      </c>
      <c r="S68" s="102" t="e">
        <f t="shared" si="62"/>
        <v>#VALUE!</v>
      </c>
      <c r="T68" s="102" t="e">
        <f t="shared" si="62"/>
        <v>#VALUE!</v>
      </c>
      <c r="U68" s="102" t="e">
        <f t="shared" si="62"/>
        <v>#VALUE!</v>
      </c>
      <c r="V68" s="102" t="e">
        <f t="shared" si="62"/>
        <v>#VALUE!</v>
      </c>
      <c r="W68" s="102" t="e">
        <f t="shared" si="62"/>
        <v>#VALUE!</v>
      </c>
      <c r="X68" s="102" t="e">
        <f t="shared" si="62"/>
        <v>#VALUE!</v>
      </c>
      <c r="Y68" s="102" t="e">
        <f t="shared" si="62"/>
        <v>#VALUE!</v>
      </c>
      <c r="Z68" s="102" t="e">
        <f t="shared" si="62"/>
        <v>#VALUE!</v>
      </c>
      <c r="AA68" s="102" t="e">
        <f t="shared" si="62"/>
        <v>#VALUE!</v>
      </c>
      <c r="AB68" s="102" t="e">
        <f t="shared" si="62"/>
        <v>#VALUE!</v>
      </c>
      <c r="AC68" s="102" t="e">
        <f t="shared" si="58"/>
        <v>#VALUE!</v>
      </c>
      <c r="AD68" s="102" t="e">
        <f t="shared" si="58"/>
        <v>#VALUE!</v>
      </c>
      <c r="AE68" s="102" t="e">
        <f t="shared" si="58"/>
        <v>#VALUE!</v>
      </c>
      <c r="AF68" s="102" t="e">
        <f t="shared" si="58"/>
        <v>#VALUE!</v>
      </c>
      <c r="AG68" s="102" t="e">
        <f t="shared" si="58"/>
        <v>#VALUE!</v>
      </c>
      <c r="AH68" s="102" t="e">
        <f t="shared" si="58"/>
        <v>#VALUE!</v>
      </c>
      <c r="AI68" s="102" t="e">
        <f t="shared" si="58"/>
        <v>#VALUE!</v>
      </c>
      <c r="AJ68" s="102" t="e">
        <f t="shared" si="58"/>
        <v>#VALUE!</v>
      </c>
      <c r="AK68" s="102" t="e">
        <f t="shared" si="58"/>
        <v>#VALUE!</v>
      </c>
      <c r="AL68" s="102" t="e">
        <f t="shared" si="58"/>
        <v>#VALUE!</v>
      </c>
      <c r="AM68" s="102" t="e">
        <f t="shared" si="58"/>
        <v>#VALUE!</v>
      </c>
      <c r="AN68" s="102" t="e">
        <f t="shared" si="58"/>
        <v>#VALUE!</v>
      </c>
      <c r="AO68" s="102" t="e">
        <f t="shared" si="58"/>
        <v>#VALUE!</v>
      </c>
      <c r="AP68" s="102" t="e">
        <f t="shared" si="58"/>
        <v>#VALUE!</v>
      </c>
      <c r="AQ68" s="103"/>
      <c r="AR68" s="126" t="e">
        <f t="shared" si="3"/>
        <v>#VALUE!</v>
      </c>
      <c r="AS68" s="102" t="e">
        <f t="shared" si="22"/>
        <v>#VALUE!</v>
      </c>
      <c r="AT68" s="102" t="e">
        <f t="shared" si="23"/>
        <v>#VALUE!</v>
      </c>
      <c r="AU68" s="93"/>
      <c r="AV68" s="131" t="e">
        <f t="shared" si="46"/>
        <v>#VALUE!</v>
      </c>
      <c r="AW68" s="129" t="e">
        <f t="shared" si="63"/>
        <v>#VALUE!</v>
      </c>
      <c r="AX68" s="129" t="e">
        <f t="shared" si="63"/>
        <v>#VALUE!</v>
      </c>
      <c r="AY68" s="129" t="e">
        <f t="shared" si="63"/>
        <v>#VALUE!</v>
      </c>
      <c r="AZ68" s="129" t="e">
        <f t="shared" si="63"/>
        <v>#VALUE!</v>
      </c>
      <c r="BA68" s="129" t="e">
        <f t="shared" si="63"/>
        <v>#VALUE!</v>
      </c>
      <c r="BB68" s="129" t="e">
        <f t="shared" si="63"/>
        <v>#VALUE!</v>
      </c>
      <c r="BC68" s="129" t="e">
        <f t="shared" si="63"/>
        <v>#VALUE!</v>
      </c>
      <c r="BD68" s="129" t="e">
        <f t="shared" si="63"/>
        <v>#VALUE!</v>
      </c>
      <c r="BE68" s="129" t="e">
        <f t="shared" si="63"/>
        <v>#VALUE!</v>
      </c>
      <c r="BF68" s="103"/>
      <c r="BG68" s="126" t="e">
        <f t="shared" si="6"/>
        <v>#VALUE!</v>
      </c>
      <c r="BH68" s="102" t="e">
        <f t="shared" si="25"/>
        <v>#VALUE!</v>
      </c>
      <c r="BI68" s="102" t="e">
        <f t="shared" si="26"/>
        <v>#VALUE!</v>
      </c>
      <c r="BJ68" s="93"/>
      <c r="BK68" s="131" t="e">
        <f t="shared" si="47"/>
        <v>#VALUE!</v>
      </c>
      <c r="BL68" s="129" t="e">
        <f t="shared" si="59"/>
        <v>#VALUE!</v>
      </c>
      <c r="BM68" s="129" t="e">
        <f t="shared" si="59"/>
        <v>#VALUE!</v>
      </c>
      <c r="BN68" s="129" t="e">
        <f t="shared" si="59"/>
        <v>#VALUE!</v>
      </c>
      <c r="BO68" s="129" t="e">
        <f t="shared" si="59"/>
        <v>#VALUE!</v>
      </c>
      <c r="BP68" s="129" t="e">
        <f t="shared" si="59"/>
        <v>#VALUE!</v>
      </c>
      <c r="BQ68" s="129" t="e">
        <f t="shared" si="59"/>
        <v>#VALUE!</v>
      </c>
      <c r="BR68" s="129" t="e">
        <f t="shared" si="59"/>
        <v>#VALUE!</v>
      </c>
      <c r="BS68" s="129" t="e">
        <f t="shared" si="59"/>
        <v>#VALUE!</v>
      </c>
      <c r="BT68" s="129" t="e">
        <f t="shared" si="59"/>
        <v>#VALUE!</v>
      </c>
      <c r="BU68" s="94"/>
      <c r="BV68" s="126" t="e">
        <f t="shared" si="35"/>
        <v>#VALUE!</v>
      </c>
      <c r="BW68" s="102" t="e">
        <f t="shared" si="28"/>
        <v>#VALUE!</v>
      </c>
      <c r="BX68" s="102" t="e">
        <f t="shared" si="29"/>
        <v>#VALUE!</v>
      </c>
      <c r="BY68" s="93"/>
      <c r="BZ68" s="131" t="e">
        <f t="shared" si="48"/>
        <v>#VALUE!</v>
      </c>
      <c r="CA68" s="129" t="e">
        <f t="shared" si="64"/>
        <v>#VALUE!</v>
      </c>
      <c r="CB68" s="102" t="e">
        <f t="shared" si="64"/>
        <v>#VALUE!</v>
      </c>
      <c r="CC68" s="102" t="e">
        <f t="shared" si="64"/>
        <v>#VALUE!</v>
      </c>
      <c r="CD68" s="102" t="e">
        <f t="shared" si="64"/>
        <v>#VALUE!</v>
      </c>
      <c r="CE68" s="102" t="e">
        <f t="shared" si="64"/>
        <v>#VALUE!</v>
      </c>
      <c r="CF68" s="102" t="e">
        <f t="shared" si="64"/>
        <v>#VALUE!</v>
      </c>
      <c r="CG68" s="102" t="e">
        <f t="shared" si="64"/>
        <v>#VALUE!</v>
      </c>
      <c r="CH68" s="102" t="e">
        <f t="shared" si="64"/>
        <v>#VALUE!</v>
      </c>
      <c r="CI68" s="102" t="e">
        <f t="shared" si="64"/>
        <v>#VALUE!</v>
      </c>
      <c r="CJ68" s="102" t="e">
        <f t="shared" si="64"/>
        <v>#VALUE!</v>
      </c>
      <c r="CK68" s="102" t="e">
        <f t="shared" si="64"/>
        <v>#VALUE!</v>
      </c>
      <c r="CL68" s="102" t="e">
        <f t="shared" si="64"/>
        <v>#VALUE!</v>
      </c>
      <c r="CM68" s="102" t="e">
        <f t="shared" si="64"/>
        <v>#VALUE!</v>
      </c>
      <c r="CN68" s="102" t="e">
        <f t="shared" si="64"/>
        <v>#VALUE!</v>
      </c>
      <c r="CO68" s="102" t="e">
        <f t="shared" si="64"/>
        <v>#VALUE!</v>
      </c>
      <c r="CP68" s="102" t="e">
        <f t="shared" si="64"/>
        <v>#VALUE!</v>
      </c>
      <c r="CQ68" s="102" t="e">
        <f t="shared" si="60"/>
        <v>#VALUE!</v>
      </c>
      <c r="CR68" s="102" t="e">
        <f t="shared" si="60"/>
        <v>#VALUE!</v>
      </c>
      <c r="CS68" s="102" t="e">
        <f t="shared" si="60"/>
        <v>#VALUE!</v>
      </c>
      <c r="CT68" s="102" t="e">
        <f t="shared" si="60"/>
        <v>#VALUE!</v>
      </c>
      <c r="CU68" s="102" t="e">
        <f t="shared" si="60"/>
        <v>#VALUE!</v>
      </c>
      <c r="CV68" s="102" t="e">
        <f t="shared" si="60"/>
        <v>#VALUE!</v>
      </c>
      <c r="CW68" s="102" t="e">
        <f t="shared" si="60"/>
        <v>#VALUE!</v>
      </c>
      <c r="CX68" s="102" t="e">
        <f t="shared" si="60"/>
        <v>#VALUE!</v>
      </c>
      <c r="CY68" s="102" t="e">
        <f t="shared" si="60"/>
        <v>#VALUE!</v>
      </c>
      <c r="CZ68" s="102" t="e">
        <f t="shared" si="60"/>
        <v>#VALUE!</v>
      </c>
      <c r="DA68" s="102" t="e">
        <f t="shared" si="60"/>
        <v>#VALUE!</v>
      </c>
      <c r="DB68" s="102" t="e">
        <f t="shared" si="60"/>
        <v>#VALUE!</v>
      </c>
      <c r="DC68" s="102" t="e">
        <f t="shared" si="60"/>
        <v>#VALUE!</v>
      </c>
      <c r="DD68" s="102" t="e">
        <f t="shared" si="60"/>
        <v>#VALUE!</v>
      </c>
      <c r="DE68" s="94"/>
      <c r="DF68" s="126" t="e">
        <f t="shared" si="12"/>
        <v>#VALUE!</v>
      </c>
      <c r="DG68" s="102" t="e">
        <f t="shared" si="31"/>
        <v>#VALUE!</v>
      </c>
      <c r="DH68" s="102" t="e">
        <f t="shared" si="32"/>
        <v>#VALUE!</v>
      </c>
      <c r="DI68" s="93"/>
      <c r="DJ68" s="131" t="e">
        <f t="shared" si="49"/>
        <v>#VALUE!</v>
      </c>
      <c r="DK68" s="129" t="e">
        <f t="shared" si="61"/>
        <v>#VALUE!</v>
      </c>
      <c r="DL68" s="129" t="e">
        <f t="shared" si="61"/>
        <v>#VALUE!</v>
      </c>
      <c r="DM68" s="129" t="e">
        <f t="shared" si="61"/>
        <v>#VALUE!</v>
      </c>
      <c r="DN68" s="129" t="e">
        <f t="shared" si="61"/>
        <v>#VALUE!</v>
      </c>
      <c r="DO68" s="129" t="e">
        <f t="shared" si="61"/>
        <v>#VALUE!</v>
      </c>
      <c r="DP68" s="129" t="e">
        <f t="shared" si="61"/>
        <v>#VALUE!</v>
      </c>
      <c r="DQ68" s="129" t="e">
        <f t="shared" si="61"/>
        <v>#VALUE!</v>
      </c>
      <c r="DR68" s="129" t="e">
        <f t="shared" si="61"/>
        <v>#VALUE!</v>
      </c>
      <c r="DS68" s="129" t="e">
        <f t="shared" si="61"/>
        <v>#VALUE!</v>
      </c>
      <c r="DT68" s="94"/>
    </row>
    <row r="69" spans="1:124" ht="18" customHeight="1" x14ac:dyDescent="0.35">
      <c r="A69" s="92"/>
      <c r="B69" s="105" t="e">
        <f t="shared" si="65"/>
        <v>#VALUE!</v>
      </c>
      <c r="C69" s="93"/>
      <c r="D69" s="144" t="e">
        <f t="shared" si="15"/>
        <v>#VALUE!</v>
      </c>
      <c r="E69" s="144" t="e">
        <f t="shared" si="16"/>
        <v>#VALUE!</v>
      </c>
      <c r="F69" s="144" t="e">
        <f t="shared" si="17"/>
        <v>#VALUE!</v>
      </c>
      <c r="G69" s="93"/>
      <c r="H69" s="126" t="e">
        <f t="shared" si="34"/>
        <v>#VALUE!</v>
      </c>
      <c r="I69" s="102" t="e">
        <f t="shared" si="19"/>
        <v>#VALUE!</v>
      </c>
      <c r="J69" s="102" t="e">
        <f t="shared" si="20"/>
        <v>#VALUE!</v>
      </c>
      <c r="K69" s="93"/>
      <c r="L69" s="131" t="e">
        <f t="shared" si="45"/>
        <v>#VALUE!</v>
      </c>
      <c r="M69" s="129" t="e">
        <f t="shared" si="62"/>
        <v>#VALUE!</v>
      </c>
      <c r="N69" s="102" t="e">
        <f t="shared" si="62"/>
        <v>#VALUE!</v>
      </c>
      <c r="O69" s="102" t="e">
        <f t="shared" si="62"/>
        <v>#VALUE!</v>
      </c>
      <c r="P69" s="102" t="e">
        <f t="shared" si="62"/>
        <v>#VALUE!</v>
      </c>
      <c r="Q69" s="102" t="e">
        <f t="shared" si="62"/>
        <v>#VALUE!</v>
      </c>
      <c r="R69" s="102" t="e">
        <f t="shared" si="62"/>
        <v>#VALUE!</v>
      </c>
      <c r="S69" s="102" t="e">
        <f t="shared" si="62"/>
        <v>#VALUE!</v>
      </c>
      <c r="T69" s="102" t="e">
        <f t="shared" si="62"/>
        <v>#VALUE!</v>
      </c>
      <c r="U69" s="102" t="e">
        <f t="shared" si="62"/>
        <v>#VALUE!</v>
      </c>
      <c r="V69" s="102" t="e">
        <f t="shared" si="62"/>
        <v>#VALUE!</v>
      </c>
      <c r="W69" s="102" t="e">
        <f t="shared" si="62"/>
        <v>#VALUE!</v>
      </c>
      <c r="X69" s="102" t="e">
        <f t="shared" si="62"/>
        <v>#VALUE!</v>
      </c>
      <c r="Y69" s="102" t="e">
        <f t="shared" si="62"/>
        <v>#VALUE!</v>
      </c>
      <c r="Z69" s="102" t="e">
        <f t="shared" si="62"/>
        <v>#VALUE!</v>
      </c>
      <c r="AA69" s="102" t="e">
        <f t="shared" si="62"/>
        <v>#VALUE!</v>
      </c>
      <c r="AB69" s="102" t="e">
        <f t="shared" si="62"/>
        <v>#VALUE!</v>
      </c>
      <c r="AC69" s="102" t="e">
        <f t="shared" si="58"/>
        <v>#VALUE!</v>
      </c>
      <c r="AD69" s="102" t="e">
        <f t="shared" si="58"/>
        <v>#VALUE!</v>
      </c>
      <c r="AE69" s="102" t="e">
        <f t="shared" si="58"/>
        <v>#VALUE!</v>
      </c>
      <c r="AF69" s="102" t="e">
        <f t="shared" si="58"/>
        <v>#VALUE!</v>
      </c>
      <c r="AG69" s="102" t="e">
        <f t="shared" si="58"/>
        <v>#VALUE!</v>
      </c>
      <c r="AH69" s="102" t="e">
        <f t="shared" si="58"/>
        <v>#VALUE!</v>
      </c>
      <c r="AI69" s="102" t="e">
        <f t="shared" si="58"/>
        <v>#VALUE!</v>
      </c>
      <c r="AJ69" s="102" t="e">
        <f t="shared" si="58"/>
        <v>#VALUE!</v>
      </c>
      <c r="AK69" s="102" t="e">
        <f t="shared" si="58"/>
        <v>#VALUE!</v>
      </c>
      <c r="AL69" s="102" t="e">
        <f t="shared" si="58"/>
        <v>#VALUE!</v>
      </c>
      <c r="AM69" s="102" t="e">
        <f t="shared" si="58"/>
        <v>#VALUE!</v>
      </c>
      <c r="AN69" s="102" t="e">
        <f t="shared" si="58"/>
        <v>#VALUE!</v>
      </c>
      <c r="AO69" s="102" t="e">
        <f t="shared" si="58"/>
        <v>#VALUE!</v>
      </c>
      <c r="AP69" s="102" t="e">
        <f t="shared" si="58"/>
        <v>#VALUE!</v>
      </c>
      <c r="AQ69" s="103"/>
      <c r="AR69" s="126" t="e">
        <f t="shared" si="3"/>
        <v>#VALUE!</v>
      </c>
      <c r="AS69" s="102" t="e">
        <f t="shared" si="22"/>
        <v>#VALUE!</v>
      </c>
      <c r="AT69" s="102" t="e">
        <f t="shared" si="23"/>
        <v>#VALUE!</v>
      </c>
      <c r="AU69" s="93"/>
      <c r="AV69" s="131" t="e">
        <f t="shared" si="46"/>
        <v>#VALUE!</v>
      </c>
      <c r="AW69" s="129" t="e">
        <f t="shared" si="63"/>
        <v>#VALUE!</v>
      </c>
      <c r="AX69" s="129" t="e">
        <f t="shared" si="63"/>
        <v>#VALUE!</v>
      </c>
      <c r="AY69" s="129" t="e">
        <f t="shared" si="63"/>
        <v>#VALUE!</v>
      </c>
      <c r="AZ69" s="129" t="e">
        <f t="shared" si="63"/>
        <v>#VALUE!</v>
      </c>
      <c r="BA69" s="129" t="e">
        <f t="shared" si="63"/>
        <v>#VALUE!</v>
      </c>
      <c r="BB69" s="129" t="e">
        <f t="shared" si="63"/>
        <v>#VALUE!</v>
      </c>
      <c r="BC69" s="129" t="e">
        <f t="shared" si="63"/>
        <v>#VALUE!</v>
      </c>
      <c r="BD69" s="129" t="e">
        <f t="shared" si="63"/>
        <v>#VALUE!</v>
      </c>
      <c r="BE69" s="129" t="e">
        <f t="shared" si="63"/>
        <v>#VALUE!</v>
      </c>
      <c r="BF69" s="103"/>
      <c r="BG69" s="126" t="e">
        <f t="shared" si="6"/>
        <v>#VALUE!</v>
      </c>
      <c r="BH69" s="102" t="e">
        <f t="shared" si="25"/>
        <v>#VALUE!</v>
      </c>
      <c r="BI69" s="102" t="e">
        <f t="shared" si="26"/>
        <v>#VALUE!</v>
      </c>
      <c r="BJ69" s="93"/>
      <c r="BK69" s="131" t="e">
        <f t="shared" si="47"/>
        <v>#VALUE!</v>
      </c>
      <c r="BL69" s="129" t="e">
        <f t="shared" si="59"/>
        <v>#VALUE!</v>
      </c>
      <c r="BM69" s="129" t="e">
        <f t="shared" si="59"/>
        <v>#VALUE!</v>
      </c>
      <c r="BN69" s="129" t="e">
        <f t="shared" si="59"/>
        <v>#VALUE!</v>
      </c>
      <c r="BO69" s="129" t="e">
        <f t="shared" si="59"/>
        <v>#VALUE!</v>
      </c>
      <c r="BP69" s="129" t="e">
        <f t="shared" si="59"/>
        <v>#VALUE!</v>
      </c>
      <c r="BQ69" s="129" t="e">
        <f t="shared" si="59"/>
        <v>#VALUE!</v>
      </c>
      <c r="BR69" s="129" t="e">
        <f t="shared" si="59"/>
        <v>#VALUE!</v>
      </c>
      <c r="BS69" s="129" t="e">
        <f t="shared" si="59"/>
        <v>#VALUE!</v>
      </c>
      <c r="BT69" s="129" t="e">
        <f t="shared" si="59"/>
        <v>#VALUE!</v>
      </c>
      <c r="BU69" s="94"/>
      <c r="BV69" s="126" t="e">
        <f t="shared" si="35"/>
        <v>#VALUE!</v>
      </c>
      <c r="BW69" s="102" t="e">
        <f t="shared" si="28"/>
        <v>#VALUE!</v>
      </c>
      <c r="BX69" s="102" t="e">
        <f t="shared" si="29"/>
        <v>#VALUE!</v>
      </c>
      <c r="BY69" s="93"/>
      <c r="BZ69" s="131" t="e">
        <f t="shared" si="48"/>
        <v>#VALUE!</v>
      </c>
      <c r="CA69" s="129" t="e">
        <f t="shared" si="64"/>
        <v>#VALUE!</v>
      </c>
      <c r="CB69" s="102" t="e">
        <f t="shared" si="64"/>
        <v>#VALUE!</v>
      </c>
      <c r="CC69" s="102" t="e">
        <f t="shared" si="64"/>
        <v>#VALUE!</v>
      </c>
      <c r="CD69" s="102" t="e">
        <f t="shared" si="64"/>
        <v>#VALUE!</v>
      </c>
      <c r="CE69" s="102" t="e">
        <f t="shared" si="64"/>
        <v>#VALUE!</v>
      </c>
      <c r="CF69" s="102" t="e">
        <f t="shared" si="64"/>
        <v>#VALUE!</v>
      </c>
      <c r="CG69" s="102" t="e">
        <f t="shared" si="64"/>
        <v>#VALUE!</v>
      </c>
      <c r="CH69" s="102" t="e">
        <f t="shared" si="64"/>
        <v>#VALUE!</v>
      </c>
      <c r="CI69" s="102" t="e">
        <f t="shared" si="64"/>
        <v>#VALUE!</v>
      </c>
      <c r="CJ69" s="102" t="e">
        <f t="shared" si="64"/>
        <v>#VALUE!</v>
      </c>
      <c r="CK69" s="102" t="e">
        <f t="shared" si="64"/>
        <v>#VALUE!</v>
      </c>
      <c r="CL69" s="102" t="e">
        <f t="shared" si="64"/>
        <v>#VALUE!</v>
      </c>
      <c r="CM69" s="102" t="e">
        <f t="shared" si="64"/>
        <v>#VALUE!</v>
      </c>
      <c r="CN69" s="102" t="e">
        <f t="shared" si="64"/>
        <v>#VALUE!</v>
      </c>
      <c r="CO69" s="102" t="e">
        <f t="shared" si="64"/>
        <v>#VALUE!</v>
      </c>
      <c r="CP69" s="102" t="e">
        <f t="shared" si="64"/>
        <v>#VALUE!</v>
      </c>
      <c r="CQ69" s="102" t="e">
        <f t="shared" si="60"/>
        <v>#VALUE!</v>
      </c>
      <c r="CR69" s="102" t="e">
        <f t="shared" si="60"/>
        <v>#VALUE!</v>
      </c>
      <c r="CS69" s="102" t="e">
        <f t="shared" si="60"/>
        <v>#VALUE!</v>
      </c>
      <c r="CT69" s="102" t="e">
        <f t="shared" si="60"/>
        <v>#VALUE!</v>
      </c>
      <c r="CU69" s="102" t="e">
        <f t="shared" si="60"/>
        <v>#VALUE!</v>
      </c>
      <c r="CV69" s="102" t="e">
        <f t="shared" si="60"/>
        <v>#VALUE!</v>
      </c>
      <c r="CW69" s="102" t="e">
        <f t="shared" si="60"/>
        <v>#VALUE!</v>
      </c>
      <c r="CX69" s="102" t="e">
        <f t="shared" si="60"/>
        <v>#VALUE!</v>
      </c>
      <c r="CY69" s="102" t="e">
        <f t="shared" si="60"/>
        <v>#VALUE!</v>
      </c>
      <c r="CZ69" s="102" t="e">
        <f t="shared" si="60"/>
        <v>#VALUE!</v>
      </c>
      <c r="DA69" s="102" t="e">
        <f t="shared" si="60"/>
        <v>#VALUE!</v>
      </c>
      <c r="DB69" s="102" t="e">
        <f t="shared" si="60"/>
        <v>#VALUE!</v>
      </c>
      <c r="DC69" s="102" t="e">
        <f t="shared" si="60"/>
        <v>#VALUE!</v>
      </c>
      <c r="DD69" s="102" t="e">
        <f t="shared" si="60"/>
        <v>#VALUE!</v>
      </c>
      <c r="DE69" s="94"/>
      <c r="DF69" s="126" t="e">
        <f t="shared" si="12"/>
        <v>#VALUE!</v>
      </c>
      <c r="DG69" s="102" t="e">
        <f t="shared" si="31"/>
        <v>#VALUE!</v>
      </c>
      <c r="DH69" s="102" t="e">
        <f t="shared" si="32"/>
        <v>#VALUE!</v>
      </c>
      <c r="DI69" s="93"/>
      <c r="DJ69" s="131" t="e">
        <f t="shared" si="49"/>
        <v>#VALUE!</v>
      </c>
      <c r="DK69" s="129" t="e">
        <f t="shared" si="61"/>
        <v>#VALUE!</v>
      </c>
      <c r="DL69" s="129" t="e">
        <f t="shared" si="61"/>
        <v>#VALUE!</v>
      </c>
      <c r="DM69" s="129" t="e">
        <f t="shared" si="61"/>
        <v>#VALUE!</v>
      </c>
      <c r="DN69" s="129" t="e">
        <f t="shared" si="61"/>
        <v>#VALUE!</v>
      </c>
      <c r="DO69" s="129" t="e">
        <f t="shared" si="61"/>
        <v>#VALUE!</v>
      </c>
      <c r="DP69" s="129" t="e">
        <f t="shared" si="61"/>
        <v>#VALUE!</v>
      </c>
      <c r="DQ69" s="129" t="e">
        <f t="shared" si="61"/>
        <v>#VALUE!</v>
      </c>
      <c r="DR69" s="129" t="e">
        <f t="shared" si="61"/>
        <v>#VALUE!</v>
      </c>
      <c r="DS69" s="129" t="e">
        <f t="shared" si="61"/>
        <v>#VALUE!</v>
      </c>
      <c r="DT69" s="94"/>
    </row>
    <row r="70" spans="1:124" ht="18" customHeight="1" x14ac:dyDescent="0.35">
      <c r="A70" s="92"/>
      <c r="B70" s="105" t="e">
        <f t="shared" si="65"/>
        <v>#VALUE!</v>
      </c>
      <c r="C70" s="93"/>
      <c r="D70" s="144" t="e">
        <f t="shared" si="15"/>
        <v>#VALUE!</v>
      </c>
      <c r="E70" s="144" t="e">
        <f t="shared" si="16"/>
        <v>#VALUE!</v>
      </c>
      <c r="F70" s="144" t="e">
        <f t="shared" si="17"/>
        <v>#VALUE!</v>
      </c>
      <c r="G70" s="93"/>
      <c r="H70" s="126" t="e">
        <f t="shared" si="34"/>
        <v>#VALUE!</v>
      </c>
      <c r="I70" s="102" t="e">
        <f t="shared" si="19"/>
        <v>#VALUE!</v>
      </c>
      <c r="J70" s="102" t="e">
        <f t="shared" si="20"/>
        <v>#VALUE!</v>
      </c>
      <c r="K70" s="93"/>
      <c r="L70" s="131" t="e">
        <f t="shared" si="45"/>
        <v>#VALUE!</v>
      </c>
      <c r="M70" s="129" t="e">
        <f t="shared" si="62"/>
        <v>#VALUE!</v>
      </c>
      <c r="N70" s="102" t="e">
        <f t="shared" si="62"/>
        <v>#VALUE!</v>
      </c>
      <c r="O70" s="102" t="e">
        <f t="shared" si="62"/>
        <v>#VALUE!</v>
      </c>
      <c r="P70" s="102" t="e">
        <f t="shared" si="62"/>
        <v>#VALUE!</v>
      </c>
      <c r="Q70" s="102" t="e">
        <f t="shared" si="62"/>
        <v>#VALUE!</v>
      </c>
      <c r="R70" s="102" t="e">
        <f t="shared" si="62"/>
        <v>#VALUE!</v>
      </c>
      <c r="S70" s="102" t="e">
        <f t="shared" si="62"/>
        <v>#VALUE!</v>
      </c>
      <c r="T70" s="102" t="e">
        <f t="shared" si="62"/>
        <v>#VALUE!</v>
      </c>
      <c r="U70" s="102" t="e">
        <f t="shared" si="62"/>
        <v>#VALUE!</v>
      </c>
      <c r="V70" s="102" t="e">
        <f t="shared" si="62"/>
        <v>#VALUE!</v>
      </c>
      <c r="W70" s="102" t="e">
        <f t="shared" si="62"/>
        <v>#VALUE!</v>
      </c>
      <c r="X70" s="102" t="e">
        <f t="shared" si="62"/>
        <v>#VALUE!</v>
      </c>
      <c r="Y70" s="102" t="e">
        <f t="shared" si="62"/>
        <v>#VALUE!</v>
      </c>
      <c r="Z70" s="102" t="e">
        <f t="shared" si="62"/>
        <v>#VALUE!</v>
      </c>
      <c r="AA70" s="102" t="e">
        <f t="shared" si="62"/>
        <v>#VALUE!</v>
      </c>
      <c r="AB70" s="102" t="e">
        <f t="shared" si="62"/>
        <v>#VALUE!</v>
      </c>
      <c r="AC70" s="102" t="e">
        <f t="shared" si="58"/>
        <v>#VALUE!</v>
      </c>
      <c r="AD70" s="102" t="e">
        <f t="shared" si="58"/>
        <v>#VALUE!</v>
      </c>
      <c r="AE70" s="102" t="e">
        <f t="shared" si="58"/>
        <v>#VALUE!</v>
      </c>
      <c r="AF70" s="102" t="e">
        <f t="shared" si="58"/>
        <v>#VALUE!</v>
      </c>
      <c r="AG70" s="102" t="e">
        <f t="shared" si="58"/>
        <v>#VALUE!</v>
      </c>
      <c r="AH70" s="102" t="e">
        <f t="shared" si="58"/>
        <v>#VALUE!</v>
      </c>
      <c r="AI70" s="102" t="e">
        <f t="shared" si="58"/>
        <v>#VALUE!</v>
      </c>
      <c r="AJ70" s="102" t="e">
        <f t="shared" si="58"/>
        <v>#VALUE!</v>
      </c>
      <c r="AK70" s="102" t="e">
        <f t="shared" si="58"/>
        <v>#VALUE!</v>
      </c>
      <c r="AL70" s="102" t="e">
        <f t="shared" si="58"/>
        <v>#VALUE!</v>
      </c>
      <c r="AM70" s="102" t="e">
        <f t="shared" si="58"/>
        <v>#VALUE!</v>
      </c>
      <c r="AN70" s="102" t="e">
        <f t="shared" si="58"/>
        <v>#VALUE!</v>
      </c>
      <c r="AO70" s="102" t="e">
        <f t="shared" si="58"/>
        <v>#VALUE!</v>
      </c>
      <c r="AP70" s="102" t="e">
        <f t="shared" si="58"/>
        <v>#VALUE!</v>
      </c>
      <c r="AQ70" s="103"/>
      <c r="AR70" s="126" t="e">
        <f t="shared" si="3"/>
        <v>#VALUE!</v>
      </c>
      <c r="AS70" s="102" t="e">
        <f t="shared" si="22"/>
        <v>#VALUE!</v>
      </c>
      <c r="AT70" s="102" t="e">
        <f t="shared" si="23"/>
        <v>#VALUE!</v>
      </c>
      <c r="AU70" s="93"/>
      <c r="AV70" s="131" t="e">
        <f t="shared" si="46"/>
        <v>#VALUE!</v>
      </c>
      <c r="AW70" s="129" t="e">
        <f t="shared" si="63"/>
        <v>#VALUE!</v>
      </c>
      <c r="AX70" s="129" t="e">
        <f t="shared" si="63"/>
        <v>#VALUE!</v>
      </c>
      <c r="AY70" s="129" t="e">
        <f t="shared" si="63"/>
        <v>#VALUE!</v>
      </c>
      <c r="AZ70" s="129" t="e">
        <f t="shared" si="63"/>
        <v>#VALUE!</v>
      </c>
      <c r="BA70" s="129" t="e">
        <f t="shared" si="63"/>
        <v>#VALUE!</v>
      </c>
      <c r="BB70" s="129" t="e">
        <f t="shared" si="63"/>
        <v>#VALUE!</v>
      </c>
      <c r="BC70" s="129" t="e">
        <f t="shared" si="63"/>
        <v>#VALUE!</v>
      </c>
      <c r="BD70" s="129" t="e">
        <f t="shared" si="63"/>
        <v>#VALUE!</v>
      </c>
      <c r="BE70" s="129" t="e">
        <f t="shared" si="63"/>
        <v>#VALUE!</v>
      </c>
      <c r="BF70" s="103"/>
      <c r="BG70" s="126" t="e">
        <f t="shared" si="6"/>
        <v>#VALUE!</v>
      </c>
      <c r="BH70" s="102" t="e">
        <f t="shared" si="25"/>
        <v>#VALUE!</v>
      </c>
      <c r="BI70" s="102" t="e">
        <f t="shared" si="26"/>
        <v>#VALUE!</v>
      </c>
      <c r="BJ70" s="93"/>
      <c r="BK70" s="131" t="e">
        <f t="shared" si="47"/>
        <v>#VALUE!</v>
      </c>
      <c r="BL70" s="129" t="e">
        <f t="shared" si="59"/>
        <v>#VALUE!</v>
      </c>
      <c r="BM70" s="129" t="e">
        <f t="shared" si="59"/>
        <v>#VALUE!</v>
      </c>
      <c r="BN70" s="129" t="e">
        <f t="shared" si="59"/>
        <v>#VALUE!</v>
      </c>
      <c r="BO70" s="129" t="e">
        <f t="shared" si="59"/>
        <v>#VALUE!</v>
      </c>
      <c r="BP70" s="129" t="e">
        <f t="shared" si="59"/>
        <v>#VALUE!</v>
      </c>
      <c r="BQ70" s="129" t="e">
        <f t="shared" si="59"/>
        <v>#VALUE!</v>
      </c>
      <c r="BR70" s="129" t="e">
        <f t="shared" si="59"/>
        <v>#VALUE!</v>
      </c>
      <c r="BS70" s="129" t="e">
        <f t="shared" si="59"/>
        <v>#VALUE!</v>
      </c>
      <c r="BT70" s="129" t="e">
        <f t="shared" si="59"/>
        <v>#VALUE!</v>
      </c>
      <c r="BU70" s="94"/>
      <c r="BV70" s="126" t="e">
        <f t="shared" si="35"/>
        <v>#VALUE!</v>
      </c>
      <c r="BW70" s="102" t="e">
        <f t="shared" si="28"/>
        <v>#VALUE!</v>
      </c>
      <c r="BX70" s="102" t="e">
        <f t="shared" si="29"/>
        <v>#VALUE!</v>
      </c>
      <c r="BY70" s="93"/>
      <c r="BZ70" s="131" t="e">
        <f t="shared" si="48"/>
        <v>#VALUE!</v>
      </c>
      <c r="CA70" s="129" t="e">
        <f t="shared" si="64"/>
        <v>#VALUE!</v>
      </c>
      <c r="CB70" s="102" t="e">
        <f t="shared" si="64"/>
        <v>#VALUE!</v>
      </c>
      <c r="CC70" s="102" t="e">
        <f t="shared" si="64"/>
        <v>#VALUE!</v>
      </c>
      <c r="CD70" s="102" t="e">
        <f t="shared" si="64"/>
        <v>#VALUE!</v>
      </c>
      <c r="CE70" s="102" t="e">
        <f t="shared" si="64"/>
        <v>#VALUE!</v>
      </c>
      <c r="CF70" s="102" t="e">
        <f t="shared" si="64"/>
        <v>#VALUE!</v>
      </c>
      <c r="CG70" s="102" t="e">
        <f t="shared" si="64"/>
        <v>#VALUE!</v>
      </c>
      <c r="CH70" s="102" t="e">
        <f t="shared" si="64"/>
        <v>#VALUE!</v>
      </c>
      <c r="CI70" s="102" t="e">
        <f t="shared" si="64"/>
        <v>#VALUE!</v>
      </c>
      <c r="CJ70" s="102" t="e">
        <f t="shared" si="64"/>
        <v>#VALUE!</v>
      </c>
      <c r="CK70" s="102" t="e">
        <f t="shared" si="64"/>
        <v>#VALUE!</v>
      </c>
      <c r="CL70" s="102" t="e">
        <f t="shared" si="64"/>
        <v>#VALUE!</v>
      </c>
      <c r="CM70" s="102" t="e">
        <f t="shared" si="64"/>
        <v>#VALUE!</v>
      </c>
      <c r="CN70" s="102" t="e">
        <f t="shared" si="64"/>
        <v>#VALUE!</v>
      </c>
      <c r="CO70" s="102" t="e">
        <f t="shared" si="64"/>
        <v>#VALUE!</v>
      </c>
      <c r="CP70" s="102" t="e">
        <f t="shared" si="64"/>
        <v>#VALUE!</v>
      </c>
      <c r="CQ70" s="102" t="e">
        <f t="shared" si="60"/>
        <v>#VALUE!</v>
      </c>
      <c r="CR70" s="102" t="e">
        <f t="shared" si="60"/>
        <v>#VALUE!</v>
      </c>
      <c r="CS70" s="102" t="e">
        <f t="shared" si="60"/>
        <v>#VALUE!</v>
      </c>
      <c r="CT70" s="102" t="e">
        <f t="shared" si="60"/>
        <v>#VALUE!</v>
      </c>
      <c r="CU70" s="102" t="e">
        <f t="shared" si="60"/>
        <v>#VALUE!</v>
      </c>
      <c r="CV70" s="102" t="e">
        <f t="shared" si="60"/>
        <v>#VALUE!</v>
      </c>
      <c r="CW70" s="102" t="e">
        <f t="shared" si="60"/>
        <v>#VALUE!</v>
      </c>
      <c r="CX70" s="102" t="e">
        <f t="shared" si="60"/>
        <v>#VALUE!</v>
      </c>
      <c r="CY70" s="102" t="e">
        <f t="shared" si="60"/>
        <v>#VALUE!</v>
      </c>
      <c r="CZ70" s="102" t="e">
        <f t="shared" si="60"/>
        <v>#VALUE!</v>
      </c>
      <c r="DA70" s="102" t="e">
        <f t="shared" si="60"/>
        <v>#VALUE!</v>
      </c>
      <c r="DB70" s="102" t="e">
        <f t="shared" si="60"/>
        <v>#VALUE!</v>
      </c>
      <c r="DC70" s="102" t="e">
        <f t="shared" si="60"/>
        <v>#VALUE!</v>
      </c>
      <c r="DD70" s="102" t="e">
        <f t="shared" si="60"/>
        <v>#VALUE!</v>
      </c>
      <c r="DE70" s="94"/>
      <c r="DF70" s="126" t="e">
        <f t="shared" si="12"/>
        <v>#VALUE!</v>
      </c>
      <c r="DG70" s="102" t="e">
        <f t="shared" si="31"/>
        <v>#VALUE!</v>
      </c>
      <c r="DH70" s="102" t="e">
        <f t="shared" si="32"/>
        <v>#VALUE!</v>
      </c>
      <c r="DI70" s="93"/>
      <c r="DJ70" s="131" t="e">
        <f t="shared" si="49"/>
        <v>#VALUE!</v>
      </c>
      <c r="DK70" s="129" t="e">
        <f t="shared" si="61"/>
        <v>#VALUE!</v>
      </c>
      <c r="DL70" s="129" t="e">
        <f t="shared" si="61"/>
        <v>#VALUE!</v>
      </c>
      <c r="DM70" s="129" t="e">
        <f t="shared" si="61"/>
        <v>#VALUE!</v>
      </c>
      <c r="DN70" s="129" t="e">
        <f t="shared" si="61"/>
        <v>#VALUE!</v>
      </c>
      <c r="DO70" s="129" t="e">
        <f t="shared" si="61"/>
        <v>#VALUE!</v>
      </c>
      <c r="DP70" s="129" t="e">
        <f t="shared" si="61"/>
        <v>#VALUE!</v>
      </c>
      <c r="DQ70" s="129" t="e">
        <f t="shared" si="61"/>
        <v>#VALUE!</v>
      </c>
      <c r="DR70" s="129" t="e">
        <f t="shared" si="61"/>
        <v>#VALUE!</v>
      </c>
      <c r="DS70" s="129" t="e">
        <f t="shared" si="61"/>
        <v>#VALUE!</v>
      </c>
      <c r="DT70" s="94"/>
    </row>
    <row r="71" spans="1:124" ht="18" customHeight="1" x14ac:dyDescent="0.35">
      <c r="A71" s="92"/>
      <c r="B71" s="105" t="e">
        <f t="shared" si="65"/>
        <v>#VALUE!</v>
      </c>
      <c r="C71" s="93"/>
      <c r="D71" s="144" t="e">
        <f t="shared" si="15"/>
        <v>#VALUE!</v>
      </c>
      <c r="E71" s="144" t="e">
        <f t="shared" si="16"/>
        <v>#VALUE!</v>
      </c>
      <c r="F71" s="144" t="e">
        <f t="shared" si="17"/>
        <v>#VALUE!</v>
      </c>
      <c r="G71" s="93"/>
      <c r="H71" s="126" t="e">
        <f t="shared" si="34"/>
        <v>#VALUE!</v>
      </c>
      <c r="I71" s="102" t="e">
        <f t="shared" si="19"/>
        <v>#VALUE!</v>
      </c>
      <c r="J71" s="102" t="e">
        <f t="shared" si="20"/>
        <v>#VALUE!</v>
      </c>
      <c r="K71" s="93"/>
      <c r="L71" s="131" t="e">
        <f t="shared" si="45"/>
        <v>#VALUE!</v>
      </c>
      <c r="M71" s="129" t="e">
        <f t="shared" si="62"/>
        <v>#VALUE!</v>
      </c>
      <c r="N71" s="102" t="e">
        <f t="shared" si="62"/>
        <v>#VALUE!</v>
      </c>
      <c r="O71" s="102" t="e">
        <f t="shared" si="62"/>
        <v>#VALUE!</v>
      </c>
      <c r="P71" s="102" t="e">
        <f t="shared" si="62"/>
        <v>#VALUE!</v>
      </c>
      <c r="Q71" s="102" t="e">
        <f t="shared" si="62"/>
        <v>#VALUE!</v>
      </c>
      <c r="R71" s="102" t="e">
        <f t="shared" si="62"/>
        <v>#VALUE!</v>
      </c>
      <c r="S71" s="102" t="e">
        <f t="shared" si="62"/>
        <v>#VALUE!</v>
      </c>
      <c r="T71" s="102" t="e">
        <f t="shared" si="62"/>
        <v>#VALUE!</v>
      </c>
      <c r="U71" s="102" t="e">
        <f t="shared" si="62"/>
        <v>#VALUE!</v>
      </c>
      <c r="V71" s="102" t="e">
        <f t="shared" si="62"/>
        <v>#VALUE!</v>
      </c>
      <c r="W71" s="102" t="e">
        <f t="shared" si="62"/>
        <v>#VALUE!</v>
      </c>
      <c r="X71" s="102" t="e">
        <f t="shared" si="62"/>
        <v>#VALUE!</v>
      </c>
      <c r="Y71" s="102" t="e">
        <f t="shared" si="62"/>
        <v>#VALUE!</v>
      </c>
      <c r="Z71" s="102" t="e">
        <f t="shared" si="62"/>
        <v>#VALUE!</v>
      </c>
      <c r="AA71" s="102" t="e">
        <f t="shared" si="62"/>
        <v>#VALUE!</v>
      </c>
      <c r="AB71" s="102" t="e">
        <f t="shared" si="62"/>
        <v>#VALUE!</v>
      </c>
      <c r="AC71" s="102" t="e">
        <f t="shared" si="58"/>
        <v>#VALUE!</v>
      </c>
      <c r="AD71" s="102" t="e">
        <f t="shared" si="58"/>
        <v>#VALUE!</v>
      </c>
      <c r="AE71" s="102" t="e">
        <f t="shared" si="58"/>
        <v>#VALUE!</v>
      </c>
      <c r="AF71" s="102" t="e">
        <f t="shared" si="58"/>
        <v>#VALUE!</v>
      </c>
      <c r="AG71" s="102" t="e">
        <f t="shared" si="58"/>
        <v>#VALUE!</v>
      </c>
      <c r="AH71" s="102" t="e">
        <f t="shared" si="58"/>
        <v>#VALUE!</v>
      </c>
      <c r="AI71" s="102" t="e">
        <f t="shared" si="58"/>
        <v>#VALUE!</v>
      </c>
      <c r="AJ71" s="102" t="e">
        <f t="shared" si="58"/>
        <v>#VALUE!</v>
      </c>
      <c r="AK71" s="102" t="e">
        <f t="shared" si="58"/>
        <v>#VALUE!</v>
      </c>
      <c r="AL71" s="102" t="e">
        <f t="shared" si="58"/>
        <v>#VALUE!</v>
      </c>
      <c r="AM71" s="102" t="e">
        <f t="shared" si="58"/>
        <v>#VALUE!</v>
      </c>
      <c r="AN71" s="102" t="e">
        <f t="shared" si="58"/>
        <v>#VALUE!</v>
      </c>
      <c r="AO71" s="102" t="e">
        <f t="shared" si="58"/>
        <v>#VALUE!</v>
      </c>
      <c r="AP71" s="102" t="e">
        <f t="shared" si="58"/>
        <v>#VALUE!</v>
      </c>
      <c r="AQ71" s="103"/>
      <c r="AR71" s="126" t="e">
        <f t="shared" si="3"/>
        <v>#VALUE!</v>
      </c>
      <c r="AS71" s="102" t="e">
        <f t="shared" si="22"/>
        <v>#VALUE!</v>
      </c>
      <c r="AT71" s="102" t="e">
        <f t="shared" si="23"/>
        <v>#VALUE!</v>
      </c>
      <c r="AU71" s="93"/>
      <c r="AV71" s="131" t="e">
        <f t="shared" si="46"/>
        <v>#VALUE!</v>
      </c>
      <c r="AW71" s="129" t="e">
        <f t="shared" si="63"/>
        <v>#VALUE!</v>
      </c>
      <c r="AX71" s="129" t="e">
        <f t="shared" si="63"/>
        <v>#VALUE!</v>
      </c>
      <c r="AY71" s="129" t="e">
        <f t="shared" si="63"/>
        <v>#VALUE!</v>
      </c>
      <c r="AZ71" s="129" t="e">
        <f t="shared" si="63"/>
        <v>#VALUE!</v>
      </c>
      <c r="BA71" s="129" t="e">
        <f t="shared" si="63"/>
        <v>#VALUE!</v>
      </c>
      <c r="BB71" s="129" t="e">
        <f t="shared" si="63"/>
        <v>#VALUE!</v>
      </c>
      <c r="BC71" s="129" t="e">
        <f t="shared" si="63"/>
        <v>#VALUE!</v>
      </c>
      <c r="BD71" s="129" t="e">
        <f t="shared" si="63"/>
        <v>#VALUE!</v>
      </c>
      <c r="BE71" s="129" t="e">
        <f t="shared" si="63"/>
        <v>#VALUE!</v>
      </c>
      <c r="BF71" s="103"/>
      <c r="BG71" s="126" t="e">
        <f t="shared" si="6"/>
        <v>#VALUE!</v>
      </c>
      <c r="BH71" s="102" t="e">
        <f t="shared" si="25"/>
        <v>#VALUE!</v>
      </c>
      <c r="BI71" s="102" t="e">
        <f t="shared" si="26"/>
        <v>#VALUE!</v>
      </c>
      <c r="BJ71" s="93"/>
      <c r="BK71" s="131" t="e">
        <f t="shared" si="47"/>
        <v>#VALUE!</v>
      </c>
      <c r="BL71" s="129" t="e">
        <f t="shared" si="59"/>
        <v>#VALUE!</v>
      </c>
      <c r="BM71" s="129" t="e">
        <f t="shared" si="59"/>
        <v>#VALUE!</v>
      </c>
      <c r="BN71" s="129" t="e">
        <f t="shared" si="59"/>
        <v>#VALUE!</v>
      </c>
      <c r="BO71" s="129" t="e">
        <f t="shared" si="59"/>
        <v>#VALUE!</v>
      </c>
      <c r="BP71" s="129" t="e">
        <f t="shared" si="59"/>
        <v>#VALUE!</v>
      </c>
      <c r="BQ71" s="129" t="e">
        <f t="shared" si="59"/>
        <v>#VALUE!</v>
      </c>
      <c r="BR71" s="129" t="e">
        <f t="shared" si="59"/>
        <v>#VALUE!</v>
      </c>
      <c r="BS71" s="129" t="e">
        <f t="shared" si="59"/>
        <v>#VALUE!</v>
      </c>
      <c r="BT71" s="129" t="e">
        <f t="shared" si="59"/>
        <v>#VALUE!</v>
      </c>
      <c r="BU71" s="94"/>
      <c r="BV71" s="126" t="e">
        <f t="shared" si="35"/>
        <v>#VALUE!</v>
      </c>
      <c r="BW71" s="102" t="e">
        <f t="shared" si="28"/>
        <v>#VALUE!</v>
      </c>
      <c r="BX71" s="102" t="e">
        <f t="shared" si="29"/>
        <v>#VALUE!</v>
      </c>
      <c r="BY71" s="93"/>
      <c r="BZ71" s="131" t="e">
        <f t="shared" si="48"/>
        <v>#VALUE!</v>
      </c>
      <c r="CA71" s="129" t="e">
        <f t="shared" si="64"/>
        <v>#VALUE!</v>
      </c>
      <c r="CB71" s="102" t="e">
        <f t="shared" si="64"/>
        <v>#VALUE!</v>
      </c>
      <c r="CC71" s="102" t="e">
        <f t="shared" si="64"/>
        <v>#VALUE!</v>
      </c>
      <c r="CD71" s="102" t="e">
        <f t="shared" si="64"/>
        <v>#VALUE!</v>
      </c>
      <c r="CE71" s="102" t="e">
        <f t="shared" si="64"/>
        <v>#VALUE!</v>
      </c>
      <c r="CF71" s="102" t="e">
        <f t="shared" si="64"/>
        <v>#VALUE!</v>
      </c>
      <c r="CG71" s="102" t="e">
        <f t="shared" si="64"/>
        <v>#VALUE!</v>
      </c>
      <c r="CH71" s="102" t="e">
        <f t="shared" si="64"/>
        <v>#VALUE!</v>
      </c>
      <c r="CI71" s="102" t="e">
        <f t="shared" si="64"/>
        <v>#VALUE!</v>
      </c>
      <c r="CJ71" s="102" t="e">
        <f t="shared" si="64"/>
        <v>#VALUE!</v>
      </c>
      <c r="CK71" s="102" t="e">
        <f t="shared" si="64"/>
        <v>#VALUE!</v>
      </c>
      <c r="CL71" s="102" t="e">
        <f t="shared" si="64"/>
        <v>#VALUE!</v>
      </c>
      <c r="CM71" s="102" t="e">
        <f t="shared" si="64"/>
        <v>#VALUE!</v>
      </c>
      <c r="CN71" s="102" t="e">
        <f t="shared" si="64"/>
        <v>#VALUE!</v>
      </c>
      <c r="CO71" s="102" t="e">
        <f t="shared" si="64"/>
        <v>#VALUE!</v>
      </c>
      <c r="CP71" s="102" t="e">
        <f t="shared" si="64"/>
        <v>#VALUE!</v>
      </c>
      <c r="CQ71" s="102" t="e">
        <f t="shared" si="60"/>
        <v>#VALUE!</v>
      </c>
      <c r="CR71" s="102" t="e">
        <f t="shared" si="60"/>
        <v>#VALUE!</v>
      </c>
      <c r="CS71" s="102" t="e">
        <f t="shared" si="60"/>
        <v>#VALUE!</v>
      </c>
      <c r="CT71" s="102" t="e">
        <f t="shared" si="60"/>
        <v>#VALUE!</v>
      </c>
      <c r="CU71" s="102" t="e">
        <f t="shared" si="60"/>
        <v>#VALUE!</v>
      </c>
      <c r="CV71" s="102" t="e">
        <f t="shared" si="60"/>
        <v>#VALUE!</v>
      </c>
      <c r="CW71" s="102" t="e">
        <f t="shared" si="60"/>
        <v>#VALUE!</v>
      </c>
      <c r="CX71" s="102" t="e">
        <f t="shared" si="60"/>
        <v>#VALUE!</v>
      </c>
      <c r="CY71" s="102" t="e">
        <f t="shared" si="60"/>
        <v>#VALUE!</v>
      </c>
      <c r="CZ71" s="102" t="e">
        <f t="shared" si="60"/>
        <v>#VALUE!</v>
      </c>
      <c r="DA71" s="102" t="e">
        <f t="shared" si="60"/>
        <v>#VALUE!</v>
      </c>
      <c r="DB71" s="102" t="e">
        <f t="shared" si="60"/>
        <v>#VALUE!</v>
      </c>
      <c r="DC71" s="102" t="e">
        <f t="shared" si="60"/>
        <v>#VALUE!</v>
      </c>
      <c r="DD71" s="102" t="e">
        <f t="shared" si="60"/>
        <v>#VALUE!</v>
      </c>
      <c r="DE71" s="94"/>
      <c r="DF71" s="126" t="e">
        <f t="shared" si="12"/>
        <v>#VALUE!</v>
      </c>
      <c r="DG71" s="102" t="e">
        <f t="shared" si="31"/>
        <v>#VALUE!</v>
      </c>
      <c r="DH71" s="102" t="e">
        <f t="shared" si="32"/>
        <v>#VALUE!</v>
      </c>
      <c r="DI71" s="93"/>
      <c r="DJ71" s="131" t="e">
        <f t="shared" si="49"/>
        <v>#VALUE!</v>
      </c>
      <c r="DK71" s="129" t="e">
        <f t="shared" si="61"/>
        <v>#VALUE!</v>
      </c>
      <c r="DL71" s="129" t="e">
        <f t="shared" si="61"/>
        <v>#VALUE!</v>
      </c>
      <c r="DM71" s="129" t="e">
        <f t="shared" si="61"/>
        <v>#VALUE!</v>
      </c>
      <c r="DN71" s="129" t="e">
        <f t="shared" si="61"/>
        <v>#VALUE!</v>
      </c>
      <c r="DO71" s="129" t="e">
        <f t="shared" si="61"/>
        <v>#VALUE!</v>
      </c>
      <c r="DP71" s="129" t="e">
        <f t="shared" si="61"/>
        <v>#VALUE!</v>
      </c>
      <c r="DQ71" s="129" t="e">
        <f t="shared" si="61"/>
        <v>#VALUE!</v>
      </c>
      <c r="DR71" s="129" t="e">
        <f t="shared" si="61"/>
        <v>#VALUE!</v>
      </c>
      <c r="DS71" s="129" t="e">
        <f t="shared" si="61"/>
        <v>#VALUE!</v>
      </c>
      <c r="DT71" s="94"/>
    </row>
    <row r="72" spans="1:124" ht="10" customHeight="1" x14ac:dyDescent="0.35">
      <c r="A72" s="92"/>
      <c r="B72" s="108"/>
      <c r="C72" s="93"/>
      <c r="D72" s="93"/>
      <c r="E72" s="93"/>
      <c r="F72" s="93"/>
      <c r="G72" s="93"/>
      <c r="H72" s="135"/>
      <c r="I72" s="135"/>
      <c r="J72" s="135"/>
      <c r="K72" s="9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35"/>
      <c r="AS72" s="135"/>
      <c r="AT72" s="135"/>
      <c r="AU72" s="93"/>
      <c r="AV72" s="103"/>
      <c r="AW72" s="103"/>
      <c r="AX72" s="103"/>
      <c r="AY72" s="103"/>
      <c r="AZ72" s="103"/>
      <c r="BA72" s="103"/>
      <c r="BB72" s="103"/>
      <c r="BC72" s="103"/>
      <c r="BD72" s="103"/>
      <c r="BE72" s="103"/>
      <c r="BF72" s="103"/>
      <c r="BG72" s="135"/>
      <c r="BH72" s="135"/>
      <c r="BI72" s="135"/>
      <c r="BJ72" s="93"/>
      <c r="BK72" s="103"/>
      <c r="BL72" s="103"/>
      <c r="BM72" s="103"/>
      <c r="BN72" s="103"/>
      <c r="BO72" s="103"/>
      <c r="BP72" s="103"/>
      <c r="BQ72" s="103"/>
      <c r="BR72" s="103"/>
      <c r="BS72" s="103"/>
      <c r="BT72" s="103"/>
      <c r="BU72" s="93"/>
      <c r="BV72" s="135"/>
      <c r="BW72" s="135"/>
      <c r="BX72" s="135"/>
      <c r="BY72" s="9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93"/>
      <c r="DF72" s="210"/>
      <c r="DG72" s="135"/>
      <c r="DH72" s="135"/>
      <c r="DI72" s="93"/>
      <c r="DJ72" s="103"/>
      <c r="DK72" s="103"/>
      <c r="DL72" s="103"/>
      <c r="DM72" s="103"/>
      <c r="DN72" s="103"/>
      <c r="DO72" s="103"/>
      <c r="DP72" s="103"/>
      <c r="DQ72" s="103"/>
      <c r="DR72" s="103"/>
      <c r="DS72" s="103"/>
      <c r="DT72" s="94"/>
    </row>
    <row r="73" spans="1:124" ht="18" customHeight="1" x14ac:dyDescent="0.35">
      <c r="A73" s="92"/>
      <c r="B73" s="108"/>
      <c r="C73" s="93"/>
      <c r="D73" s="136">
        <f>COUNTIF(D11:D71,"&gt;=75")</f>
        <v>0</v>
      </c>
      <c r="E73" s="136">
        <f>COUNTIF(E11:E71,"&gt;=75")</f>
        <v>0</v>
      </c>
      <c r="F73" s="136">
        <f>COUNTIF(F11:F71,"&gt;=75")</f>
        <v>0</v>
      </c>
      <c r="G73" s="93"/>
      <c r="H73" s="136">
        <f>COUNTIF(H11:H71,"&gt;=75")</f>
        <v>0</v>
      </c>
      <c r="I73" s="136">
        <f>COUNTIF(I11:I71,"&gt;=75")</f>
        <v>0</v>
      </c>
      <c r="J73" s="136">
        <f>COUNTIF(J11:J71,"&gt;=75")</f>
        <v>0</v>
      </c>
      <c r="K73" s="9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36">
        <f>COUNTIF(AR11:AR71,"&gt;=75")</f>
        <v>0</v>
      </c>
      <c r="AS73" s="136">
        <f>COUNTIF(AS11:AS71,"&gt;=75")</f>
        <v>0</v>
      </c>
      <c r="AT73" s="136">
        <f>COUNTIF(AT11:AT71,"&gt;=75")</f>
        <v>0</v>
      </c>
      <c r="AU73" s="93"/>
      <c r="AV73" s="103"/>
      <c r="AW73" s="103"/>
      <c r="AX73" s="103"/>
      <c r="AY73" s="103"/>
      <c r="AZ73" s="103"/>
      <c r="BA73" s="103"/>
      <c r="BB73" s="103"/>
      <c r="BC73" s="103"/>
      <c r="BD73" s="103"/>
      <c r="BE73" s="103"/>
      <c r="BF73" s="103"/>
      <c r="BG73" s="136">
        <f>COUNTIF(BG11:BG71,"&gt;=75")</f>
        <v>0</v>
      </c>
      <c r="BH73" s="136">
        <f>COUNTIF(BH11:BH71,"&gt;=75")</f>
        <v>0</v>
      </c>
      <c r="BI73" s="136">
        <f>COUNTIF(BI11:BI71,"&gt;=75")</f>
        <v>0</v>
      </c>
      <c r="BJ73" s="93"/>
      <c r="BK73" s="103"/>
      <c r="BL73" s="103"/>
      <c r="BM73" s="103"/>
      <c r="BN73" s="103"/>
      <c r="BO73" s="103"/>
      <c r="BP73" s="103"/>
      <c r="BQ73" s="103"/>
      <c r="BR73" s="103"/>
      <c r="BS73" s="103"/>
      <c r="BT73" s="103"/>
      <c r="BU73" s="94"/>
      <c r="BV73" s="136">
        <f>COUNTIF(BV11:BV71,"&gt;=75")</f>
        <v>0</v>
      </c>
      <c r="BW73" s="136">
        <f>COUNTIF(BW11:BW71,"&gt;=75")</f>
        <v>0</v>
      </c>
      <c r="BX73" s="136">
        <f>COUNTIF(BX11:BX71,"&gt;=75")</f>
        <v>0</v>
      </c>
      <c r="BY73" s="9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94"/>
      <c r="DF73" s="136">
        <f>COUNTIF(DF11:DF71,"&gt;=75")</f>
        <v>0</v>
      </c>
      <c r="DG73" s="136">
        <f>COUNTIF(DG11:DG71,"&gt;=75")</f>
        <v>0</v>
      </c>
      <c r="DH73" s="136">
        <f>COUNTIF(DH11:DH71,"&gt;=75")</f>
        <v>0</v>
      </c>
      <c r="DI73" s="93"/>
      <c r="DJ73" s="103"/>
      <c r="DK73" s="103"/>
      <c r="DL73" s="103"/>
      <c r="DM73" s="103"/>
      <c r="DN73" s="103"/>
      <c r="DO73" s="103"/>
      <c r="DP73" s="103"/>
      <c r="DQ73" s="103"/>
      <c r="DR73" s="103"/>
      <c r="DS73" s="103"/>
      <c r="DT73" s="94"/>
    </row>
    <row r="74" spans="1:124" ht="10" customHeight="1" x14ac:dyDescent="0.35">
      <c r="A74" s="95"/>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209"/>
      <c r="DG74" s="96"/>
      <c r="DH74" s="96"/>
      <c r="DI74" s="96"/>
      <c r="DJ74" s="96"/>
      <c r="DK74" s="96"/>
      <c r="DL74" s="96"/>
      <c r="DM74" s="96"/>
      <c r="DN74" s="96"/>
      <c r="DO74" s="96"/>
      <c r="DP74" s="96"/>
      <c r="DQ74" s="96"/>
      <c r="DR74" s="96"/>
      <c r="DS74" s="96"/>
      <c r="DT74" s="97"/>
    </row>
  </sheetData>
  <sheetProtection algorithmName="SHA-512" hashValue="dHFEjMe5GrFi/x5BB6rSqN5v0I1rpIwEFJvjbRdZjp1MDsVXsFqqNHaFYpfsseTb5eX2Xt+A6psTYPQV52Rg9g==" saltValue="6uV2/gk0jQrAteTiIz8U1A==" spinCount="100000" sheet="1" objects="1" scenarios="1"/>
  <mergeCells count="65">
    <mergeCell ref="AR8:AV8"/>
    <mergeCell ref="BG8:BK8"/>
    <mergeCell ref="BV8:BZ8"/>
    <mergeCell ref="DF8:DJ8"/>
    <mergeCell ref="AR6:AV6"/>
    <mergeCell ref="BG6:BK6"/>
    <mergeCell ref="BV6:BZ6"/>
    <mergeCell ref="DF6:DJ6"/>
    <mergeCell ref="BG5:BK5"/>
    <mergeCell ref="BV5:BZ5"/>
    <mergeCell ref="DF5:DJ5"/>
    <mergeCell ref="H7:L7"/>
    <mergeCell ref="AR7:AV7"/>
    <mergeCell ref="BG7:BK7"/>
    <mergeCell ref="BV7:BZ7"/>
    <mergeCell ref="DF7:DJ7"/>
    <mergeCell ref="DK2:DM2"/>
    <mergeCell ref="DN2:DP2"/>
    <mergeCell ref="DQ2:DS2"/>
    <mergeCell ref="AR4:AV4"/>
    <mergeCell ref="BG4:BK4"/>
    <mergeCell ref="BV4:BZ4"/>
    <mergeCell ref="DF4:DJ4"/>
    <mergeCell ref="AR3:AV3"/>
    <mergeCell ref="BG3:BK3"/>
    <mergeCell ref="BV3:BZ3"/>
    <mergeCell ref="DF3:DJ3"/>
    <mergeCell ref="DB2:DD2"/>
    <mergeCell ref="DF2:DJ2"/>
    <mergeCell ref="CY2:DA2"/>
    <mergeCell ref="BO2:BQ2"/>
    <mergeCell ref="BR2:BT2"/>
    <mergeCell ref="CM2:CO2"/>
    <mergeCell ref="CP2:CR2"/>
    <mergeCell ref="CS2:CU2"/>
    <mergeCell ref="CV2:CX2"/>
    <mergeCell ref="BL2:BN2"/>
    <mergeCell ref="BV2:BZ2"/>
    <mergeCell ref="CA2:CC2"/>
    <mergeCell ref="CD2:CF2"/>
    <mergeCell ref="CG2:CI2"/>
    <mergeCell ref="CJ2:CL2"/>
    <mergeCell ref="BG2:BK2"/>
    <mergeCell ref="V2:X2"/>
    <mergeCell ref="H4:L4"/>
    <mergeCell ref="H6:L6"/>
    <mergeCell ref="H8:L8"/>
    <mergeCell ref="AN2:AP2"/>
    <mergeCell ref="AR2:AV2"/>
    <mergeCell ref="AW2:AY2"/>
    <mergeCell ref="AZ2:BB2"/>
    <mergeCell ref="BC2:BE2"/>
    <mergeCell ref="Y2:AA2"/>
    <mergeCell ref="AB2:AD2"/>
    <mergeCell ref="AE2:AG2"/>
    <mergeCell ref="AH2:AJ2"/>
    <mergeCell ref="AK2:AM2"/>
    <mergeCell ref="AR5:AV5"/>
    <mergeCell ref="D2:F8"/>
    <mergeCell ref="H2:L2"/>
    <mergeCell ref="M2:O2"/>
    <mergeCell ref="P2:R2"/>
    <mergeCell ref="S2:U2"/>
    <mergeCell ref="H3:L3"/>
    <mergeCell ref="H5:L5"/>
  </mergeCells>
  <conditionalFormatting sqref="M11:AP73 AW11:BE73 BL11:BT73 CA11:DD73 DK11:DS73">
    <cfRule type="cellIs" dxfId="0" priority="3" operator="equal">
      <formula>0</formula>
    </cfRule>
  </conditionalFormatting>
  <printOptions horizontalCentered="1"/>
  <pageMargins left="0.39370078740157483" right="0.39370078740157483" top="1.5748031496062993" bottom="0.59055118110236227" header="0.39370078740157483" footer="0.31496062992125984"/>
  <pageSetup paperSize="9" fitToWidth="0" orientation="landscape" r:id="rId1"/>
  <headerFooter>
    <oddHeader>&amp;L&amp;"Verdana,Standard"&amp;9&amp;G&amp;C&amp;"Verdana,Fett"&amp;12
IPMA Level A, B und C
Antrag auf Zertifizierung
Geleistete Stunden&amp;R&amp;G</oddHeader>
    <oddFooter>&amp;L&amp;"Verdana,Standard"&amp;9© VZPM&amp;C&amp;"Verdana,Standard"&amp;9&amp;F&amp;R&amp;"Verdana,Standard"&amp;9&amp;A Seite &amp;P/&amp;N</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1:C319"/>
  <sheetViews>
    <sheetView workbookViewId="0">
      <selection activeCell="C32" sqref="C32"/>
    </sheetView>
  </sheetViews>
  <sheetFormatPr baseColWidth="10" defaultColWidth="11.453125" defaultRowHeight="18" customHeight="1" x14ac:dyDescent="0.35"/>
  <cols>
    <col min="1" max="1" width="23.1796875" style="1" bestFit="1" customWidth="1"/>
    <col min="2" max="2" width="74.26953125" style="1" bestFit="1" customWidth="1"/>
    <col min="3" max="3" width="45.7265625" style="1" bestFit="1" customWidth="1"/>
    <col min="4" max="16384" width="11.453125" style="1"/>
  </cols>
  <sheetData>
    <row r="1" spans="1:2" ht="18" customHeight="1" x14ac:dyDescent="0.35">
      <c r="A1" s="201" t="s">
        <v>31</v>
      </c>
      <c r="B1" s="201" t="s">
        <v>1579</v>
      </c>
    </row>
    <row r="2" spans="1:2" ht="18" customHeight="1" x14ac:dyDescent="0.35">
      <c r="A2" s="201"/>
      <c r="B2" s="201" t="s">
        <v>1580</v>
      </c>
    </row>
    <row r="3" spans="1:2" ht="18" customHeight="1" x14ac:dyDescent="0.35">
      <c r="A3" s="201"/>
      <c r="B3" s="201"/>
    </row>
    <row r="4" spans="1:2" ht="18" customHeight="1" x14ac:dyDescent="0.35">
      <c r="A4" s="201" t="s">
        <v>1581</v>
      </c>
      <c r="B4" s="201" t="s">
        <v>1582</v>
      </c>
    </row>
    <row r="5" spans="1:2" ht="18" customHeight="1" x14ac:dyDescent="0.35">
      <c r="A5" s="201"/>
      <c r="B5" s="201" t="s">
        <v>1583</v>
      </c>
    </row>
    <row r="6" spans="1:2" ht="18" customHeight="1" x14ac:dyDescent="0.35">
      <c r="A6" s="201"/>
      <c r="B6" s="201" t="s">
        <v>1584</v>
      </c>
    </row>
    <row r="7" spans="1:2" ht="18" customHeight="1" x14ac:dyDescent="0.35">
      <c r="A7" s="201"/>
      <c r="B7" s="201" t="s">
        <v>1585</v>
      </c>
    </row>
    <row r="8" spans="1:2" ht="18" customHeight="1" x14ac:dyDescent="0.35">
      <c r="A8" s="201"/>
      <c r="B8" s="201" t="s">
        <v>1586</v>
      </c>
    </row>
    <row r="9" spans="1:2" ht="18" customHeight="1" x14ac:dyDescent="0.35">
      <c r="A9" s="201"/>
      <c r="B9" s="201" t="s">
        <v>1587</v>
      </c>
    </row>
    <row r="10" spans="1:2" ht="18" customHeight="1" x14ac:dyDescent="0.35">
      <c r="A10" s="201"/>
      <c r="B10" s="201" t="s">
        <v>1588</v>
      </c>
    </row>
    <row r="11" spans="1:2" ht="18" customHeight="1" x14ac:dyDescent="0.35">
      <c r="A11" s="201"/>
      <c r="B11" s="201" t="s">
        <v>1589</v>
      </c>
    </row>
    <row r="12" spans="1:2" ht="18" customHeight="1" x14ac:dyDescent="0.35">
      <c r="A12" s="201"/>
      <c r="B12" s="201" t="s">
        <v>1590</v>
      </c>
    </row>
    <row r="13" spans="1:2" ht="18" customHeight="1" x14ac:dyDescent="0.35">
      <c r="A13" s="201"/>
      <c r="B13" s="201" t="s">
        <v>1591</v>
      </c>
    </row>
    <row r="14" spans="1:2" ht="18" customHeight="1" x14ac:dyDescent="0.35">
      <c r="A14" s="201"/>
      <c r="B14" s="201" t="s">
        <v>1592</v>
      </c>
    </row>
    <row r="15" spans="1:2" ht="18" customHeight="1" x14ac:dyDescent="0.35">
      <c r="A15" s="201"/>
      <c r="B15" s="201" t="s">
        <v>1593</v>
      </c>
    </row>
    <row r="16" spans="1:2" ht="18" customHeight="1" x14ac:dyDescent="0.35">
      <c r="A16" s="201"/>
      <c r="B16" s="201" t="s">
        <v>1594</v>
      </c>
    </row>
    <row r="17" spans="1:2" ht="18" customHeight="1" x14ac:dyDescent="0.35">
      <c r="A17" s="201"/>
      <c r="B17" s="201" t="s">
        <v>1595</v>
      </c>
    </row>
    <row r="19" spans="1:2" ht="18" customHeight="1" x14ac:dyDescent="0.35">
      <c r="A19" s="201" t="s">
        <v>22</v>
      </c>
      <c r="B19" s="201" t="s">
        <v>81</v>
      </c>
    </row>
    <row r="20" spans="1:2" ht="18" customHeight="1" x14ac:dyDescent="0.35">
      <c r="A20" s="201"/>
      <c r="B20" s="201" t="s">
        <v>82</v>
      </c>
    </row>
    <row r="21" spans="1:2" ht="18" customHeight="1" x14ac:dyDescent="0.35">
      <c r="A21" s="201"/>
      <c r="B21" s="201" t="s">
        <v>83</v>
      </c>
    </row>
    <row r="22" spans="1:2" ht="18" customHeight="1" x14ac:dyDescent="0.35">
      <c r="A22" s="201"/>
      <c r="B22" s="201"/>
    </row>
    <row r="23" spans="1:2" ht="18" customHeight="1" x14ac:dyDescent="0.35">
      <c r="A23" s="201" t="s">
        <v>1596</v>
      </c>
      <c r="B23" s="201" t="s">
        <v>1597</v>
      </c>
    </row>
    <row r="24" spans="1:2" ht="18" customHeight="1" x14ac:dyDescent="0.35">
      <c r="A24" s="201"/>
      <c r="B24" s="201" t="s">
        <v>1598</v>
      </c>
    </row>
    <row r="25" spans="1:2" ht="18" customHeight="1" x14ac:dyDescent="0.35">
      <c r="A25" s="201"/>
      <c r="B25" s="201" t="s">
        <v>1599</v>
      </c>
    </row>
    <row r="26" spans="1:2" ht="18" customHeight="1" x14ac:dyDescent="0.35">
      <c r="A26" s="201"/>
      <c r="B26" s="201" t="s">
        <v>1600</v>
      </c>
    </row>
    <row r="27" spans="1:2" ht="18" customHeight="1" x14ac:dyDescent="0.35">
      <c r="A27" s="201"/>
      <c r="B27" s="201" t="s">
        <v>1601</v>
      </c>
    </row>
    <row r="28" spans="1:2" ht="18" customHeight="1" x14ac:dyDescent="0.35">
      <c r="A28" s="201"/>
      <c r="B28" s="201" t="s">
        <v>1602</v>
      </c>
    </row>
    <row r="29" spans="1:2" ht="18" customHeight="1" x14ac:dyDescent="0.35">
      <c r="A29" s="201"/>
      <c r="B29" s="201" t="s">
        <v>1603</v>
      </c>
    </row>
    <row r="30" spans="1:2" ht="18" customHeight="1" x14ac:dyDescent="0.35">
      <c r="A30" s="201"/>
      <c r="B30" s="201" t="s">
        <v>1604</v>
      </c>
    </row>
    <row r="31" spans="1:2" ht="18" customHeight="1" x14ac:dyDescent="0.35">
      <c r="A31" s="201"/>
      <c r="B31" s="201" t="s">
        <v>1605</v>
      </c>
    </row>
    <row r="32" spans="1:2" ht="18" customHeight="1" x14ac:dyDescent="0.35">
      <c r="A32" s="201"/>
      <c r="B32" s="201" t="s">
        <v>1606</v>
      </c>
    </row>
    <row r="33" spans="1:2" ht="18" customHeight="1" x14ac:dyDescent="0.35">
      <c r="A33" s="201"/>
      <c r="B33" s="201"/>
    </row>
    <row r="34" spans="1:2" ht="18" customHeight="1" x14ac:dyDescent="0.35">
      <c r="A34" s="201" t="s">
        <v>19</v>
      </c>
      <c r="B34" s="201" t="s">
        <v>1607</v>
      </c>
    </row>
    <row r="35" spans="1:2" ht="18" customHeight="1" x14ac:dyDescent="0.35">
      <c r="A35" s="201"/>
      <c r="B35" s="201" t="s">
        <v>1597</v>
      </c>
    </row>
    <row r="36" spans="1:2" ht="18" customHeight="1" x14ac:dyDescent="0.35">
      <c r="A36" s="201"/>
      <c r="B36" s="201" t="s">
        <v>1598</v>
      </c>
    </row>
    <row r="37" spans="1:2" ht="18" customHeight="1" x14ac:dyDescent="0.35">
      <c r="A37" s="201"/>
      <c r="B37" s="201" t="s">
        <v>1599</v>
      </c>
    </row>
    <row r="38" spans="1:2" ht="18" customHeight="1" x14ac:dyDescent="0.35">
      <c r="A38" s="201"/>
      <c r="B38" s="201" t="s">
        <v>1600</v>
      </c>
    </row>
    <row r="39" spans="1:2" ht="18" customHeight="1" x14ac:dyDescent="0.35">
      <c r="A39" s="201"/>
      <c r="B39" s="201" t="s">
        <v>1601</v>
      </c>
    </row>
    <row r="40" spans="1:2" ht="18" customHeight="1" x14ac:dyDescent="0.35">
      <c r="A40" s="201"/>
      <c r="B40" s="201" t="s">
        <v>1602</v>
      </c>
    </row>
    <row r="41" spans="1:2" ht="18" customHeight="1" x14ac:dyDescent="0.35">
      <c r="A41" s="201"/>
      <c r="B41" s="201" t="s">
        <v>1603</v>
      </c>
    </row>
    <row r="42" spans="1:2" ht="18" customHeight="1" x14ac:dyDescent="0.35">
      <c r="A42" s="201"/>
      <c r="B42" s="201" t="s">
        <v>1604</v>
      </c>
    </row>
    <row r="43" spans="1:2" ht="18" customHeight="1" x14ac:dyDescent="0.35">
      <c r="A43" s="201"/>
      <c r="B43" s="201" t="s">
        <v>1605</v>
      </c>
    </row>
    <row r="44" spans="1:2" ht="18" customHeight="1" x14ac:dyDescent="0.35">
      <c r="A44" s="201"/>
      <c r="B44" s="201" t="s">
        <v>1606</v>
      </c>
    </row>
    <row r="45" spans="1:2" ht="18" customHeight="1" x14ac:dyDescent="0.35">
      <c r="A45" s="201"/>
      <c r="B45" s="201"/>
    </row>
    <row r="46" spans="1:2" ht="18" customHeight="1" x14ac:dyDescent="0.35">
      <c r="A46" s="201" t="s">
        <v>1608</v>
      </c>
      <c r="B46" s="201" t="s">
        <v>1609</v>
      </c>
    </row>
    <row r="47" spans="1:2" ht="18" customHeight="1" x14ac:dyDescent="0.35">
      <c r="A47" s="201"/>
      <c r="B47" s="201" t="s">
        <v>1610</v>
      </c>
    </row>
    <row r="48" spans="1:2" ht="18" customHeight="1" x14ac:dyDescent="0.35">
      <c r="A48" s="201"/>
      <c r="B48" s="201" t="s">
        <v>1611</v>
      </c>
    </row>
    <row r="50" spans="1:3" ht="18" customHeight="1" x14ac:dyDescent="0.35">
      <c r="A50" s="201" t="s">
        <v>1612</v>
      </c>
      <c r="B50" s="201" t="s">
        <v>49</v>
      </c>
      <c r="C50" s="201"/>
    </row>
    <row r="51" spans="1:3" ht="18" customHeight="1" x14ac:dyDescent="0.35">
      <c r="A51" s="201"/>
      <c r="B51" s="201" t="s">
        <v>1613</v>
      </c>
      <c r="C51" s="201"/>
    </row>
    <row r="52" spans="1:3" ht="18" customHeight="1" x14ac:dyDescent="0.35">
      <c r="A52" s="201"/>
      <c r="B52" s="201" t="s">
        <v>1614</v>
      </c>
      <c r="C52" s="201"/>
    </row>
    <row r="54" spans="1:3" ht="18" customHeight="1" x14ac:dyDescent="0.35">
      <c r="A54" s="201" t="s">
        <v>1615</v>
      </c>
      <c r="B54" s="201" t="s">
        <v>1616</v>
      </c>
      <c r="C54" s="201"/>
    </row>
    <row r="55" spans="1:3" ht="18" customHeight="1" x14ac:dyDescent="0.35">
      <c r="A55" s="201"/>
      <c r="B55" s="201" t="s">
        <v>1617</v>
      </c>
      <c r="C55" s="201"/>
    </row>
    <row r="56" spans="1:3" ht="18" customHeight="1" x14ac:dyDescent="0.35">
      <c r="A56" s="201"/>
      <c r="B56" s="201" t="s">
        <v>1618</v>
      </c>
      <c r="C56" s="201"/>
    </row>
    <row r="57" spans="1:3" ht="18" customHeight="1" x14ac:dyDescent="0.35">
      <c r="A57" s="201"/>
      <c r="B57" s="201" t="s">
        <v>1863</v>
      </c>
      <c r="C57" s="201"/>
    </row>
    <row r="58" spans="1:3" ht="18" customHeight="1" x14ac:dyDescent="0.35">
      <c r="A58" s="201"/>
      <c r="B58" s="201" t="s">
        <v>1619</v>
      </c>
      <c r="C58" s="201"/>
    </row>
    <row r="59" spans="1:3" ht="18" customHeight="1" x14ac:dyDescent="0.35">
      <c r="A59" s="201"/>
      <c r="B59" s="201" t="s">
        <v>1620</v>
      </c>
      <c r="C59" s="201"/>
    </row>
    <row r="60" spans="1:3" ht="18" customHeight="1" x14ac:dyDescent="0.35">
      <c r="A60" s="201"/>
      <c r="B60" s="201" t="s">
        <v>1621</v>
      </c>
      <c r="C60" s="201"/>
    </row>
    <row r="61" spans="1:3" ht="18" customHeight="1" x14ac:dyDescent="0.35">
      <c r="A61" s="201"/>
      <c r="B61" s="201" t="s">
        <v>1622</v>
      </c>
      <c r="C61" s="201"/>
    </row>
    <row r="63" spans="1:3" ht="18" customHeight="1" x14ac:dyDescent="0.35">
      <c r="A63" s="201" t="s">
        <v>1623</v>
      </c>
      <c r="B63" s="201" t="s">
        <v>1624</v>
      </c>
      <c r="C63" s="201"/>
    </row>
    <row r="64" spans="1:3" ht="18" customHeight="1" x14ac:dyDescent="0.35">
      <c r="A64" s="201"/>
      <c r="B64" s="201" t="s">
        <v>100</v>
      </c>
      <c r="C64" s="201"/>
    </row>
    <row r="66" spans="1:3" ht="18" customHeight="1" x14ac:dyDescent="0.35">
      <c r="A66" s="201" t="s">
        <v>1625</v>
      </c>
      <c r="B66" s="201" t="s">
        <v>1626</v>
      </c>
      <c r="C66" s="201"/>
    </row>
    <row r="67" spans="1:3" ht="18" customHeight="1" x14ac:dyDescent="0.35">
      <c r="A67" s="201"/>
      <c r="B67" s="201" t="s">
        <v>1627</v>
      </c>
      <c r="C67" s="201"/>
    </row>
    <row r="69" spans="1:3" ht="18" customHeight="1" x14ac:dyDescent="0.35">
      <c r="A69" s="201" t="s">
        <v>1628</v>
      </c>
      <c r="B69" s="201" t="s">
        <v>1616</v>
      </c>
      <c r="C69" s="201"/>
    </row>
    <row r="70" spans="1:3" ht="18" customHeight="1" x14ac:dyDescent="0.35">
      <c r="A70" s="201"/>
      <c r="B70" s="201" t="s">
        <v>1629</v>
      </c>
      <c r="C70" s="201"/>
    </row>
    <row r="71" spans="1:3" ht="18" customHeight="1" x14ac:dyDescent="0.35">
      <c r="A71" s="201"/>
      <c r="B71" s="201" t="s">
        <v>1619</v>
      </c>
      <c r="C71" s="201"/>
    </row>
    <row r="72" spans="1:3" ht="18" customHeight="1" x14ac:dyDescent="0.35">
      <c r="A72" s="201"/>
      <c r="B72" s="201" t="s">
        <v>1863</v>
      </c>
      <c r="C72" s="201"/>
    </row>
    <row r="73" spans="1:3" ht="18" customHeight="1" x14ac:dyDescent="0.35">
      <c r="A73" s="201"/>
      <c r="B73" s="201" t="s">
        <v>1622</v>
      </c>
      <c r="C73" s="201"/>
    </row>
    <row r="75" spans="1:3" ht="18" customHeight="1" x14ac:dyDescent="0.35">
      <c r="A75" s="201" t="s">
        <v>240</v>
      </c>
      <c r="B75" s="201" t="s">
        <v>1630</v>
      </c>
      <c r="C75" s="201"/>
    </row>
    <row r="76" spans="1:3" ht="18" customHeight="1" x14ac:dyDescent="0.35">
      <c r="A76" s="201"/>
      <c r="B76" s="201" t="s">
        <v>1631</v>
      </c>
      <c r="C76" s="140"/>
    </row>
    <row r="77" spans="1:3" ht="18" customHeight="1" x14ac:dyDescent="0.35">
      <c r="A77" s="201"/>
      <c r="B77" s="201" t="s">
        <v>1632</v>
      </c>
      <c r="C77" s="201"/>
    </row>
    <row r="78" spans="1:3" ht="18" customHeight="1" x14ac:dyDescent="0.35">
      <c r="A78" s="201"/>
      <c r="B78" s="201" t="s">
        <v>1633</v>
      </c>
      <c r="C78" s="201"/>
    </row>
    <row r="79" spans="1:3" ht="18" customHeight="1" x14ac:dyDescent="0.35">
      <c r="A79" s="201"/>
      <c r="B79" s="201" t="s">
        <v>1634</v>
      </c>
      <c r="C79" s="201"/>
    </row>
    <row r="80" spans="1:3" ht="18" customHeight="1" x14ac:dyDescent="0.35">
      <c r="A80" s="201"/>
      <c r="B80" s="201" t="s">
        <v>1635</v>
      </c>
      <c r="C80" s="201"/>
    </row>
    <row r="81" spans="1:3" ht="18" customHeight="1" x14ac:dyDescent="0.35">
      <c r="A81" s="201"/>
      <c r="B81" s="201" t="s">
        <v>1636</v>
      </c>
      <c r="C81" s="201"/>
    </row>
    <row r="82" spans="1:3" ht="18" customHeight="1" x14ac:dyDescent="0.35">
      <c r="A82" s="201"/>
      <c r="B82" s="201" t="s">
        <v>1637</v>
      </c>
      <c r="C82" s="201"/>
    </row>
    <row r="83" spans="1:3" ht="18" customHeight="1" x14ac:dyDescent="0.35">
      <c r="A83" s="201"/>
      <c r="B83" s="201" t="s">
        <v>1638</v>
      </c>
    </row>
    <row r="84" spans="1:3" ht="18" customHeight="1" x14ac:dyDescent="0.35">
      <c r="A84" s="201"/>
      <c r="B84" s="201" t="s">
        <v>1639</v>
      </c>
    </row>
    <row r="85" spans="1:3" ht="18" customHeight="1" x14ac:dyDescent="0.35">
      <c r="A85" s="201"/>
      <c r="B85" s="201" t="s">
        <v>329</v>
      </c>
    </row>
    <row r="86" spans="1:3" ht="18" customHeight="1" x14ac:dyDescent="0.35">
      <c r="A86" s="201"/>
      <c r="B86" s="201" t="s">
        <v>1640</v>
      </c>
    </row>
    <row r="87" spans="1:3" ht="18" customHeight="1" x14ac:dyDescent="0.35">
      <c r="A87" s="201"/>
      <c r="B87" s="201" t="s">
        <v>1641</v>
      </c>
    </row>
    <row r="89" spans="1:3" ht="18" customHeight="1" x14ac:dyDescent="0.35">
      <c r="A89" s="201" t="s">
        <v>1642</v>
      </c>
      <c r="B89" s="201" t="s">
        <v>1643</v>
      </c>
    </row>
    <row r="90" spans="1:3" ht="18" customHeight="1" x14ac:dyDescent="0.35">
      <c r="A90" s="201"/>
      <c r="B90" s="201" t="s">
        <v>1865</v>
      </c>
    </row>
    <row r="91" spans="1:3" ht="18" customHeight="1" x14ac:dyDescent="0.35">
      <c r="A91" s="201"/>
      <c r="B91" s="201" t="s">
        <v>1644</v>
      </c>
    </row>
    <row r="92" spans="1:3" ht="18" customHeight="1" x14ac:dyDescent="0.35">
      <c r="A92" s="201"/>
      <c r="B92" s="201" t="s">
        <v>1645</v>
      </c>
    </row>
    <row r="93" spans="1:3" ht="18" customHeight="1" x14ac:dyDescent="0.35">
      <c r="A93" s="201"/>
      <c r="B93" s="201" t="s">
        <v>1646</v>
      </c>
    </row>
    <row r="94" spans="1:3" ht="18" customHeight="1" x14ac:dyDescent="0.35">
      <c r="A94" s="201"/>
      <c r="B94" s="201" t="s">
        <v>1647</v>
      </c>
    </row>
    <row r="95" spans="1:3" ht="18" customHeight="1" x14ac:dyDescent="0.35">
      <c r="A95" s="201"/>
      <c r="B95" s="201" t="s">
        <v>1648</v>
      </c>
    </row>
    <row r="96" spans="1:3" ht="18" customHeight="1" x14ac:dyDescent="0.35">
      <c r="A96" s="201"/>
      <c r="B96" s="201" t="s">
        <v>1649</v>
      </c>
    </row>
    <row r="97" spans="1:2" ht="18" customHeight="1" x14ac:dyDescent="0.35">
      <c r="A97" s="201"/>
      <c r="B97" s="201" t="s">
        <v>1650</v>
      </c>
    </row>
    <row r="98" spans="1:2" ht="18" customHeight="1" x14ac:dyDescent="0.35">
      <c r="A98" s="201"/>
      <c r="B98" s="201" t="s">
        <v>1651</v>
      </c>
    </row>
    <row r="99" spans="1:2" ht="18" customHeight="1" x14ac:dyDescent="0.35">
      <c r="A99" s="201"/>
      <c r="B99" s="201" t="s">
        <v>1652</v>
      </c>
    </row>
    <row r="100" spans="1:2" ht="18" customHeight="1" x14ac:dyDescent="0.35">
      <c r="A100" s="201"/>
      <c r="B100" s="201" t="s">
        <v>1653</v>
      </c>
    </row>
    <row r="101" spans="1:2" ht="18" customHeight="1" x14ac:dyDescent="0.35">
      <c r="A101" s="201"/>
      <c r="B101" s="201" t="s">
        <v>1654</v>
      </c>
    </row>
    <row r="102" spans="1:2" ht="18" customHeight="1" x14ac:dyDescent="0.35">
      <c r="A102" s="201"/>
      <c r="B102" s="201" t="s">
        <v>1655</v>
      </c>
    </row>
    <row r="103" spans="1:2" ht="18" customHeight="1" x14ac:dyDescent="0.35">
      <c r="A103" s="201"/>
      <c r="B103" s="201" t="s">
        <v>1656</v>
      </c>
    </row>
    <row r="104" spans="1:2" ht="18" customHeight="1" x14ac:dyDescent="0.35">
      <c r="A104" s="201"/>
      <c r="B104" s="201" t="s">
        <v>1657</v>
      </c>
    </row>
    <row r="105" spans="1:2" ht="18" customHeight="1" x14ac:dyDescent="0.35">
      <c r="A105" s="201"/>
      <c r="B105" s="201" t="s">
        <v>1658</v>
      </c>
    </row>
    <row r="106" spans="1:2" ht="18" customHeight="1" x14ac:dyDescent="0.35">
      <c r="A106" s="201"/>
      <c r="B106" s="201" t="s">
        <v>1659</v>
      </c>
    </row>
    <row r="107" spans="1:2" ht="18" customHeight="1" x14ac:dyDescent="0.35">
      <c r="A107" s="201"/>
      <c r="B107" s="201" t="s">
        <v>1660</v>
      </c>
    </row>
    <row r="108" spans="1:2" ht="18" customHeight="1" x14ac:dyDescent="0.35">
      <c r="A108" s="201"/>
      <c r="B108" s="201" t="s">
        <v>1661</v>
      </c>
    </row>
    <row r="109" spans="1:2" ht="18" customHeight="1" x14ac:dyDescent="0.35">
      <c r="A109" s="201"/>
      <c r="B109" s="211" t="s">
        <v>1662</v>
      </c>
    </row>
    <row r="110" spans="1:2" ht="18" customHeight="1" x14ac:dyDescent="0.35">
      <c r="A110" s="201"/>
      <c r="B110" s="201" t="s">
        <v>1663</v>
      </c>
    </row>
    <row r="111" spans="1:2" ht="18" customHeight="1" x14ac:dyDescent="0.35">
      <c r="A111" s="201"/>
      <c r="B111" s="201" t="s">
        <v>1664</v>
      </c>
    </row>
    <row r="112" spans="1:2" ht="18" customHeight="1" x14ac:dyDescent="0.35">
      <c r="A112" s="201"/>
      <c r="B112" s="201" t="s">
        <v>1665</v>
      </c>
    </row>
    <row r="113" spans="1:2" ht="18" customHeight="1" x14ac:dyDescent="0.35">
      <c r="A113" s="201"/>
      <c r="B113" s="201" t="s">
        <v>1666</v>
      </c>
    </row>
    <row r="114" spans="1:2" ht="18" customHeight="1" x14ac:dyDescent="0.35">
      <c r="A114" s="201"/>
      <c r="B114" s="201" t="s">
        <v>1667</v>
      </c>
    </row>
    <row r="115" spans="1:2" ht="18" customHeight="1" x14ac:dyDescent="0.35">
      <c r="A115" s="201"/>
      <c r="B115" s="201" t="s">
        <v>1668</v>
      </c>
    </row>
    <row r="116" spans="1:2" ht="18" customHeight="1" x14ac:dyDescent="0.35">
      <c r="A116" s="201"/>
      <c r="B116" s="201" t="s">
        <v>1669</v>
      </c>
    </row>
    <row r="117" spans="1:2" ht="18" customHeight="1" x14ac:dyDescent="0.35">
      <c r="A117" s="201"/>
      <c r="B117" s="201" t="s">
        <v>1670</v>
      </c>
    </row>
    <row r="118" spans="1:2" ht="18" customHeight="1" x14ac:dyDescent="0.35">
      <c r="A118" s="201"/>
      <c r="B118" s="201" t="s">
        <v>1671</v>
      </c>
    </row>
    <row r="119" spans="1:2" ht="18" customHeight="1" x14ac:dyDescent="0.35">
      <c r="A119" s="201"/>
      <c r="B119" s="201" t="s">
        <v>1672</v>
      </c>
    </row>
    <row r="120" spans="1:2" ht="18" customHeight="1" x14ac:dyDescent="0.35">
      <c r="A120" s="201"/>
      <c r="B120" s="201" t="s">
        <v>1673</v>
      </c>
    </row>
    <row r="121" spans="1:2" ht="18" customHeight="1" x14ac:dyDescent="0.35">
      <c r="A121" s="201"/>
      <c r="B121" s="201" t="s">
        <v>1674</v>
      </c>
    </row>
    <row r="122" spans="1:2" ht="18" customHeight="1" x14ac:dyDescent="0.35">
      <c r="A122" s="201"/>
      <c r="B122" s="201" t="s">
        <v>1675</v>
      </c>
    </row>
    <row r="124" spans="1:2" ht="18" customHeight="1" x14ac:dyDescent="0.35">
      <c r="A124" s="201" t="s">
        <v>1676</v>
      </c>
      <c r="B124" s="201" t="s">
        <v>1677</v>
      </c>
    </row>
    <row r="125" spans="1:2" ht="18" customHeight="1" x14ac:dyDescent="0.35">
      <c r="A125" s="201"/>
      <c r="B125" s="200" t="s">
        <v>1678</v>
      </c>
    </row>
    <row r="127" spans="1:2" ht="18" customHeight="1" x14ac:dyDescent="0.35">
      <c r="A127" s="201" t="s">
        <v>1679</v>
      </c>
      <c r="B127" s="201" t="s">
        <v>1680</v>
      </c>
    </row>
    <row r="128" spans="1:2" ht="18" customHeight="1" x14ac:dyDescent="0.35">
      <c r="A128" s="201"/>
      <c r="B128" s="201" t="s">
        <v>1681</v>
      </c>
    </row>
    <row r="129" spans="1:2" ht="18" customHeight="1" x14ac:dyDescent="0.35">
      <c r="A129" s="201"/>
      <c r="B129" s="201" t="s">
        <v>1682</v>
      </c>
    </row>
    <row r="130" spans="1:2" ht="18" customHeight="1" x14ac:dyDescent="0.35">
      <c r="A130" s="201"/>
      <c r="B130" s="201" t="s">
        <v>1683</v>
      </c>
    </row>
    <row r="131" spans="1:2" ht="18" customHeight="1" x14ac:dyDescent="0.35">
      <c r="A131" s="201"/>
      <c r="B131" s="201" t="s">
        <v>1684</v>
      </c>
    </row>
    <row r="132" spans="1:2" ht="18" customHeight="1" x14ac:dyDescent="0.35">
      <c r="A132" s="201"/>
      <c r="B132" s="201" t="s">
        <v>1685</v>
      </c>
    </row>
    <row r="133" spans="1:2" ht="18" customHeight="1" x14ac:dyDescent="0.35">
      <c r="A133" s="201"/>
      <c r="B133" s="201" t="s">
        <v>1552</v>
      </c>
    </row>
    <row r="134" spans="1:2" ht="18" customHeight="1" x14ac:dyDescent="0.35">
      <c r="A134" s="201"/>
      <c r="B134" s="201" t="s">
        <v>1686</v>
      </c>
    </row>
    <row r="135" spans="1:2" ht="18" customHeight="1" x14ac:dyDescent="0.35">
      <c r="A135" s="201"/>
      <c r="B135" s="201" t="s">
        <v>1687</v>
      </c>
    </row>
    <row r="136" spans="1:2" ht="18" customHeight="1" x14ac:dyDescent="0.35">
      <c r="A136" s="201"/>
      <c r="B136" s="201" t="s">
        <v>1534</v>
      </c>
    </row>
    <row r="138" spans="1:2" ht="18" customHeight="1" x14ac:dyDescent="0.35">
      <c r="A138" s="201" t="s">
        <v>1688</v>
      </c>
      <c r="B138" s="201" t="s">
        <v>1689</v>
      </c>
    </row>
    <row r="139" spans="1:2" ht="18" customHeight="1" x14ac:dyDescent="0.35">
      <c r="A139" s="201"/>
      <c r="B139" s="201" t="s">
        <v>1690</v>
      </c>
    </row>
    <row r="140" spans="1:2" ht="18" customHeight="1" x14ac:dyDescent="0.35">
      <c r="A140" s="201"/>
      <c r="B140" s="201" t="s">
        <v>1691</v>
      </c>
    </row>
    <row r="141" spans="1:2" ht="18" customHeight="1" x14ac:dyDescent="0.35">
      <c r="A141" s="201"/>
      <c r="B141" s="201" t="s">
        <v>1692</v>
      </c>
    </row>
    <row r="143" spans="1:2" ht="18" customHeight="1" x14ac:dyDescent="0.35">
      <c r="A143" s="201" t="s">
        <v>36</v>
      </c>
      <c r="B143" t="s">
        <v>1693</v>
      </c>
    </row>
    <row r="144" spans="1:2" ht="18" customHeight="1" x14ac:dyDescent="0.35">
      <c r="A144" s="201"/>
      <c r="B144" t="s">
        <v>1694</v>
      </c>
    </row>
    <row r="145" spans="1:2" ht="18" customHeight="1" x14ac:dyDescent="0.35">
      <c r="A145" s="201"/>
      <c r="B145" t="s">
        <v>1695</v>
      </c>
    </row>
    <row r="146" spans="1:2" ht="18" customHeight="1" x14ac:dyDescent="0.35">
      <c r="A146" s="201"/>
      <c r="B146" t="s">
        <v>1696</v>
      </c>
    </row>
    <row r="147" spans="1:2" ht="18" customHeight="1" x14ac:dyDescent="0.35">
      <c r="B147" t="s">
        <v>1697</v>
      </c>
    </row>
    <row r="148" spans="1:2" ht="18" customHeight="1" x14ac:dyDescent="0.35">
      <c r="B148" t="s">
        <v>1698</v>
      </c>
    </row>
    <row r="149" spans="1:2" ht="18" customHeight="1" x14ac:dyDescent="0.35">
      <c r="B149" t="s">
        <v>1699</v>
      </c>
    </row>
    <row r="150" spans="1:2" ht="18" customHeight="1" x14ac:dyDescent="0.35">
      <c r="B150" t="s">
        <v>1700</v>
      </c>
    </row>
    <row r="151" spans="1:2" ht="18" customHeight="1" x14ac:dyDescent="0.35">
      <c r="B151" t="s">
        <v>1701</v>
      </c>
    </row>
    <row r="152" spans="1:2" ht="18" customHeight="1" x14ac:dyDescent="0.35">
      <c r="B152" t="s">
        <v>1702</v>
      </c>
    </row>
    <row r="153" spans="1:2" ht="18" customHeight="1" x14ac:dyDescent="0.35">
      <c r="B153" t="s">
        <v>1703</v>
      </c>
    </row>
    <row r="154" spans="1:2" ht="18" customHeight="1" x14ac:dyDescent="0.35">
      <c r="B154" t="s">
        <v>1704</v>
      </c>
    </row>
    <row r="155" spans="1:2" ht="18" customHeight="1" x14ac:dyDescent="0.35">
      <c r="B155" t="s">
        <v>1705</v>
      </c>
    </row>
    <row r="156" spans="1:2" ht="18" customHeight="1" x14ac:dyDescent="0.35">
      <c r="B156" t="s">
        <v>1706</v>
      </c>
    </row>
    <row r="157" spans="1:2" ht="18" customHeight="1" x14ac:dyDescent="0.35">
      <c r="B157" t="s">
        <v>1707</v>
      </c>
    </row>
    <row r="158" spans="1:2" ht="18" customHeight="1" x14ac:dyDescent="0.35">
      <c r="B158" t="s">
        <v>1708</v>
      </c>
    </row>
    <row r="159" spans="1:2" ht="18" customHeight="1" x14ac:dyDescent="0.35">
      <c r="B159" t="s">
        <v>1709</v>
      </c>
    </row>
    <row r="160" spans="1:2" ht="18" customHeight="1" x14ac:dyDescent="0.35">
      <c r="B160" t="s">
        <v>1710</v>
      </c>
    </row>
    <row r="161" spans="2:2" ht="18" customHeight="1" x14ac:dyDescent="0.35">
      <c r="B161" t="s">
        <v>1711</v>
      </c>
    </row>
    <row r="162" spans="2:2" ht="18" customHeight="1" x14ac:dyDescent="0.35">
      <c r="B162" t="s">
        <v>1712</v>
      </c>
    </row>
    <row r="163" spans="2:2" ht="18" customHeight="1" x14ac:dyDescent="0.35">
      <c r="B163" t="s">
        <v>1713</v>
      </c>
    </row>
    <row r="164" spans="2:2" ht="18" customHeight="1" x14ac:dyDescent="0.35">
      <c r="B164" t="s">
        <v>1714</v>
      </c>
    </row>
    <row r="165" spans="2:2" ht="18" customHeight="1" x14ac:dyDescent="0.35">
      <c r="B165" s="201" t="s">
        <v>1715</v>
      </c>
    </row>
    <row r="166" spans="2:2" ht="18" customHeight="1" x14ac:dyDescent="0.35">
      <c r="B166" s="201" t="s">
        <v>1716</v>
      </c>
    </row>
    <row r="167" spans="2:2" ht="18" customHeight="1" x14ac:dyDescent="0.35">
      <c r="B167" s="201" t="s">
        <v>1717</v>
      </c>
    </row>
    <row r="168" spans="2:2" ht="18" customHeight="1" x14ac:dyDescent="0.35">
      <c r="B168" s="201" t="s">
        <v>1718</v>
      </c>
    </row>
    <row r="169" spans="2:2" ht="18" customHeight="1" x14ac:dyDescent="0.35">
      <c r="B169" s="201" t="s">
        <v>1719</v>
      </c>
    </row>
    <row r="170" spans="2:2" ht="18" customHeight="1" x14ac:dyDescent="0.35">
      <c r="B170" s="201" t="s">
        <v>1720</v>
      </c>
    </row>
    <row r="171" spans="2:2" ht="18" customHeight="1" x14ac:dyDescent="0.35">
      <c r="B171" s="201" t="s">
        <v>1721</v>
      </c>
    </row>
    <row r="172" spans="2:2" ht="18" customHeight="1" x14ac:dyDescent="0.35">
      <c r="B172" s="201" t="s">
        <v>1722</v>
      </c>
    </row>
    <row r="173" spans="2:2" ht="18" customHeight="1" x14ac:dyDescent="0.35">
      <c r="B173" s="201" t="s">
        <v>1723</v>
      </c>
    </row>
    <row r="174" spans="2:2" ht="18" customHeight="1" x14ac:dyDescent="0.35">
      <c r="B174" s="201" t="s">
        <v>1724</v>
      </c>
    </row>
    <row r="175" spans="2:2" ht="18" customHeight="1" x14ac:dyDescent="0.35">
      <c r="B175" s="201" t="s">
        <v>1868</v>
      </c>
    </row>
    <row r="176" spans="2:2" ht="18" customHeight="1" x14ac:dyDescent="0.35">
      <c r="B176" s="201" t="s">
        <v>1725</v>
      </c>
    </row>
    <row r="177" spans="2:2" ht="18" customHeight="1" x14ac:dyDescent="0.35">
      <c r="B177" s="201" t="s">
        <v>1726</v>
      </c>
    </row>
    <row r="178" spans="2:2" ht="18" customHeight="1" x14ac:dyDescent="0.35">
      <c r="B178" s="201" t="s">
        <v>1727</v>
      </c>
    </row>
    <row r="179" spans="2:2" ht="18" customHeight="1" x14ac:dyDescent="0.35">
      <c r="B179" s="201" t="s">
        <v>1728</v>
      </c>
    </row>
    <row r="180" spans="2:2" ht="18" customHeight="1" x14ac:dyDescent="0.35">
      <c r="B180" s="201" t="s">
        <v>1729</v>
      </c>
    </row>
    <row r="181" spans="2:2" ht="18" customHeight="1" x14ac:dyDescent="0.35">
      <c r="B181" s="201" t="s">
        <v>1730</v>
      </c>
    </row>
    <row r="182" spans="2:2" ht="18" customHeight="1" x14ac:dyDescent="0.35">
      <c r="B182" s="201" t="s">
        <v>1731</v>
      </c>
    </row>
    <row r="183" spans="2:2" ht="18" customHeight="1" x14ac:dyDescent="0.35">
      <c r="B183" s="201" t="s">
        <v>1732</v>
      </c>
    </row>
    <row r="184" spans="2:2" ht="18" customHeight="1" x14ac:dyDescent="0.35">
      <c r="B184" s="201" t="s">
        <v>1697</v>
      </c>
    </row>
    <row r="185" spans="2:2" ht="18" customHeight="1" x14ac:dyDescent="0.35">
      <c r="B185" s="201" t="s">
        <v>1733</v>
      </c>
    </row>
    <row r="186" spans="2:2" ht="18" customHeight="1" x14ac:dyDescent="0.35">
      <c r="B186" s="201" t="s">
        <v>1734</v>
      </c>
    </row>
    <row r="187" spans="2:2" ht="18" customHeight="1" x14ac:dyDescent="0.35">
      <c r="B187" s="201" t="s">
        <v>1735</v>
      </c>
    </row>
    <row r="188" spans="2:2" ht="18" customHeight="1" x14ac:dyDescent="0.35">
      <c r="B188" s="201" t="s">
        <v>1736</v>
      </c>
    </row>
    <row r="189" spans="2:2" ht="18" customHeight="1" x14ac:dyDescent="0.35">
      <c r="B189" s="201" t="s">
        <v>1737</v>
      </c>
    </row>
    <row r="190" spans="2:2" ht="18" customHeight="1" x14ac:dyDescent="0.35">
      <c r="B190" s="201" t="s">
        <v>1738</v>
      </c>
    </row>
    <row r="191" spans="2:2" ht="18" customHeight="1" x14ac:dyDescent="0.35">
      <c r="B191" s="201" t="s">
        <v>1739</v>
      </c>
    </row>
    <row r="192" spans="2:2" ht="18" customHeight="1" x14ac:dyDescent="0.35">
      <c r="B192" s="201" t="s">
        <v>1740</v>
      </c>
    </row>
    <row r="193" spans="2:2" ht="18" customHeight="1" x14ac:dyDescent="0.35">
      <c r="B193" s="201" t="s">
        <v>1741</v>
      </c>
    </row>
    <row r="194" spans="2:2" ht="18" customHeight="1" x14ac:dyDescent="0.35">
      <c r="B194" s="201" t="s">
        <v>1742</v>
      </c>
    </row>
    <row r="195" spans="2:2" ht="18" customHeight="1" x14ac:dyDescent="0.35">
      <c r="B195" s="201" t="s">
        <v>1743</v>
      </c>
    </row>
    <row r="196" spans="2:2" ht="18" customHeight="1" x14ac:dyDescent="0.35">
      <c r="B196" s="201" t="s">
        <v>1744</v>
      </c>
    </row>
    <row r="197" spans="2:2" ht="18" customHeight="1" x14ac:dyDescent="0.35">
      <c r="B197" s="201" t="s">
        <v>1745</v>
      </c>
    </row>
    <row r="198" spans="2:2" ht="18" customHeight="1" x14ac:dyDescent="0.35">
      <c r="B198" s="201" t="s">
        <v>1746</v>
      </c>
    </row>
    <row r="199" spans="2:2" ht="18" customHeight="1" x14ac:dyDescent="0.35">
      <c r="B199" s="201" t="s">
        <v>1747</v>
      </c>
    </row>
    <row r="200" spans="2:2" ht="18" customHeight="1" x14ac:dyDescent="0.35">
      <c r="B200" s="201" t="s">
        <v>1748</v>
      </c>
    </row>
    <row r="201" spans="2:2" ht="18" customHeight="1" x14ac:dyDescent="0.35">
      <c r="B201" s="201" t="s">
        <v>1749</v>
      </c>
    </row>
    <row r="202" spans="2:2" ht="18" customHeight="1" x14ac:dyDescent="0.35">
      <c r="B202" s="201" t="s">
        <v>1750</v>
      </c>
    </row>
    <row r="203" spans="2:2" ht="18" customHeight="1" x14ac:dyDescent="0.35">
      <c r="B203" s="201" t="s">
        <v>1751</v>
      </c>
    </row>
    <row r="204" spans="2:2" ht="18" customHeight="1" x14ac:dyDescent="0.35">
      <c r="B204" s="201" t="s">
        <v>1752</v>
      </c>
    </row>
    <row r="205" spans="2:2" ht="18" customHeight="1" x14ac:dyDescent="0.35">
      <c r="B205" s="201" t="s">
        <v>1753</v>
      </c>
    </row>
    <row r="206" spans="2:2" ht="18" customHeight="1" x14ac:dyDescent="0.35">
      <c r="B206" s="201" t="s">
        <v>1754</v>
      </c>
    </row>
    <row r="207" spans="2:2" ht="18" customHeight="1" x14ac:dyDescent="0.35">
      <c r="B207" s="201" t="s">
        <v>1755</v>
      </c>
    </row>
    <row r="208" spans="2:2" ht="18" customHeight="1" x14ac:dyDescent="0.35">
      <c r="B208" s="201" t="s">
        <v>1756</v>
      </c>
    </row>
    <row r="209" spans="2:2" ht="18" customHeight="1" x14ac:dyDescent="0.35">
      <c r="B209" s="201" t="s">
        <v>1757</v>
      </c>
    </row>
    <row r="210" spans="2:2" ht="18" customHeight="1" x14ac:dyDescent="0.35">
      <c r="B210" s="201" t="s">
        <v>1758</v>
      </c>
    </row>
    <row r="211" spans="2:2" ht="18" customHeight="1" x14ac:dyDescent="0.35">
      <c r="B211" s="201" t="s">
        <v>1759</v>
      </c>
    </row>
    <row r="212" spans="2:2" ht="18" customHeight="1" x14ac:dyDescent="0.35">
      <c r="B212" s="201" t="s">
        <v>1760</v>
      </c>
    </row>
    <row r="213" spans="2:2" ht="18" customHeight="1" x14ac:dyDescent="0.35">
      <c r="B213" s="201" t="s">
        <v>1761</v>
      </c>
    </row>
    <row r="214" spans="2:2" ht="18" customHeight="1" x14ac:dyDescent="0.35">
      <c r="B214" s="201" t="s">
        <v>1762</v>
      </c>
    </row>
    <row r="215" spans="2:2" ht="18" customHeight="1" x14ac:dyDescent="0.35">
      <c r="B215" s="201" t="s">
        <v>1763</v>
      </c>
    </row>
    <row r="216" spans="2:2" ht="18" customHeight="1" x14ac:dyDescent="0.35">
      <c r="B216" s="201" t="s">
        <v>1764</v>
      </c>
    </row>
    <row r="217" spans="2:2" ht="18" customHeight="1" x14ac:dyDescent="0.35">
      <c r="B217" s="201" t="s">
        <v>1765</v>
      </c>
    </row>
    <row r="218" spans="2:2" ht="18" customHeight="1" x14ac:dyDescent="0.35">
      <c r="B218" s="201" t="s">
        <v>1766</v>
      </c>
    </row>
    <row r="219" spans="2:2" ht="18" customHeight="1" x14ac:dyDescent="0.35">
      <c r="B219" s="201" t="s">
        <v>1767</v>
      </c>
    </row>
    <row r="220" spans="2:2" ht="18" customHeight="1" x14ac:dyDescent="0.35">
      <c r="B220" s="201" t="s">
        <v>1768</v>
      </c>
    </row>
    <row r="221" spans="2:2" ht="18" customHeight="1" x14ac:dyDescent="0.35">
      <c r="B221" s="201" t="s">
        <v>1769</v>
      </c>
    </row>
    <row r="222" spans="2:2" ht="18" customHeight="1" x14ac:dyDescent="0.35">
      <c r="B222" s="201" t="s">
        <v>1770</v>
      </c>
    </row>
    <row r="223" spans="2:2" ht="18" customHeight="1" x14ac:dyDescent="0.35">
      <c r="B223" s="201" t="s">
        <v>1771</v>
      </c>
    </row>
    <row r="224" spans="2:2" ht="18" customHeight="1" x14ac:dyDescent="0.35">
      <c r="B224" s="201" t="s">
        <v>1772</v>
      </c>
    </row>
    <row r="225" spans="2:2" ht="18" customHeight="1" x14ac:dyDescent="0.35">
      <c r="B225" s="201" t="s">
        <v>1773</v>
      </c>
    </row>
    <row r="226" spans="2:2" ht="18" customHeight="1" x14ac:dyDescent="0.35">
      <c r="B226" s="201" t="s">
        <v>1774</v>
      </c>
    </row>
    <row r="227" spans="2:2" ht="18" customHeight="1" x14ac:dyDescent="0.35">
      <c r="B227" s="201" t="s">
        <v>1775</v>
      </c>
    </row>
    <row r="228" spans="2:2" ht="18" customHeight="1" x14ac:dyDescent="0.35">
      <c r="B228" s="201" t="s">
        <v>1776</v>
      </c>
    </row>
    <row r="229" spans="2:2" ht="18" customHeight="1" x14ac:dyDescent="0.35">
      <c r="B229" s="201" t="s">
        <v>1777</v>
      </c>
    </row>
    <row r="230" spans="2:2" ht="18" customHeight="1" x14ac:dyDescent="0.35">
      <c r="B230" s="201" t="s">
        <v>1778</v>
      </c>
    </row>
    <row r="231" spans="2:2" ht="18" customHeight="1" x14ac:dyDescent="0.35">
      <c r="B231" s="201" t="s">
        <v>1779</v>
      </c>
    </row>
    <row r="232" spans="2:2" ht="18" customHeight="1" x14ac:dyDescent="0.35">
      <c r="B232" s="201" t="s">
        <v>1780</v>
      </c>
    </row>
    <row r="233" spans="2:2" ht="18" customHeight="1" x14ac:dyDescent="0.35">
      <c r="B233" s="201" t="s">
        <v>1781</v>
      </c>
    </row>
    <row r="234" spans="2:2" ht="18" customHeight="1" x14ac:dyDescent="0.35">
      <c r="B234" s="201" t="s">
        <v>1782</v>
      </c>
    </row>
    <row r="235" spans="2:2" ht="18" customHeight="1" x14ac:dyDescent="0.35">
      <c r="B235" s="201" t="s">
        <v>1783</v>
      </c>
    </row>
    <row r="236" spans="2:2" ht="18" customHeight="1" x14ac:dyDescent="0.35">
      <c r="B236" s="201" t="s">
        <v>1784</v>
      </c>
    </row>
    <row r="237" spans="2:2" ht="18" customHeight="1" x14ac:dyDescent="0.35">
      <c r="B237" s="201" t="s">
        <v>1785</v>
      </c>
    </row>
    <row r="238" spans="2:2" ht="18" customHeight="1" x14ac:dyDescent="0.35">
      <c r="B238" s="201" t="s">
        <v>1786</v>
      </c>
    </row>
    <row r="239" spans="2:2" ht="18" customHeight="1" x14ac:dyDescent="0.35">
      <c r="B239" s="201" t="s">
        <v>1787</v>
      </c>
    </row>
    <row r="240" spans="2:2" ht="18" customHeight="1" x14ac:dyDescent="0.35">
      <c r="B240" s="201" t="s">
        <v>1788</v>
      </c>
    </row>
    <row r="241" spans="2:2" ht="18" customHeight="1" x14ac:dyDescent="0.35">
      <c r="B241" s="201" t="s">
        <v>1789</v>
      </c>
    </row>
    <row r="242" spans="2:2" ht="18" customHeight="1" x14ac:dyDescent="0.35">
      <c r="B242" s="201" t="s">
        <v>1790</v>
      </c>
    </row>
    <row r="243" spans="2:2" ht="18" customHeight="1" x14ac:dyDescent="0.35">
      <c r="B243" s="201" t="s">
        <v>1791</v>
      </c>
    </row>
    <row r="244" spans="2:2" ht="18" customHeight="1" x14ac:dyDescent="0.35">
      <c r="B244" s="201" t="s">
        <v>1792</v>
      </c>
    </row>
    <row r="245" spans="2:2" ht="18" customHeight="1" x14ac:dyDescent="0.35">
      <c r="B245" s="201" t="s">
        <v>1793</v>
      </c>
    </row>
    <row r="246" spans="2:2" ht="18" customHeight="1" x14ac:dyDescent="0.35">
      <c r="B246" s="201" t="s">
        <v>1794</v>
      </c>
    </row>
    <row r="247" spans="2:2" ht="18" customHeight="1" x14ac:dyDescent="0.35">
      <c r="B247" s="201" t="s">
        <v>1795</v>
      </c>
    </row>
    <row r="248" spans="2:2" ht="18" customHeight="1" x14ac:dyDescent="0.35">
      <c r="B248" s="201" t="s">
        <v>1796</v>
      </c>
    </row>
    <row r="249" spans="2:2" ht="18" customHeight="1" x14ac:dyDescent="0.35">
      <c r="B249" s="201" t="s">
        <v>1797</v>
      </c>
    </row>
    <row r="250" spans="2:2" ht="18" customHeight="1" x14ac:dyDescent="0.35">
      <c r="B250" s="201" t="s">
        <v>1798</v>
      </c>
    </row>
    <row r="251" spans="2:2" ht="18" customHeight="1" x14ac:dyDescent="0.35">
      <c r="B251" s="201" t="s">
        <v>1799</v>
      </c>
    </row>
    <row r="252" spans="2:2" ht="18" customHeight="1" x14ac:dyDescent="0.35">
      <c r="B252" s="201" t="s">
        <v>1800</v>
      </c>
    </row>
    <row r="253" spans="2:2" ht="18" customHeight="1" x14ac:dyDescent="0.35">
      <c r="B253" s="201" t="s">
        <v>1801</v>
      </c>
    </row>
    <row r="254" spans="2:2" ht="18" customHeight="1" x14ac:dyDescent="0.35">
      <c r="B254" s="201" t="s">
        <v>1802</v>
      </c>
    </row>
    <row r="255" spans="2:2" ht="18" customHeight="1" x14ac:dyDescent="0.35">
      <c r="B255" s="201" t="s">
        <v>1803</v>
      </c>
    </row>
    <row r="256" spans="2:2" ht="18" customHeight="1" x14ac:dyDescent="0.35">
      <c r="B256" s="201" t="s">
        <v>1804</v>
      </c>
    </row>
    <row r="257" spans="2:2" ht="18" customHeight="1" x14ac:dyDescent="0.35">
      <c r="B257" s="201" t="s">
        <v>1805</v>
      </c>
    </row>
    <row r="258" spans="2:2" ht="18" customHeight="1" x14ac:dyDescent="0.35">
      <c r="B258" s="201" t="s">
        <v>1806</v>
      </c>
    </row>
    <row r="259" spans="2:2" ht="18" customHeight="1" x14ac:dyDescent="0.35">
      <c r="B259" s="201" t="s">
        <v>1807</v>
      </c>
    </row>
    <row r="260" spans="2:2" ht="18" customHeight="1" x14ac:dyDescent="0.35">
      <c r="B260" s="201" t="s">
        <v>1808</v>
      </c>
    </row>
    <row r="261" spans="2:2" ht="18" customHeight="1" x14ac:dyDescent="0.35">
      <c r="B261" s="201" t="s">
        <v>1809</v>
      </c>
    </row>
    <row r="262" spans="2:2" ht="18" customHeight="1" x14ac:dyDescent="0.35">
      <c r="B262" s="201" t="s">
        <v>1810</v>
      </c>
    </row>
    <row r="263" spans="2:2" ht="18" customHeight="1" x14ac:dyDescent="0.35">
      <c r="B263" s="201" t="s">
        <v>1811</v>
      </c>
    </row>
    <row r="264" spans="2:2" ht="18" customHeight="1" x14ac:dyDescent="0.35">
      <c r="B264" s="201" t="s">
        <v>1812</v>
      </c>
    </row>
    <row r="265" spans="2:2" ht="18" customHeight="1" x14ac:dyDescent="0.35">
      <c r="B265" s="201" t="s">
        <v>1813</v>
      </c>
    </row>
    <row r="266" spans="2:2" ht="18" customHeight="1" x14ac:dyDescent="0.35">
      <c r="B266" s="201" t="s">
        <v>1814</v>
      </c>
    </row>
    <row r="267" spans="2:2" ht="18" customHeight="1" x14ac:dyDescent="0.35">
      <c r="B267" s="201" t="s">
        <v>1815</v>
      </c>
    </row>
    <row r="268" spans="2:2" ht="18" customHeight="1" x14ac:dyDescent="0.35">
      <c r="B268" s="201" t="s">
        <v>1816</v>
      </c>
    </row>
    <row r="269" spans="2:2" ht="18" customHeight="1" x14ac:dyDescent="0.35">
      <c r="B269" s="201" t="s">
        <v>1817</v>
      </c>
    </row>
    <row r="270" spans="2:2" ht="18" customHeight="1" x14ac:dyDescent="0.35">
      <c r="B270" s="201" t="s">
        <v>1818</v>
      </c>
    </row>
    <row r="271" spans="2:2" ht="18" customHeight="1" x14ac:dyDescent="0.35">
      <c r="B271" s="201" t="s">
        <v>1819</v>
      </c>
    </row>
    <row r="272" spans="2:2" ht="18" customHeight="1" x14ac:dyDescent="0.35">
      <c r="B272" s="201" t="s">
        <v>1820</v>
      </c>
    </row>
    <row r="273" spans="2:2" ht="18" customHeight="1" x14ac:dyDescent="0.35">
      <c r="B273" s="201" t="s">
        <v>1821</v>
      </c>
    </row>
    <row r="274" spans="2:2" ht="18" customHeight="1" x14ac:dyDescent="0.35">
      <c r="B274" s="201" t="s">
        <v>1822</v>
      </c>
    </row>
    <row r="275" spans="2:2" ht="18" customHeight="1" x14ac:dyDescent="0.35">
      <c r="B275" s="201" t="s">
        <v>1823</v>
      </c>
    </row>
    <row r="276" spans="2:2" ht="18" customHeight="1" x14ac:dyDescent="0.35">
      <c r="B276" s="201" t="s">
        <v>1824</v>
      </c>
    </row>
    <row r="277" spans="2:2" ht="18" customHeight="1" x14ac:dyDescent="0.35">
      <c r="B277" s="201" t="s">
        <v>1825</v>
      </c>
    </row>
    <row r="278" spans="2:2" ht="18" customHeight="1" x14ac:dyDescent="0.35">
      <c r="B278" s="201" t="s">
        <v>1826</v>
      </c>
    </row>
    <row r="279" spans="2:2" ht="18" customHeight="1" x14ac:dyDescent="0.35">
      <c r="B279" s="201" t="s">
        <v>1827</v>
      </c>
    </row>
    <row r="280" spans="2:2" ht="18" customHeight="1" x14ac:dyDescent="0.35">
      <c r="B280" s="201" t="s">
        <v>1828</v>
      </c>
    </row>
    <row r="281" spans="2:2" ht="18" customHeight="1" x14ac:dyDescent="0.35">
      <c r="B281" s="201" t="s">
        <v>1829</v>
      </c>
    </row>
    <row r="282" spans="2:2" ht="18" customHeight="1" x14ac:dyDescent="0.35">
      <c r="B282" s="201" t="s">
        <v>1830</v>
      </c>
    </row>
    <row r="283" spans="2:2" ht="18" customHeight="1" x14ac:dyDescent="0.35">
      <c r="B283" s="201" t="s">
        <v>1831</v>
      </c>
    </row>
    <row r="284" spans="2:2" ht="18" customHeight="1" x14ac:dyDescent="0.35">
      <c r="B284" s="201" t="s">
        <v>1832</v>
      </c>
    </row>
    <row r="285" spans="2:2" ht="18" customHeight="1" x14ac:dyDescent="0.35">
      <c r="B285" s="201" t="s">
        <v>1833</v>
      </c>
    </row>
    <row r="286" spans="2:2" ht="18" customHeight="1" x14ac:dyDescent="0.35">
      <c r="B286" s="201" t="s">
        <v>1834</v>
      </c>
    </row>
    <row r="287" spans="2:2" ht="18" customHeight="1" x14ac:dyDescent="0.35">
      <c r="B287" s="201" t="s">
        <v>1835</v>
      </c>
    </row>
    <row r="288" spans="2:2" ht="18" customHeight="1" x14ac:dyDescent="0.35">
      <c r="B288" s="201" t="s">
        <v>1836</v>
      </c>
    </row>
    <row r="289" spans="1:2" ht="18" customHeight="1" x14ac:dyDescent="0.35">
      <c r="B289" s="201" t="s">
        <v>1837</v>
      </c>
    </row>
    <row r="290" spans="1:2" ht="18" customHeight="1" x14ac:dyDescent="0.35">
      <c r="B290" s="201" t="s">
        <v>1838</v>
      </c>
    </row>
    <row r="291" spans="1:2" ht="18" customHeight="1" x14ac:dyDescent="0.35">
      <c r="B291" s="201" t="s">
        <v>1839</v>
      </c>
    </row>
    <row r="292" spans="1:2" ht="18" customHeight="1" x14ac:dyDescent="0.35">
      <c r="A292" s="201"/>
      <c r="B292" s="201" t="s">
        <v>1840</v>
      </c>
    </row>
    <row r="293" spans="1:2" ht="18" customHeight="1" x14ac:dyDescent="0.35">
      <c r="A293" s="201"/>
      <c r="B293" s="201" t="s">
        <v>1841</v>
      </c>
    </row>
    <row r="294" spans="1:2" ht="18" customHeight="1" x14ac:dyDescent="0.35">
      <c r="A294" s="201"/>
      <c r="B294" s="201" t="s">
        <v>1842</v>
      </c>
    </row>
    <row r="295" spans="1:2" ht="18" customHeight="1" x14ac:dyDescent="0.35">
      <c r="A295" s="201"/>
      <c r="B295" s="201" t="s">
        <v>1843</v>
      </c>
    </row>
    <row r="296" spans="1:2" ht="18" customHeight="1" x14ac:dyDescent="0.35">
      <c r="A296" s="201"/>
      <c r="B296" s="201" t="s">
        <v>1844</v>
      </c>
    </row>
    <row r="297" spans="1:2" ht="18" customHeight="1" x14ac:dyDescent="0.35">
      <c r="A297" s="201"/>
      <c r="B297" s="201" t="s">
        <v>1845</v>
      </c>
    </row>
    <row r="298" spans="1:2" ht="18" customHeight="1" x14ac:dyDescent="0.35">
      <c r="A298" s="201"/>
      <c r="B298" s="201" t="s">
        <v>1846</v>
      </c>
    </row>
    <row r="299" spans="1:2" ht="18" customHeight="1" x14ac:dyDescent="0.35">
      <c r="A299" s="201"/>
      <c r="B299" s="201" t="s">
        <v>1847</v>
      </c>
    </row>
    <row r="301" spans="1:2" ht="18" customHeight="1" x14ac:dyDescent="0.35">
      <c r="A301" s="201" t="s">
        <v>1848</v>
      </c>
      <c r="B301" s="201" t="s">
        <v>1849</v>
      </c>
    </row>
    <row r="302" spans="1:2" ht="18" customHeight="1" x14ac:dyDescent="0.35">
      <c r="A302" s="201"/>
      <c r="B302" s="201" t="s">
        <v>1850</v>
      </c>
    </row>
    <row r="303" spans="1:2" ht="18" customHeight="1" x14ac:dyDescent="0.35">
      <c r="A303" s="201"/>
      <c r="B303" s="201" t="s">
        <v>1851</v>
      </c>
    </row>
    <row r="304" spans="1:2" ht="18" customHeight="1" x14ac:dyDescent="0.35">
      <c r="A304" s="201"/>
      <c r="B304" s="201" t="s">
        <v>1852</v>
      </c>
    </row>
    <row r="305" spans="1:2" ht="18" customHeight="1" x14ac:dyDescent="0.35">
      <c r="A305" s="201"/>
      <c r="B305" s="201" t="s">
        <v>1853</v>
      </c>
    </row>
    <row r="306" spans="1:2" ht="18" customHeight="1" x14ac:dyDescent="0.35">
      <c r="A306" s="201"/>
      <c r="B306" s="201" t="s">
        <v>1854</v>
      </c>
    </row>
    <row r="307" spans="1:2" ht="18" customHeight="1" x14ac:dyDescent="0.35">
      <c r="A307" s="201"/>
      <c r="B307" s="201" t="s">
        <v>1855</v>
      </c>
    </row>
    <row r="308" spans="1:2" ht="18" customHeight="1" x14ac:dyDescent="0.35">
      <c r="A308" s="201"/>
      <c r="B308" s="201" t="s">
        <v>1856</v>
      </c>
    </row>
    <row r="309" spans="1:2" ht="18" customHeight="1" x14ac:dyDescent="0.35">
      <c r="A309" s="201"/>
      <c r="B309" s="201" t="s">
        <v>1857</v>
      </c>
    </row>
    <row r="310" spans="1:2" ht="18" customHeight="1" x14ac:dyDescent="0.35">
      <c r="A310" s="201"/>
      <c r="B310" s="201" t="s">
        <v>1858</v>
      </c>
    </row>
    <row r="311" spans="1:2" ht="18" customHeight="1" x14ac:dyDescent="0.35">
      <c r="A311" s="201"/>
      <c r="B311" s="201"/>
    </row>
    <row r="312" spans="1:2" ht="18" customHeight="1" x14ac:dyDescent="0.35">
      <c r="A312" s="201" t="s">
        <v>1859</v>
      </c>
      <c r="B312" s="201" t="s">
        <v>1851</v>
      </c>
    </row>
    <row r="313" spans="1:2" ht="18" customHeight="1" x14ac:dyDescent="0.35">
      <c r="A313" s="201"/>
      <c r="B313" s="201" t="s">
        <v>1852</v>
      </c>
    </row>
    <row r="314" spans="1:2" ht="18" customHeight="1" x14ac:dyDescent="0.35">
      <c r="A314" s="201"/>
      <c r="B314" s="201" t="s">
        <v>1853</v>
      </c>
    </row>
    <row r="315" spans="1:2" ht="18" customHeight="1" x14ac:dyDescent="0.35">
      <c r="A315" s="201"/>
      <c r="B315" s="201" t="s">
        <v>1854</v>
      </c>
    </row>
    <row r="316" spans="1:2" ht="18" customHeight="1" x14ac:dyDescent="0.35">
      <c r="A316" s="201"/>
      <c r="B316" s="201" t="s">
        <v>1855</v>
      </c>
    </row>
    <row r="317" spans="1:2" ht="18" customHeight="1" x14ac:dyDescent="0.35">
      <c r="A317" s="201"/>
      <c r="B317" s="201" t="s">
        <v>1856</v>
      </c>
    </row>
    <row r="318" spans="1:2" ht="18" customHeight="1" x14ac:dyDescent="0.35">
      <c r="A318" s="201"/>
      <c r="B318" s="201" t="s">
        <v>1857</v>
      </c>
    </row>
    <row r="319" spans="1:2" ht="18" customHeight="1" x14ac:dyDescent="0.35">
      <c r="A319" s="201"/>
      <c r="B319" s="201" t="s">
        <v>1858</v>
      </c>
    </row>
  </sheetData>
  <sheetProtection algorithmName="SHA-512" hashValue="5HuXWvTjS5KzkuvRuZeVY4qS66BL5DkBvinwh8mFR68KZI5rtZE4m+RGU+PPjeyFfVanP24JjqE7+Kh7wJaGDg==" saltValue="9Ddg9XkowdcdkkLyZAGnh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83"/>
  <sheetViews>
    <sheetView showGridLines="0" zoomScaleNormal="100" workbookViewId="0"/>
  </sheetViews>
  <sheetFormatPr baseColWidth="10" defaultColWidth="11.453125" defaultRowHeight="18" customHeight="1" outlineLevelRow="1" x14ac:dyDescent="0.35"/>
  <cols>
    <col min="1" max="1" width="1.7265625" style="4" customWidth="1"/>
    <col min="2" max="2" width="21.7265625" style="4" customWidth="1"/>
    <col min="3" max="3" width="30.7265625" style="4" customWidth="1"/>
    <col min="4" max="4" width="16.7265625" style="4" customWidth="1"/>
    <col min="5" max="5" width="1.7265625" style="4" customWidth="1"/>
    <col min="6" max="8" width="15.7265625" style="4" customWidth="1"/>
    <col min="9" max="9" width="1.7265625" style="4" customWidth="1"/>
    <col min="10" max="10" width="1.7265625" style="5" customWidth="1"/>
    <col min="11" max="13" width="8.7265625" style="6" hidden="1" customWidth="1"/>
    <col min="14" max="18" width="21.7265625" style="5" customWidth="1"/>
    <col min="19" max="19" width="63.7265625" style="5" customWidth="1"/>
    <col min="20" max="16384" width="11.453125" style="4"/>
  </cols>
  <sheetData>
    <row r="1" spans="1:19" ht="10" customHeight="1" x14ac:dyDescent="0.35">
      <c r="A1" s="7"/>
      <c r="B1" s="8"/>
      <c r="C1" s="8"/>
      <c r="D1" s="8"/>
      <c r="E1" s="8"/>
      <c r="F1" s="8"/>
      <c r="G1" s="8"/>
      <c r="H1" s="8"/>
      <c r="I1" s="145"/>
      <c r="J1" s="242"/>
      <c r="K1" s="250"/>
      <c r="L1" s="250"/>
      <c r="M1" s="250"/>
      <c r="N1" s="242"/>
      <c r="O1" s="242"/>
      <c r="P1" s="242"/>
      <c r="Q1" s="242"/>
      <c r="R1" s="242"/>
      <c r="S1" s="242"/>
    </row>
    <row r="2" spans="1:19" ht="40" customHeight="1" x14ac:dyDescent="0.35">
      <c r="A2" s="10"/>
      <c r="B2" s="266" t="s">
        <v>62</v>
      </c>
      <c r="C2" s="266"/>
      <c r="D2" s="266"/>
      <c r="E2" s="266"/>
      <c r="F2" s="266"/>
      <c r="G2" s="266"/>
      <c r="H2" s="266"/>
      <c r="I2" s="137"/>
      <c r="J2" s="242"/>
      <c r="K2" s="250"/>
      <c r="L2" s="250"/>
      <c r="M2" s="250"/>
      <c r="N2" s="242"/>
      <c r="O2" s="242"/>
      <c r="P2" s="242"/>
      <c r="Q2" s="242"/>
      <c r="R2" s="242"/>
      <c r="S2" s="242"/>
    </row>
    <row r="3" spans="1:19" ht="10" customHeight="1" x14ac:dyDescent="0.35">
      <c r="A3" s="10"/>
      <c r="B3" s="11"/>
      <c r="C3" s="11"/>
      <c r="D3" s="11"/>
      <c r="E3" s="11"/>
      <c r="F3" s="11"/>
      <c r="G3" s="11"/>
      <c r="H3" s="11"/>
      <c r="I3" s="137"/>
      <c r="J3" s="242"/>
      <c r="K3" s="250"/>
      <c r="L3" s="250"/>
      <c r="M3" s="250"/>
      <c r="N3" s="242"/>
      <c r="O3" s="242"/>
      <c r="P3" s="242"/>
      <c r="Q3" s="242"/>
      <c r="R3" s="242"/>
      <c r="S3" s="242"/>
    </row>
    <row r="4" spans="1:19" ht="144.75" customHeight="1" x14ac:dyDescent="0.35">
      <c r="A4" s="10"/>
      <c r="B4" s="11" t="s">
        <v>63</v>
      </c>
      <c r="C4" s="303" t="s">
        <v>64</v>
      </c>
      <c r="D4" s="303"/>
      <c r="E4" s="303"/>
      <c r="F4" s="303"/>
      <c r="G4" s="303"/>
      <c r="H4" s="303"/>
      <c r="I4" s="137"/>
      <c r="J4" s="242"/>
      <c r="K4" s="302"/>
      <c r="L4" s="302"/>
      <c r="M4" s="302"/>
      <c r="N4" s="302"/>
      <c r="O4" s="302"/>
      <c r="P4" s="302"/>
      <c r="Q4" s="302"/>
      <c r="R4" s="302"/>
      <c r="S4" s="228"/>
    </row>
    <row r="5" spans="1:19" ht="10" customHeight="1" x14ac:dyDescent="0.35">
      <c r="A5" s="14"/>
      <c r="B5" s="15"/>
      <c r="C5" s="15"/>
      <c r="D5" s="15"/>
      <c r="E5" s="15"/>
      <c r="F5" s="15"/>
      <c r="G5" s="15"/>
      <c r="H5" s="15"/>
      <c r="I5" s="146"/>
      <c r="J5" s="242"/>
      <c r="K5" s="250"/>
      <c r="L5" s="250"/>
      <c r="M5" s="250"/>
      <c r="N5" s="242"/>
      <c r="O5" s="242"/>
      <c r="P5" s="242"/>
      <c r="Q5" s="242"/>
      <c r="R5" s="242"/>
      <c r="S5" s="242"/>
    </row>
    <row r="6" spans="1:19" ht="10" customHeight="1" x14ac:dyDescent="0.35">
      <c r="A6" s="238"/>
      <c r="B6" s="238"/>
      <c r="C6" s="238"/>
      <c r="D6" s="238"/>
      <c r="E6" s="238"/>
      <c r="F6" s="238"/>
      <c r="G6" s="238"/>
      <c r="H6" s="238"/>
      <c r="I6" s="238"/>
      <c r="J6" s="242"/>
      <c r="K6" s="250"/>
      <c r="L6" s="250"/>
      <c r="M6" s="250"/>
      <c r="N6" s="242"/>
      <c r="O6" s="242"/>
      <c r="P6" s="242"/>
      <c r="Q6" s="242"/>
      <c r="R6" s="242"/>
      <c r="S6" s="242"/>
    </row>
    <row r="7" spans="1:19" ht="10" customHeight="1" x14ac:dyDescent="0.25">
      <c r="A7" s="28"/>
      <c r="B7" s="191"/>
      <c r="C7" s="29"/>
      <c r="D7" s="29"/>
      <c r="E7" s="29"/>
      <c r="F7" s="29"/>
      <c r="G7" s="29"/>
      <c r="H7" s="29"/>
      <c r="I7" s="30"/>
      <c r="J7" s="242"/>
      <c r="K7" s="250"/>
      <c r="L7" s="250"/>
      <c r="M7" s="250"/>
      <c r="N7" s="242"/>
      <c r="O7" s="242"/>
      <c r="P7" s="242"/>
      <c r="Q7" s="242"/>
      <c r="R7" s="242"/>
      <c r="S7" s="242"/>
    </row>
    <row r="8" spans="1:19" ht="18" customHeight="1" x14ac:dyDescent="0.25">
      <c r="A8" s="31"/>
      <c r="B8" s="298" t="s">
        <v>65</v>
      </c>
      <c r="C8" s="298"/>
      <c r="D8" s="304" t="s">
        <v>66</v>
      </c>
      <c r="E8" s="304"/>
      <c r="F8" s="304"/>
      <c r="G8" s="305"/>
      <c r="H8" s="192">
        <f>SUM(H11:H18)</f>
        <v>0</v>
      </c>
      <c r="I8" s="33"/>
      <c r="J8" s="242"/>
      <c r="K8" s="250"/>
      <c r="L8" s="250"/>
      <c r="M8" s="250"/>
      <c r="N8" s="242"/>
      <c r="O8" s="242"/>
      <c r="P8" s="242"/>
      <c r="Q8" s="242"/>
      <c r="R8" s="242"/>
      <c r="S8" s="242"/>
    </row>
    <row r="9" spans="1:19" ht="10" customHeight="1" x14ac:dyDescent="0.25">
      <c r="A9" s="31"/>
      <c r="B9" s="218"/>
      <c r="C9" s="32"/>
      <c r="D9" s="32"/>
      <c r="E9" s="32"/>
      <c r="F9" s="32"/>
      <c r="G9" s="32"/>
      <c r="H9" s="32"/>
      <c r="I9" s="33"/>
      <c r="J9" s="242"/>
      <c r="K9" s="250"/>
      <c r="L9" s="250"/>
      <c r="M9" s="250"/>
      <c r="N9" s="242"/>
      <c r="O9" s="242"/>
      <c r="P9" s="242"/>
      <c r="Q9" s="242"/>
      <c r="R9" s="242"/>
      <c r="S9" s="242"/>
    </row>
    <row r="10" spans="1:19" ht="18" customHeight="1" x14ac:dyDescent="0.25">
      <c r="A10" s="31"/>
      <c r="B10" s="32"/>
      <c r="C10" s="32"/>
      <c r="D10" s="32"/>
      <c r="E10" s="32"/>
      <c r="F10" s="193" t="s">
        <v>67</v>
      </c>
      <c r="G10" s="193" t="s">
        <v>68</v>
      </c>
      <c r="H10" s="193" t="s">
        <v>69</v>
      </c>
      <c r="I10" s="33"/>
      <c r="J10" s="242"/>
      <c r="K10" s="250"/>
      <c r="L10" s="250"/>
      <c r="M10" s="250"/>
      <c r="N10" s="242"/>
      <c r="O10" s="242"/>
      <c r="P10" s="242"/>
      <c r="Q10" s="242"/>
      <c r="R10" s="242"/>
      <c r="S10" s="242"/>
    </row>
    <row r="11" spans="1:19" ht="18" customHeight="1" x14ac:dyDescent="0.25">
      <c r="A11" s="31"/>
      <c r="B11" s="291" t="s">
        <v>70</v>
      </c>
      <c r="C11" s="292"/>
      <c r="D11" s="293"/>
      <c r="E11" s="194"/>
      <c r="F11" s="195" t="s">
        <v>69</v>
      </c>
      <c r="G11" s="133">
        <f>'Edu1'!G82</f>
        <v>0</v>
      </c>
      <c r="H11" s="227">
        <f>G11</f>
        <v>0</v>
      </c>
      <c r="I11" s="33"/>
      <c r="J11" s="242"/>
      <c r="K11" s="250"/>
      <c r="L11" s="250"/>
      <c r="M11" s="250"/>
      <c r="N11" s="242"/>
      <c r="O11" s="242"/>
      <c r="P11" s="242"/>
      <c r="Q11" s="242"/>
      <c r="R11" s="242"/>
      <c r="S11" s="242"/>
    </row>
    <row r="12" spans="1:19" ht="18" customHeight="1" x14ac:dyDescent="0.25">
      <c r="A12" s="31"/>
      <c r="B12" s="291" t="s">
        <v>71</v>
      </c>
      <c r="C12" s="292"/>
      <c r="D12" s="293"/>
      <c r="E12" s="194"/>
      <c r="F12" s="195" t="s">
        <v>69</v>
      </c>
      <c r="G12" s="133">
        <f>'Edu2'!G82</f>
        <v>0</v>
      </c>
      <c r="H12" s="227">
        <f>IF(G12*2&lt;=60,G12*2,60)</f>
        <v>0</v>
      </c>
      <c r="I12" s="33"/>
      <c r="J12" s="242"/>
      <c r="K12" s="250"/>
      <c r="L12" s="250"/>
      <c r="M12" s="250"/>
      <c r="N12" s="242"/>
      <c r="O12" s="242"/>
      <c r="P12" s="242"/>
      <c r="Q12" s="242"/>
      <c r="R12" s="242"/>
      <c r="S12" s="242"/>
    </row>
    <row r="13" spans="1:19" ht="18" customHeight="1" x14ac:dyDescent="0.25">
      <c r="A13" s="31"/>
      <c r="B13" s="291" t="s">
        <v>72</v>
      </c>
      <c r="C13" s="292"/>
      <c r="D13" s="293"/>
      <c r="E13" s="194"/>
      <c r="F13" s="195" t="s">
        <v>73</v>
      </c>
      <c r="G13" s="133">
        <f>'Edu3'!G38</f>
        <v>0</v>
      </c>
      <c r="H13" s="227">
        <f>ROUND(IF(G13/3&lt;=60,G13/3,60),0)</f>
        <v>0</v>
      </c>
      <c r="I13" s="33"/>
      <c r="J13" s="242"/>
      <c r="K13" s="250"/>
      <c r="L13" s="250"/>
      <c r="M13" s="250"/>
      <c r="N13" s="242"/>
      <c r="O13" s="242"/>
      <c r="P13" s="242"/>
      <c r="Q13" s="242"/>
      <c r="R13" s="242"/>
      <c r="S13" s="242"/>
    </row>
    <row r="14" spans="1:19" ht="18" customHeight="1" x14ac:dyDescent="0.25">
      <c r="A14" s="31"/>
      <c r="B14" s="291" t="s">
        <v>74</v>
      </c>
      <c r="C14" s="292"/>
      <c r="D14" s="293"/>
      <c r="E14" s="194"/>
      <c r="F14" s="195" t="s">
        <v>73</v>
      </c>
      <c r="G14" s="133">
        <f>'Edu4'!G82</f>
        <v>0</v>
      </c>
      <c r="H14" s="227">
        <f>ROUND(IF(G14*3/60&lt;=75,G14*3/60,75),0)</f>
        <v>0</v>
      </c>
      <c r="I14" s="33"/>
      <c r="J14" s="242"/>
      <c r="K14" s="250"/>
      <c r="L14" s="250"/>
      <c r="M14" s="250"/>
      <c r="N14" s="242"/>
      <c r="O14" s="242"/>
      <c r="P14" s="242"/>
      <c r="Q14" s="242"/>
      <c r="R14" s="242"/>
      <c r="S14" s="242"/>
    </row>
    <row r="15" spans="1:19" ht="18" customHeight="1" x14ac:dyDescent="0.25">
      <c r="A15" s="31"/>
      <c r="B15" s="291" t="s">
        <v>75</v>
      </c>
      <c r="C15" s="292"/>
      <c r="D15" s="293"/>
      <c r="E15" s="194"/>
      <c r="F15" s="195" t="s">
        <v>69</v>
      </c>
      <c r="G15" s="133">
        <f>'Edu5'!G12</f>
        <v>0</v>
      </c>
      <c r="H15" s="133">
        <f>G15</f>
        <v>0</v>
      </c>
      <c r="I15" s="33"/>
      <c r="J15" s="242"/>
      <c r="K15" s="250"/>
      <c r="L15" s="250"/>
      <c r="M15" s="250"/>
      <c r="N15" s="242"/>
      <c r="O15" s="242"/>
      <c r="P15" s="242"/>
      <c r="Q15" s="242"/>
      <c r="R15" s="242"/>
      <c r="S15" s="242"/>
    </row>
    <row r="16" spans="1:19" ht="18" customHeight="1" x14ac:dyDescent="0.25">
      <c r="A16" s="31"/>
      <c r="B16" s="291" t="s">
        <v>76</v>
      </c>
      <c r="C16" s="292"/>
      <c r="D16" s="293"/>
      <c r="E16" s="194"/>
      <c r="F16" s="195" t="s">
        <v>69</v>
      </c>
      <c r="G16" s="133">
        <f>'Edu6'!H21</f>
        <v>0</v>
      </c>
      <c r="H16" s="227">
        <f>IF(G16&lt;=100,G16,100)</f>
        <v>0</v>
      </c>
      <c r="I16" s="33"/>
      <c r="J16" s="242"/>
      <c r="K16" s="250"/>
      <c r="L16" s="250"/>
      <c r="M16" s="250"/>
      <c r="N16" s="242"/>
      <c r="O16" s="242"/>
      <c r="P16" s="242"/>
      <c r="Q16" s="242"/>
      <c r="R16" s="242"/>
      <c r="S16" s="242"/>
    </row>
    <row r="17" spans="1:16" ht="18" customHeight="1" x14ac:dyDescent="0.25">
      <c r="A17" s="31"/>
      <c r="B17" s="291" t="s">
        <v>77</v>
      </c>
      <c r="C17" s="292"/>
      <c r="D17" s="293"/>
      <c r="E17" s="194"/>
      <c r="F17" s="195" t="s">
        <v>69</v>
      </c>
      <c r="G17" s="133">
        <f>'Edu6'!H33</f>
        <v>0</v>
      </c>
      <c r="H17" s="227">
        <f>IF(G17&lt;=80,G17,80)</f>
        <v>0</v>
      </c>
      <c r="I17" s="33"/>
      <c r="J17" s="242"/>
      <c r="K17" s="250"/>
      <c r="L17" s="250"/>
      <c r="M17" s="250"/>
      <c r="N17" s="242"/>
      <c r="O17" s="242"/>
      <c r="P17" s="242"/>
    </row>
    <row r="18" spans="1:16" ht="18" customHeight="1" x14ac:dyDescent="0.25">
      <c r="A18" s="31"/>
      <c r="B18" s="291" t="s">
        <v>78</v>
      </c>
      <c r="C18" s="292"/>
      <c r="D18" s="293"/>
      <c r="E18" s="194"/>
      <c r="F18" s="195" t="s">
        <v>69</v>
      </c>
      <c r="G18" s="133">
        <f>'Edu7'!G30</f>
        <v>0</v>
      </c>
      <c r="H18" s="227">
        <f>IF(G18&lt;=40,G18,40)</f>
        <v>0</v>
      </c>
      <c r="I18" s="33"/>
      <c r="J18" s="242"/>
      <c r="K18" s="250"/>
      <c r="L18" s="250"/>
      <c r="M18" s="250"/>
      <c r="N18" s="242"/>
      <c r="O18" s="242"/>
      <c r="P18" s="242"/>
    </row>
    <row r="19" spans="1:16" ht="10" customHeight="1" x14ac:dyDescent="0.25">
      <c r="A19" s="35"/>
      <c r="B19" s="183"/>
      <c r="C19" s="196"/>
      <c r="D19" s="196"/>
      <c r="E19" s="196"/>
      <c r="F19" s="196"/>
      <c r="G19" s="196"/>
      <c r="H19" s="197"/>
      <c r="I19" s="34"/>
      <c r="J19" s="242"/>
      <c r="K19" s="250"/>
      <c r="L19" s="250"/>
      <c r="M19" s="250"/>
      <c r="N19" s="242"/>
      <c r="O19" s="242"/>
      <c r="P19" s="242"/>
    </row>
    <row r="20" spans="1:16" ht="10" customHeight="1" x14ac:dyDescent="0.35">
      <c r="A20" s="238"/>
      <c r="B20" s="238"/>
      <c r="C20" s="238"/>
      <c r="D20" s="238"/>
      <c r="E20" s="238"/>
      <c r="F20" s="238"/>
      <c r="G20" s="238"/>
      <c r="H20" s="238"/>
      <c r="I20" s="238"/>
      <c r="J20" s="242"/>
      <c r="K20" s="250"/>
      <c r="L20" s="250"/>
      <c r="M20" s="250"/>
      <c r="N20" s="242"/>
      <c r="O20" s="242"/>
      <c r="P20" s="242"/>
    </row>
    <row r="21" spans="1:16" ht="10" customHeight="1" x14ac:dyDescent="0.25">
      <c r="A21" s="28"/>
      <c r="B21" s="36"/>
      <c r="C21" s="29"/>
      <c r="D21" s="29"/>
      <c r="E21" s="29"/>
      <c r="F21" s="29"/>
      <c r="G21" s="29"/>
      <c r="H21" s="37"/>
      <c r="I21" s="30"/>
      <c r="J21" s="242"/>
      <c r="K21" s="299" t="s">
        <v>22</v>
      </c>
      <c r="L21" s="300"/>
      <c r="M21" s="301"/>
      <c r="N21" s="242"/>
      <c r="O21" s="242"/>
      <c r="P21" s="242"/>
    </row>
    <row r="22" spans="1:16" ht="18" customHeight="1" x14ac:dyDescent="0.25">
      <c r="A22" s="31"/>
      <c r="B22" s="298" t="s">
        <v>79</v>
      </c>
      <c r="C22" s="298"/>
      <c r="D22" s="32"/>
      <c r="E22" s="32"/>
      <c r="F22" s="32"/>
      <c r="G22" s="32"/>
      <c r="H22" s="17" t="s">
        <v>80</v>
      </c>
      <c r="I22" s="33"/>
      <c r="J22" s="242"/>
      <c r="K22" s="234" t="s">
        <v>81</v>
      </c>
      <c r="L22" s="234" t="s">
        <v>82</v>
      </c>
      <c r="M22" s="234" t="s">
        <v>83</v>
      </c>
      <c r="N22" s="242"/>
      <c r="O22" s="242"/>
      <c r="P22" s="242"/>
    </row>
    <row r="23" spans="1:16" ht="10" customHeight="1" x14ac:dyDescent="0.25">
      <c r="A23" s="31"/>
      <c r="B23" s="217"/>
      <c r="C23" s="32"/>
      <c r="D23" s="32"/>
      <c r="E23" s="32"/>
      <c r="F23" s="32"/>
      <c r="G23" s="32"/>
      <c r="H23" s="17"/>
      <c r="I23" s="33"/>
      <c r="J23" s="242"/>
      <c r="K23" s="250"/>
      <c r="L23" s="250"/>
      <c r="M23" s="250"/>
      <c r="N23" s="250"/>
      <c r="O23" s="250"/>
      <c r="P23" s="250"/>
    </row>
    <row r="24" spans="1:16" ht="18" customHeight="1" x14ac:dyDescent="0.25">
      <c r="A24" s="31"/>
      <c r="B24" s="268" t="s">
        <v>84</v>
      </c>
      <c r="C24" s="268"/>
      <c r="D24" s="268"/>
      <c r="E24" s="268"/>
      <c r="F24" s="268"/>
      <c r="G24" s="278"/>
      <c r="H24" s="43">
        <f>Exp!D73</f>
        <v>0</v>
      </c>
      <c r="I24" s="33"/>
      <c r="J24" s="242"/>
      <c r="K24" s="250"/>
      <c r="L24" s="242"/>
      <c r="M24" s="242"/>
      <c r="N24" s="242"/>
      <c r="O24" s="242"/>
      <c r="P24" s="242"/>
    </row>
    <row r="25" spans="1:16" ht="18" customHeight="1" x14ac:dyDescent="0.25">
      <c r="A25" s="31"/>
      <c r="B25" s="279" t="s">
        <v>85</v>
      </c>
      <c r="C25" s="279"/>
      <c r="D25" s="279"/>
      <c r="E25" s="279"/>
      <c r="F25" s="279"/>
      <c r="G25" s="280"/>
      <c r="H25" s="43">
        <f>Exp!E73</f>
        <v>0</v>
      </c>
      <c r="I25" s="33"/>
      <c r="J25" s="242"/>
      <c r="K25" s="250"/>
      <c r="L25" s="242"/>
      <c r="M25" s="242"/>
      <c r="N25" s="242"/>
      <c r="O25" s="242"/>
      <c r="P25" s="242"/>
    </row>
    <row r="26" spans="1:16" ht="10" customHeight="1" x14ac:dyDescent="0.25">
      <c r="A26" s="31"/>
      <c r="B26" s="217"/>
      <c r="C26" s="32"/>
      <c r="D26" s="32"/>
      <c r="E26" s="32"/>
      <c r="F26" s="32"/>
      <c r="G26" s="32"/>
      <c r="H26" s="17"/>
      <c r="I26" s="33"/>
      <c r="J26" s="242"/>
      <c r="K26" s="250"/>
      <c r="L26" s="242"/>
      <c r="M26" s="242"/>
      <c r="N26" s="242"/>
      <c r="O26" s="242"/>
      <c r="P26" s="242"/>
    </row>
    <row r="27" spans="1:16" ht="18" customHeight="1" x14ac:dyDescent="0.25">
      <c r="A27" s="31"/>
      <c r="B27" s="268" t="s">
        <v>86</v>
      </c>
      <c r="C27" s="268"/>
      <c r="D27" s="268"/>
      <c r="E27" s="268"/>
      <c r="F27" s="268"/>
      <c r="G27" s="278"/>
      <c r="H27" s="43">
        <f>Exp!H73</f>
        <v>0</v>
      </c>
      <c r="I27" s="33"/>
      <c r="J27" s="242"/>
      <c r="K27" s="199"/>
      <c r="L27" s="199"/>
      <c r="M27" s="199"/>
      <c r="N27" s="242"/>
      <c r="O27" s="242"/>
      <c r="P27" s="242"/>
    </row>
    <row r="28" spans="1:16" ht="18" customHeight="1" x14ac:dyDescent="0.25">
      <c r="A28" s="31"/>
      <c r="B28" s="279" t="s">
        <v>87</v>
      </c>
      <c r="C28" s="279"/>
      <c r="D28" s="279"/>
      <c r="E28" s="279"/>
      <c r="F28" s="279"/>
      <c r="G28" s="280"/>
      <c r="H28" s="43">
        <f>Exp!I73</f>
        <v>0</v>
      </c>
      <c r="I28" s="33"/>
      <c r="J28" s="242"/>
      <c r="K28" s="234" t="str">
        <f>IF(AND($H$24&gt;=29.5,$H28&gt;=14.5),"ja","nein")</f>
        <v>nein</v>
      </c>
      <c r="L28" s="234" t="str">
        <f>IF(AND($H$24&gt;=29.5,$H28&gt;=14.5),"ja","nein")</f>
        <v>nein</v>
      </c>
      <c r="M28" s="234" t="str">
        <f>IF(AND(H24&gt;29.5,H28&gt;14.5),"ja","nein")</f>
        <v>nein</v>
      </c>
      <c r="N28" s="242"/>
      <c r="O28" s="242"/>
      <c r="P28" s="242"/>
    </row>
    <row r="29" spans="1:16" ht="10" customHeight="1" x14ac:dyDescent="0.25">
      <c r="A29" s="31"/>
      <c r="B29" s="246"/>
      <c r="C29" s="219"/>
      <c r="D29" s="226"/>
      <c r="E29" s="226"/>
      <c r="F29" s="226"/>
      <c r="G29" s="38"/>
      <c r="H29" s="18"/>
      <c r="I29" s="33"/>
      <c r="J29" s="242"/>
      <c r="K29" s="250"/>
      <c r="L29" s="242"/>
      <c r="M29" s="242"/>
      <c r="N29" s="242"/>
      <c r="O29" s="242"/>
      <c r="P29" s="242"/>
    </row>
    <row r="30" spans="1:16" ht="18" customHeight="1" x14ac:dyDescent="0.25">
      <c r="A30" s="31"/>
      <c r="B30" s="268" t="s">
        <v>88</v>
      </c>
      <c r="C30" s="268"/>
      <c r="D30" s="268"/>
      <c r="E30" s="268"/>
      <c r="F30" s="268"/>
      <c r="G30" s="278"/>
      <c r="H30" s="43">
        <f>Exp!AR73</f>
        <v>0</v>
      </c>
      <c r="I30" s="33"/>
      <c r="J30" s="242"/>
      <c r="K30" s="199"/>
      <c r="L30" s="199"/>
      <c r="M30" s="242"/>
      <c r="N30" s="242"/>
      <c r="O30" s="242"/>
      <c r="P30" s="242"/>
    </row>
    <row r="31" spans="1:16" ht="18" customHeight="1" x14ac:dyDescent="0.25">
      <c r="A31" s="31"/>
      <c r="B31" s="279" t="s">
        <v>87</v>
      </c>
      <c r="C31" s="279"/>
      <c r="D31" s="279"/>
      <c r="E31" s="279"/>
      <c r="F31" s="279"/>
      <c r="G31" s="280"/>
      <c r="H31" s="43">
        <f>Exp!AS73</f>
        <v>0</v>
      </c>
      <c r="I31" s="33"/>
      <c r="J31" s="242"/>
      <c r="K31" s="234" t="str">
        <f>IF(AND($H$24&gt;=29.5,$H31&gt;=14.5),"ja","nein")</f>
        <v>nein</v>
      </c>
      <c r="L31" s="234" t="str">
        <f>IF(AND($H$24&gt;=29.5,$H31&gt;=14.5),"ja","nein")</f>
        <v>nein</v>
      </c>
      <c r="M31" s="242"/>
      <c r="N31" s="242"/>
      <c r="O31" s="242"/>
      <c r="P31" s="242"/>
    </row>
    <row r="32" spans="1:16" ht="10" customHeight="1" x14ac:dyDescent="0.25">
      <c r="A32" s="31"/>
      <c r="B32" s="246"/>
      <c r="C32" s="219"/>
      <c r="D32" s="226"/>
      <c r="E32" s="226"/>
      <c r="F32" s="226"/>
      <c r="G32" s="38"/>
      <c r="H32" s="18"/>
      <c r="I32" s="33"/>
      <c r="J32" s="242"/>
      <c r="K32" s="250"/>
      <c r="L32" s="250"/>
      <c r="M32" s="250"/>
      <c r="N32" s="242"/>
      <c r="O32" s="242"/>
      <c r="P32" s="242"/>
    </row>
    <row r="33" spans="1:13" ht="18" customHeight="1" x14ac:dyDescent="0.25">
      <c r="A33" s="31"/>
      <c r="B33" s="268" t="s">
        <v>89</v>
      </c>
      <c r="C33" s="268"/>
      <c r="D33" s="268"/>
      <c r="E33" s="268"/>
      <c r="F33" s="268"/>
      <c r="G33" s="278"/>
      <c r="H33" s="43">
        <f>Exp!BG73</f>
        <v>0</v>
      </c>
      <c r="I33" s="33"/>
      <c r="J33" s="242"/>
      <c r="K33" s="199"/>
      <c r="L33" s="199"/>
      <c r="M33" s="242"/>
    </row>
    <row r="34" spans="1:13" ht="18" customHeight="1" x14ac:dyDescent="0.25">
      <c r="A34" s="31"/>
      <c r="B34" s="279" t="s">
        <v>87</v>
      </c>
      <c r="C34" s="279"/>
      <c r="D34" s="279"/>
      <c r="E34" s="279"/>
      <c r="F34" s="279"/>
      <c r="G34" s="280"/>
      <c r="H34" s="43">
        <f>Exp!BH73</f>
        <v>0</v>
      </c>
      <c r="I34" s="33"/>
      <c r="J34" s="242"/>
      <c r="K34" s="234" t="str">
        <f>IF(AND($H$24&gt;=29.5,$H34&gt;=14.5),"ja","nein")</f>
        <v>nein</v>
      </c>
      <c r="L34" s="234" t="str">
        <f>IF(AND($H$24&gt;=29.5,$H34&gt;=14.5),"ja","nein")</f>
        <v>nein</v>
      </c>
      <c r="M34" s="250"/>
    </row>
    <row r="35" spans="1:13" ht="10" customHeight="1" x14ac:dyDescent="0.25">
      <c r="A35" s="31"/>
      <c r="B35" s="221"/>
      <c r="C35" s="221"/>
      <c r="D35" s="221"/>
      <c r="E35" s="221"/>
      <c r="F35" s="221"/>
      <c r="G35" s="221"/>
      <c r="H35" s="147"/>
      <c r="I35" s="33"/>
      <c r="J35" s="242"/>
      <c r="K35" s="242"/>
      <c r="L35" s="242"/>
      <c r="M35" s="250"/>
    </row>
    <row r="36" spans="1:13" ht="18" customHeight="1" x14ac:dyDescent="0.25">
      <c r="A36" s="31"/>
      <c r="B36" s="268" t="s">
        <v>90</v>
      </c>
      <c r="C36" s="268"/>
      <c r="D36" s="268"/>
      <c r="E36" s="268"/>
      <c r="F36" s="268"/>
      <c r="G36" s="278"/>
      <c r="H36" s="43">
        <f>Exp!BV73+Exp!DF73</f>
        <v>0</v>
      </c>
      <c r="I36" s="33"/>
      <c r="J36" s="242"/>
      <c r="K36" s="242"/>
      <c r="L36" s="242"/>
      <c r="M36" s="250"/>
    </row>
    <row r="37" spans="1:13" ht="18" customHeight="1" x14ac:dyDescent="0.25">
      <c r="A37" s="31"/>
      <c r="B37" s="279" t="s">
        <v>85</v>
      </c>
      <c r="C37" s="279"/>
      <c r="D37" s="279"/>
      <c r="E37" s="279"/>
      <c r="F37" s="279"/>
      <c r="G37" s="280"/>
      <c r="H37" s="43">
        <f>Exp!BW73+Exp!DG73</f>
        <v>0</v>
      </c>
      <c r="I37" s="33"/>
      <c r="J37" s="242"/>
      <c r="K37" s="234" t="str">
        <f>IF(AND($H$24&gt;=29.5,$H37&gt;=14.5),"ja","nein")</f>
        <v>nein</v>
      </c>
      <c r="L37" s="234" t="str">
        <f>IF(AND($H$24&gt;=29.5,$H37&gt;=14.5),"ja","nein")</f>
        <v>nein</v>
      </c>
      <c r="M37" s="234" t="str">
        <f>IF(AND(H24&gt;29.5,H37&gt;14.5),"ja","nein")</f>
        <v>nein</v>
      </c>
    </row>
    <row r="38" spans="1:13" ht="10" customHeight="1" x14ac:dyDescent="0.25">
      <c r="A38" s="31"/>
      <c r="B38" s="221"/>
      <c r="C38" s="221"/>
      <c r="D38" s="221"/>
      <c r="E38" s="221"/>
      <c r="F38" s="221"/>
      <c r="G38" s="221"/>
      <c r="H38" s="147"/>
      <c r="I38" s="33"/>
      <c r="J38" s="242"/>
      <c r="K38" s="250"/>
      <c r="L38" s="250"/>
      <c r="M38" s="250"/>
    </row>
    <row r="39" spans="1:13" ht="18" customHeight="1" x14ac:dyDescent="0.25">
      <c r="A39" s="31"/>
      <c r="B39" s="268" t="s">
        <v>91</v>
      </c>
      <c r="C39" s="268"/>
      <c r="D39" s="268"/>
      <c r="E39" s="268"/>
      <c r="F39" s="268"/>
      <c r="G39" s="268"/>
      <c r="H39" s="268"/>
      <c r="I39" s="33"/>
      <c r="J39" s="242"/>
      <c r="K39" s="250"/>
      <c r="L39" s="242"/>
      <c r="M39" s="250"/>
    </row>
    <row r="40" spans="1:13" ht="10" customHeight="1" x14ac:dyDescent="0.25">
      <c r="A40" s="35"/>
      <c r="B40" s="40"/>
      <c r="C40" s="40"/>
      <c r="D40" s="41"/>
      <c r="E40" s="41"/>
      <c r="F40" s="41"/>
      <c r="G40" s="42"/>
      <c r="H40" s="26"/>
      <c r="I40" s="34"/>
      <c r="J40" s="242"/>
      <c r="K40" s="250"/>
      <c r="L40" s="250"/>
      <c r="M40" s="250"/>
    </row>
    <row r="41" spans="1:13" ht="10" customHeight="1" x14ac:dyDescent="0.25">
      <c r="A41" s="46"/>
      <c r="B41" s="47"/>
      <c r="C41" s="47"/>
      <c r="D41" s="48"/>
      <c r="E41" s="48"/>
      <c r="F41" s="48"/>
      <c r="G41" s="49"/>
      <c r="H41" s="50"/>
      <c r="I41" s="46"/>
      <c r="J41" s="242"/>
      <c r="K41" s="250"/>
      <c r="L41" s="250"/>
      <c r="M41" s="250"/>
    </row>
    <row r="42" spans="1:13" ht="10" customHeight="1" x14ac:dyDescent="0.25">
      <c r="A42" s="28"/>
      <c r="B42" s="198"/>
      <c r="C42" s="132"/>
      <c r="D42" s="44"/>
      <c r="E42" s="44"/>
      <c r="F42" s="44"/>
      <c r="G42" s="45"/>
      <c r="H42" s="25"/>
      <c r="I42" s="30"/>
      <c r="J42" s="242"/>
      <c r="K42" s="250"/>
      <c r="L42" s="250"/>
      <c r="M42" s="250"/>
    </row>
    <row r="43" spans="1:13" ht="18" customHeight="1" x14ac:dyDescent="0.25">
      <c r="A43" s="31"/>
      <c r="B43" s="294" t="s">
        <v>92</v>
      </c>
      <c r="C43" s="294"/>
      <c r="D43" s="226" t="s">
        <v>22</v>
      </c>
      <c r="E43" s="226"/>
      <c r="F43" s="295" t="s">
        <v>19</v>
      </c>
      <c r="G43" s="295"/>
      <c r="H43" s="295"/>
      <c r="I43" s="33"/>
      <c r="J43" s="242"/>
      <c r="K43" s="250"/>
      <c r="L43" s="250"/>
      <c r="M43" s="250"/>
    </row>
    <row r="44" spans="1:13" ht="10" customHeight="1" x14ac:dyDescent="0.25">
      <c r="A44" s="31"/>
      <c r="B44" s="246"/>
      <c r="C44" s="219"/>
      <c r="D44" s="226"/>
      <c r="E44" s="226"/>
      <c r="F44" s="226"/>
      <c r="G44" s="38"/>
      <c r="H44" s="18"/>
      <c r="I44" s="33"/>
      <c r="J44" s="242"/>
      <c r="K44" s="250"/>
      <c r="L44" s="250"/>
      <c r="M44" s="250"/>
    </row>
    <row r="45" spans="1:13" ht="18" customHeight="1" x14ac:dyDescent="0.25">
      <c r="A45" s="31"/>
      <c r="B45" s="219" t="s">
        <v>93</v>
      </c>
      <c r="C45" s="219"/>
      <c r="D45" s="227" t="str">
        <f>Pers!D12</f>
        <v/>
      </c>
      <c r="E45" s="226"/>
      <c r="F45" s="296" t="str">
        <f>IF(Pers!D13="","",Pers!D13)</f>
        <v/>
      </c>
      <c r="G45" s="296"/>
      <c r="H45" s="296"/>
      <c r="I45" s="33"/>
      <c r="J45" s="242"/>
      <c r="K45" s="250"/>
      <c r="L45" s="250"/>
      <c r="M45" s="250"/>
    </row>
    <row r="46" spans="1:13" ht="10" customHeight="1" x14ac:dyDescent="0.25">
      <c r="A46" s="31"/>
      <c r="B46" s="219"/>
      <c r="C46" s="219"/>
      <c r="D46" s="246"/>
      <c r="E46" s="226"/>
      <c r="F46" s="246"/>
      <c r="G46" s="246"/>
      <c r="H46" s="246"/>
      <c r="I46" s="33"/>
      <c r="J46" s="242"/>
      <c r="K46" s="250"/>
      <c r="L46" s="250"/>
      <c r="M46" s="250"/>
    </row>
    <row r="47" spans="1:13" ht="18" customHeight="1" x14ac:dyDescent="0.25">
      <c r="A47" s="31"/>
      <c r="B47" s="219" t="s">
        <v>94</v>
      </c>
      <c r="C47" s="297" t="str">
        <f>IF($H$8&lt;139.5,"Sie haben nicht genügend Weiterbildungsstunden nachgewiesen.",IF(AND($H$8&gt;=139.5,$H$8&lt;174.5),"Es fehlen noch einige Weiterbildungsstunden. Nehmen Sie bitte mit uns Kontakt auf.","Sie haben genügend Weiterbildungsstunden nachgewiesen."))</f>
        <v>Sie haben nicht genügend Weiterbildungsstunden nachgewiesen.</v>
      </c>
      <c r="D47" s="297"/>
      <c r="E47" s="297"/>
      <c r="F47" s="297"/>
      <c r="G47" s="297"/>
      <c r="H47" s="297"/>
      <c r="I47" s="33"/>
      <c r="J47" s="242"/>
      <c r="K47" s="250"/>
      <c r="L47" s="250"/>
      <c r="M47" s="250"/>
    </row>
    <row r="48" spans="1:13" ht="10" customHeight="1" x14ac:dyDescent="0.25">
      <c r="A48" s="31"/>
      <c r="B48" s="219"/>
      <c r="C48" s="219"/>
      <c r="D48" s="226"/>
      <c r="E48" s="226"/>
      <c r="F48" s="226"/>
      <c r="G48" s="38"/>
      <c r="H48" s="18"/>
      <c r="I48" s="33"/>
      <c r="J48" s="242"/>
      <c r="K48" s="250"/>
      <c r="L48" s="250"/>
      <c r="M48" s="250"/>
    </row>
    <row r="49" spans="1:9" ht="18" customHeight="1" x14ac:dyDescent="0.25">
      <c r="A49" s="31"/>
      <c r="B49" s="275" t="s">
        <v>95</v>
      </c>
      <c r="C49" s="275"/>
      <c r="D49" s="275"/>
      <c r="E49" s="275"/>
      <c r="F49" s="275"/>
      <c r="G49" s="282"/>
      <c r="H49" s="227" t="str">
        <f>IF(F45="Level A - Certified Project Director",K28,IF(F45="Level A - Certified Programme Director",K31,IF(F45="Level A - Certified Portfolio Director",K34,IF(F45="Level A - Certified Agile Organisational Leader",K37,IF(F45="Level B - Certified Senior Project Manager",L28,IF(F45="Level B - Certified Senior Programme Manager",L31,IF(F45="Level B - Certified Senior Portfolio Manager",L34,IF(F45="Level B - Certified Agile Senior Leader",L37,IF(F45="Level C - Certified Project Manager",M28,IF(F45="Level C - Certified Agile Leader",M37,""))))))))))</f>
        <v/>
      </c>
      <c r="I49" s="33"/>
    </row>
    <row r="50" spans="1:9" ht="10" customHeight="1" x14ac:dyDescent="0.25">
      <c r="A50" s="31"/>
      <c r="B50" s="219"/>
      <c r="C50" s="219"/>
      <c r="D50" s="226"/>
      <c r="E50" s="226"/>
      <c r="F50" s="226"/>
      <c r="G50" s="38"/>
      <c r="H50" s="18"/>
      <c r="I50" s="33"/>
    </row>
    <row r="51" spans="1:9" ht="18" customHeight="1" x14ac:dyDescent="0.25">
      <c r="A51" s="31"/>
      <c r="B51" s="275" t="s">
        <v>96</v>
      </c>
      <c r="C51" s="275"/>
      <c r="D51" s="275"/>
      <c r="E51" s="275"/>
      <c r="F51" s="275"/>
      <c r="G51" s="275"/>
      <c r="H51" s="275"/>
      <c r="I51" s="33"/>
    </row>
    <row r="52" spans="1:9" ht="10" customHeight="1" x14ac:dyDescent="0.25">
      <c r="A52" s="35"/>
      <c r="B52" s="40"/>
      <c r="C52" s="40"/>
      <c r="D52" s="41"/>
      <c r="E52" s="41"/>
      <c r="F52" s="41"/>
      <c r="G52" s="42"/>
      <c r="H52" s="26"/>
      <c r="I52" s="34"/>
    </row>
    <row r="53" spans="1:9" ht="10" customHeight="1" x14ac:dyDescent="0.25">
      <c r="A53" s="83"/>
      <c r="B53" s="239"/>
      <c r="C53" s="239"/>
      <c r="D53" s="85"/>
      <c r="E53" s="85"/>
      <c r="F53" s="85"/>
      <c r="G53" s="86"/>
      <c r="H53" s="27"/>
      <c r="I53" s="83"/>
    </row>
    <row r="54" spans="1:9" ht="18" hidden="1" customHeight="1" outlineLevel="1" x14ac:dyDescent="0.35">
      <c r="A54" s="250"/>
      <c r="B54" s="283" t="s">
        <v>97</v>
      </c>
      <c r="C54" s="283"/>
      <c r="D54" s="283"/>
      <c r="E54" s="283"/>
      <c r="F54" s="283"/>
      <c r="G54" s="283"/>
      <c r="H54" s="283"/>
      <c r="I54" s="250"/>
    </row>
    <row r="55" spans="1:9" ht="10" hidden="1" customHeight="1" outlineLevel="1" x14ac:dyDescent="0.25">
      <c r="A55" s="83"/>
      <c r="B55" s="239"/>
      <c r="C55" s="239"/>
      <c r="D55" s="85"/>
      <c r="E55" s="85"/>
      <c r="F55" s="85"/>
      <c r="G55" s="86"/>
      <c r="H55" s="27"/>
      <c r="I55" s="83"/>
    </row>
    <row r="56" spans="1:9" ht="10" hidden="1" customHeight="1" outlineLevel="1" x14ac:dyDescent="0.25">
      <c r="A56" s="28"/>
      <c r="B56" s="132"/>
      <c r="C56" s="132"/>
      <c r="D56" s="44"/>
      <c r="E56" s="44"/>
      <c r="F56" s="44"/>
      <c r="G56" s="45"/>
      <c r="H56" s="25"/>
      <c r="I56" s="30"/>
    </row>
    <row r="57" spans="1:9" ht="60" hidden="1" customHeight="1" outlineLevel="1" x14ac:dyDescent="0.25">
      <c r="A57" s="31"/>
      <c r="B57" s="76" t="s">
        <v>98</v>
      </c>
      <c r="C57" s="290"/>
      <c r="D57" s="290"/>
      <c r="E57" s="290"/>
      <c r="F57" s="290"/>
      <c r="G57" s="290"/>
      <c r="H57" s="290"/>
      <c r="I57" s="33"/>
    </row>
    <row r="58" spans="1:9" ht="10" hidden="1" customHeight="1" outlineLevel="1" x14ac:dyDescent="0.25">
      <c r="A58" s="35"/>
      <c r="B58" s="40"/>
      <c r="C58" s="40"/>
      <c r="D58" s="41"/>
      <c r="E58" s="41"/>
      <c r="F58" s="41"/>
      <c r="G58" s="42"/>
      <c r="H58" s="26"/>
      <c r="I58" s="34"/>
    </row>
    <row r="59" spans="1:9" ht="10" hidden="1" customHeight="1" outlineLevel="1" x14ac:dyDescent="0.25">
      <c r="A59" s="83"/>
      <c r="B59" s="239"/>
      <c r="C59" s="239"/>
      <c r="D59" s="85"/>
      <c r="E59" s="85"/>
      <c r="F59" s="85"/>
      <c r="G59" s="86"/>
      <c r="H59" s="27"/>
      <c r="I59" s="83"/>
    </row>
    <row r="60" spans="1:9" ht="10" hidden="1" customHeight="1" outlineLevel="1" x14ac:dyDescent="0.25">
      <c r="A60" s="51"/>
      <c r="B60" s="52"/>
      <c r="C60" s="52"/>
      <c r="D60" s="53"/>
      <c r="E60" s="53"/>
      <c r="F60" s="53"/>
      <c r="G60" s="53"/>
      <c r="H60" s="53"/>
      <c r="I60" s="54"/>
    </row>
    <row r="61" spans="1:9" ht="18" hidden="1" customHeight="1" outlineLevel="1" x14ac:dyDescent="0.25">
      <c r="A61" s="55"/>
      <c r="B61" s="223" t="s">
        <v>99</v>
      </c>
      <c r="C61" s="223"/>
      <c r="D61" s="224" t="s">
        <v>100</v>
      </c>
      <c r="E61" s="56"/>
      <c r="F61" s="288"/>
      <c r="G61" s="288"/>
      <c r="H61" s="288"/>
      <c r="I61" s="57"/>
    </row>
    <row r="62" spans="1:9" ht="18" hidden="1" customHeight="1" outlineLevel="1" x14ac:dyDescent="0.25">
      <c r="A62" s="55"/>
      <c r="B62" s="223" t="s">
        <v>101</v>
      </c>
      <c r="C62" s="223"/>
      <c r="D62" s="224" t="s">
        <v>100</v>
      </c>
      <c r="E62" s="56"/>
      <c r="F62" s="288"/>
      <c r="G62" s="288"/>
      <c r="H62" s="288"/>
      <c r="I62" s="57"/>
    </row>
    <row r="63" spans="1:9" ht="18" hidden="1" customHeight="1" outlineLevel="1" x14ac:dyDescent="0.25">
      <c r="A63" s="55"/>
      <c r="B63" s="223" t="s">
        <v>102</v>
      </c>
      <c r="C63" s="223"/>
      <c r="D63" s="224" t="s">
        <v>100</v>
      </c>
      <c r="E63" s="56"/>
      <c r="F63" s="288"/>
      <c r="G63" s="288"/>
      <c r="H63" s="288"/>
      <c r="I63" s="57"/>
    </row>
    <row r="64" spans="1:9" ht="10" hidden="1" customHeight="1" outlineLevel="1" x14ac:dyDescent="0.25">
      <c r="A64" s="55"/>
      <c r="B64" s="223"/>
      <c r="C64" s="223"/>
      <c r="D64" s="56"/>
      <c r="E64" s="56"/>
      <c r="F64" s="56"/>
      <c r="G64" s="56"/>
      <c r="H64" s="56"/>
      <c r="I64" s="57"/>
    </row>
    <row r="65" spans="1:9" ht="18" hidden="1" customHeight="1" outlineLevel="1" x14ac:dyDescent="0.25">
      <c r="A65" s="55"/>
      <c r="B65" s="223" t="s">
        <v>103</v>
      </c>
      <c r="C65" s="223"/>
      <c r="D65" s="285"/>
      <c r="E65" s="285"/>
      <c r="F65" s="285"/>
      <c r="G65" s="285"/>
      <c r="H65" s="285"/>
      <c r="I65" s="57"/>
    </row>
    <row r="66" spans="1:9" ht="10" hidden="1" customHeight="1" outlineLevel="1" x14ac:dyDescent="0.25">
      <c r="A66" s="55"/>
      <c r="B66" s="223"/>
      <c r="C66" s="223"/>
      <c r="D66" s="56"/>
      <c r="E66" s="56"/>
      <c r="F66" s="56"/>
      <c r="G66" s="56"/>
      <c r="H66" s="56"/>
      <c r="I66" s="57"/>
    </row>
    <row r="67" spans="1:9" ht="60" hidden="1" customHeight="1" outlineLevel="1" x14ac:dyDescent="0.25">
      <c r="A67" s="55"/>
      <c r="B67" s="62" t="s">
        <v>104</v>
      </c>
      <c r="C67" s="289"/>
      <c r="D67" s="289"/>
      <c r="E67" s="289"/>
      <c r="F67" s="289"/>
      <c r="G67" s="289"/>
      <c r="H67" s="289"/>
      <c r="I67" s="57"/>
    </row>
    <row r="68" spans="1:9" ht="10" hidden="1" customHeight="1" outlineLevel="1" x14ac:dyDescent="0.25">
      <c r="A68" s="55"/>
      <c r="B68" s="223"/>
      <c r="C68" s="223"/>
      <c r="D68" s="56"/>
      <c r="E68" s="56"/>
      <c r="F68" s="56"/>
      <c r="G68" s="56"/>
      <c r="H68" s="56"/>
      <c r="I68" s="57"/>
    </row>
    <row r="69" spans="1:9" ht="18" hidden="1" customHeight="1" outlineLevel="1" x14ac:dyDescent="0.25">
      <c r="A69" s="55"/>
      <c r="B69" s="223" t="s">
        <v>105</v>
      </c>
      <c r="C69" s="287"/>
      <c r="D69" s="287"/>
      <c r="E69" s="287"/>
      <c r="F69" s="287"/>
      <c r="G69" s="287"/>
      <c r="H69" s="287"/>
      <c r="I69" s="57"/>
    </row>
    <row r="70" spans="1:9" ht="10" hidden="1" customHeight="1" outlineLevel="1" x14ac:dyDescent="0.25">
      <c r="A70" s="55"/>
      <c r="B70" s="223"/>
      <c r="C70" s="223"/>
      <c r="D70" s="56"/>
      <c r="E70" s="56"/>
      <c r="F70" s="56"/>
      <c r="G70" s="56"/>
      <c r="H70" s="56"/>
      <c r="I70" s="57"/>
    </row>
    <row r="71" spans="1:9" ht="18" hidden="1" customHeight="1" outlineLevel="1" x14ac:dyDescent="0.25">
      <c r="A71" s="55"/>
      <c r="B71" s="61" t="s">
        <v>106</v>
      </c>
      <c r="C71" s="224" t="s">
        <v>107</v>
      </c>
      <c r="D71" s="56"/>
      <c r="E71" s="56"/>
      <c r="F71" s="61" t="s">
        <v>108</v>
      </c>
      <c r="G71" s="281"/>
      <c r="H71" s="281"/>
      <c r="I71" s="57"/>
    </row>
    <row r="72" spans="1:9" ht="10" hidden="1" customHeight="1" outlineLevel="1" x14ac:dyDescent="0.25">
      <c r="A72" s="58"/>
      <c r="B72" s="59"/>
      <c r="C72" s="59"/>
      <c r="D72" s="59"/>
      <c r="E72" s="59"/>
      <c r="F72" s="59"/>
      <c r="G72" s="59"/>
      <c r="H72" s="59"/>
      <c r="I72" s="60"/>
    </row>
    <row r="73" spans="1:9" ht="10" hidden="1" customHeight="1" outlineLevel="1" x14ac:dyDescent="0.35">
      <c r="A73" s="238"/>
      <c r="B73" s="238"/>
      <c r="C73" s="238"/>
      <c r="D73" s="238"/>
      <c r="E73" s="238"/>
      <c r="F73" s="238"/>
      <c r="G73" s="238"/>
      <c r="H73" s="238"/>
      <c r="I73" s="238"/>
    </row>
    <row r="74" spans="1:9" ht="18" hidden="1" customHeight="1" outlineLevel="1" x14ac:dyDescent="0.35">
      <c r="A74" s="238"/>
      <c r="B74" s="283" t="s">
        <v>97</v>
      </c>
      <c r="C74" s="283"/>
      <c r="D74" s="283"/>
      <c r="E74" s="283"/>
      <c r="F74" s="283"/>
      <c r="G74" s="283"/>
      <c r="H74" s="283"/>
      <c r="I74" s="238"/>
    </row>
    <row r="75" spans="1:9" ht="10" hidden="1" customHeight="1" outlineLevel="1" x14ac:dyDescent="0.35">
      <c r="A75" s="238"/>
      <c r="B75" s="238"/>
      <c r="C75" s="238"/>
      <c r="D75" s="238"/>
      <c r="E75" s="238"/>
      <c r="F75" s="238"/>
      <c r="G75" s="238"/>
      <c r="H75" s="238"/>
      <c r="I75" s="238"/>
    </row>
    <row r="76" spans="1:9" ht="10" hidden="1" customHeight="1" outlineLevel="1" x14ac:dyDescent="0.25">
      <c r="A76" s="51"/>
      <c r="B76" s="52"/>
      <c r="C76" s="52"/>
      <c r="D76" s="53"/>
      <c r="E76" s="53"/>
      <c r="F76" s="53"/>
      <c r="G76" s="53"/>
      <c r="H76" s="53"/>
      <c r="I76" s="54"/>
    </row>
    <row r="77" spans="1:9" ht="18" hidden="1" customHeight="1" outlineLevel="1" x14ac:dyDescent="0.25">
      <c r="A77" s="55"/>
      <c r="B77" s="284" t="s">
        <v>109</v>
      </c>
      <c r="C77" s="284"/>
      <c r="D77" s="285"/>
      <c r="E77" s="285"/>
      <c r="F77" s="285"/>
      <c r="G77" s="285"/>
      <c r="H77" s="285"/>
      <c r="I77" s="57"/>
    </row>
    <row r="78" spans="1:9" ht="10" hidden="1" customHeight="1" outlineLevel="1" x14ac:dyDescent="0.25">
      <c r="A78" s="55"/>
      <c r="B78" s="223"/>
      <c r="C78" s="223"/>
      <c r="D78" s="56"/>
      <c r="E78" s="56"/>
      <c r="F78" s="56"/>
      <c r="G78" s="56"/>
      <c r="H78" s="56"/>
      <c r="I78" s="57"/>
    </row>
    <row r="79" spans="1:9" ht="18" hidden="1" customHeight="1" outlineLevel="1" x14ac:dyDescent="0.25">
      <c r="A79" s="55"/>
      <c r="B79" s="284" t="s">
        <v>110</v>
      </c>
      <c r="C79" s="286"/>
      <c r="D79" s="287"/>
      <c r="E79" s="287"/>
      <c r="F79" s="287"/>
      <c r="G79" s="287"/>
      <c r="H79" s="287"/>
      <c r="I79" s="57"/>
    </row>
    <row r="80" spans="1:9" ht="10" hidden="1" customHeight="1" outlineLevel="1" x14ac:dyDescent="0.25">
      <c r="A80" s="55"/>
      <c r="B80" s="223"/>
      <c r="C80" s="223"/>
      <c r="D80" s="56"/>
      <c r="E80" s="56"/>
      <c r="F80" s="56"/>
      <c r="G80" s="56"/>
      <c r="H80" s="56"/>
      <c r="I80" s="57"/>
    </row>
    <row r="81" spans="1:9" ht="18" hidden="1" customHeight="1" outlineLevel="1" x14ac:dyDescent="0.25">
      <c r="A81" s="55"/>
      <c r="B81" s="61" t="s">
        <v>106</v>
      </c>
      <c r="C81" s="224" t="s">
        <v>107</v>
      </c>
      <c r="D81" s="56" t="str">
        <f>IF(H46&gt;60,"Mehr als 60 Monate PM-Tätigkeit nachgewiesen, bitte korrigieren!","")</f>
        <v/>
      </c>
      <c r="E81" s="56"/>
      <c r="F81" s="61" t="s">
        <v>108</v>
      </c>
      <c r="G81" s="281"/>
      <c r="H81" s="281"/>
      <c r="I81" s="57"/>
    </row>
    <row r="82" spans="1:9" ht="10" hidden="1" customHeight="1" outlineLevel="1" x14ac:dyDescent="0.25">
      <c r="A82" s="58"/>
      <c r="B82" s="59"/>
      <c r="C82" s="59"/>
      <c r="D82" s="59"/>
      <c r="E82" s="59"/>
      <c r="F82" s="59"/>
      <c r="G82" s="59"/>
      <c r="H82" s="59"/>
      <c r="I82" s="60"/>
    </row>
    <row r="83" spans="1:9" ht="18" customHeight="1" collapsed="1" x14ac:dyDescent="0.35">
      <c r="A83" s="238"/>
      <c r="B83" s="238"/>
      <c r="C83" s="238"/>
      <c r="D83" s="238"/>
      <c r="E83" s="238"/>
      <c r="F83" s="238"/>
      <c r="G83" s="238"/>
      <c r="H83" s="238"/>
      <c r="I83" s="238"/>
    </row>
  </sheetData>
  <sheetProtection algorithmName="SHA-512" hashValue="SDGkWjDi41RzTrifJlioQNQHW3OSyw+QJuZckHsWGnoRwuNElfdBA+kJ96pT9g2GuHMzyi/fVz7Y77CYClYMVA==" saltValue="tO7zFz7a9Ze0Sa4wJ9R0sw==" spinCount="100000" sheet="1" objects="1" scenarios="1"/>
  <mergeCells count="49">
    <mergeCell ref="B34:G34"/>
    <mergeCell ref="B27:G27"/>
    <mergeCell ref="B28:G28"/>
    <mergeCell ref="B30:G30"/>
    <mergeCell ref="B31:G31"/>
    <mergeCell ref="B33:G33"/>
    <mergeCell ref="K21:M21"/>
    <mergeCell ref="B2:H2"/>
    <mergeCell ref="N4:O4"/>
    <mergeCell ref="P4:R4"/>
    <mergeCell ref="K4:M4"/>
    <mergeCell ref="C4:H4"/>
    <mergeCell ref="B8:C8"/>
    <mergeCell ref="D8:G8"/>
    <mergeCell ref="B11:D11"/>
    <mergeCell ref="B12:D12"/>
    <mergeCell ref="B13:D13"/>
    <mergeCell ref="F61:H61"/>
    <mergeCell ref="F62:H62"/>
    <mergeCell ref="B14:D14"/>
    <mergeCell ref="B15:D15"/>
    <mergeCell ref="B16:D16"/>
    <mergeCell ref="B17:D17"/>
    <mergeCell ref="B18:D18"/>
    <mergeCell ref="B43:C43"/>
    <mergeCell ref="F43:H43"/>
    <mergeCell ref="F45:H45"/>
    <mergeCell ref="C47:H47"/>
    <mergeCell ref="B22:C22"/>
    <mergeCell ref="B54:H54"/>
    <mergeCell ref="B24:G24"/>
    <mergeCell ref="B25:G25"/>
    <mergeCell ref="B39:H39"/>
    <mergeCell ref="B36:G36"/>
    <mergeCell ref="B37:G37"/>
    <mergeCell ref="G81:H81"/>
    <mergeCell ref="B49:G49"/>
    <mergeCell ref="B74:H74"/>
    <mergeCell ref="B77:C77"/>
    <mergeCell ref="D77:H77"/>
    <mergeCell ref="B79:C79"/>
    <mergeCell ref="D79:H79"/>
    <mergeCell ref="F63:H63"/>
    <mergeCell ref="D65:H65"/>
    <mergeCell ref="C67:H67"/>
    <mergeCell ref="C69:H69"/>
    <mergeCell ref="G71:H71"/>
    <mergeCell ref="B51:H51"/>
    <mergeCell ref="C57:H57"/>
  </mergeCells>
  <conditionalFormatting sqref="H8">
    <cfRule type="cellIs" dxfId="521" priority="18" operator="lessThan">
      <formula>174.5</formula>
    </cfRule>
    <cfRule type="cellIs" dxfId="520" priority="19" operator="greaterThanOrEqual">
      <formula>174.5</formula>
    </cfRule>
  </conditionalFormatting>
  <conditionalFormatting sqref="C47">
    <cfRule type="expression" dxfId="519" priority="12">
      <formula>H8&gt;=174.5</formula>
    </cfRule>
    <cfRule type="expression" dxfId="518" priority="13">
      <formula>H8&lt;174.5</formula>
    </cfRule>
  </conditionalFormatting>
  <conditionalFormatting sqref="C71">
    <cfRule type="cellIs" dxfId="517" priority="7" operator="equal">
      <formula>"Zertifikat nicht verlängern"</formula>
    </cfRule>
    <cfRule type="cellIs" dxfId="516" priority="8" operator="equal">
      <formula>"Zertifikat verlängern"</formula>
    </cfRule>
  </conditionalFormatting>
  <conditionalFormatting sqref="C81">
    <cfRule type="cellIs" dxfId="515" priority="5" operator="equal">
      <formula>"Zertifikat nicht verlängern"</formula>
    </cfRule>
    <cfRule type="cellIs" dxfId="514" priority="6" operator="equal">
      <formula>"Zertifikat verlängern"</formula>
    </cfRule>
  </conditionalFormatting>
  <conditionalFormatting sqref="H49">
    <cfRule type="cellIs" dxfId="513" priority="3" operator="equal">
      <formula>"nein"</formula>
    </cfRule>
    <cfRule type="cellIs" dxfId="512" priority="4" operator="equal">
      <formula>"ja"</formula>
    </cfRule>
  </conditionalFormatting>
  <dataValidations count="4">
    <dataValidation type="list" allowBlank="1" showInputMessage="1" showErrorMessage="1" sqref="D79:H79" xr:uid="{C4F52DCB-C084-4B58-BFE4-1F57A582B9E7}">
      <formula1>Beschluss</formula1>
    </dataValidation>
    <dataValidation type="list" allowBlank="1" showInputMessage="1" showErrorMessage="1" sqref="D65:H65 D77:H77" xr:uid="{86BF2D68-F3A6-4EA1-950E-455E1A53726E}">
      <formula1>EmpfehlungRez</formula1>
    </dataValidation>
    <dataValidation type="list" allowBlank="1" showInputMessage="1" showErrorMessage="1" sqref="D61:D63" xr:uid="{8F05598C-8436-4716-B99C-999F7DAC3AFC}">
      <formula1>Entscheid</formula1>
    </dataValidation>
    <dataValidation type="list" allowBlank="1" showInputMessage="1" showErrorMessage="1" sqref="C69:H69" xr:uid="{2B2251F5-11F4-4ADC-8287-6118C329EEBE}">
      <formula1>Antragsprüfer</formula1>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A, B und C
Antrag auf Rezertifizierung
Nachweis der Weiterbildung und  Erfahrung&amp;R&amp;G</oddHeader>
    <oddFooter>&amp;L&amp;"Verdana,Standard"&amp;9© VZPM&amp;C&amp;"Verdana,Standard"&amp;9&amp;F&amp;R&amp;"Verdana,Standard"&amp;9&amp;A Seite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4"/>
  <sheetViews>
    <sheetView showGridLines="0" zoomScaleNormal="100" workbookViewId="0"/>
  </sheetViews>
  <sheetFormatPr baseColWidth="10" defaultColWidth="11.453125" defaultRowHeight="11.5" x14ac:dyDescent="0.35"/>
  <cols>
    <col min="1" max="1" width="1.7265625" style="4" customWidth="1"/>
    <col min="2" max="2" width="12.7265625" style="4" customWidth="1"/>
    <col min="3" max="3" width="1.7265625" style="4" customWidth="1"/>
    <col min="4" max="4" width="12.7265625" style="4" customWidth="1"/>
    <col min="5" max="5" width="1.7265625" style="4" customWidth="1"/>
    <col min="6" max="6" width="55.7265625" style="4" customWidth="1"/>
    <col min="7" max="7" width="1.7265625" style="4" customWidth="1"/>
    <col min="8" max="8" width="55.7265625" style="4" customWidth="1"/>
    <col min="9" max="9" width="1.7265625" style="4" customWidth="1"/>
    <col min="10" max="10" width="10.7265625" style="4" customWidth="1"/>
    <col min="11" max="11" width="1.7265625" style="5" customWidth="1"/>
    <col min="12" max="12" width="11.453125" style="6" customWidth="1"/>
    <col min="13" max="15" width="11.453125" style="5"/>
    <col min="16" max="16384" width="11.453125" style="4"/>
  </cols>
  <sheetData>
    <row r="1" spans="1:22" s="5" customFormat="1" ht="10" customHeight="1" x14ac:dyDescent="0.35">
      <c r="A1" s="7"/>
      <c r="B1" s="8"/>
      <c r="C1" s="8"/>
      <c r="D1" s="8"/>
      <c r="E1" s="8"/>
      <c r="F1" s="8"/>
      <c r="G1" s="8"/>
      <c r="H1" s="8"/>
      <c r="I1" s="8"/>
      <c r="J1" s="8"/>
      <c r="K1" s="9"/>
      <c r="L1" s="250"/>
      <c r="M1" s="242"/>
      <c r="N1" s="242"/>
      <c r="O1" s="242"/>
      <c r="P1" s="238"/>
      <c r="Q1" s="238"/>
      <c r="R1" s="238"/>
      <c r="S1" s="238"/>
      <c r="T1" s="238"/>
      <c r="U1" s="238"/>
      <c r="V1" s="238"/>
    </row>
    <row r="2" spans="1:22" s="5" customFormat="1" ht="18" customHeight="1" x14ac:dyDescent="0.35">
      <c r="A2" s="10"/>
      <c r="B2" s="270" t="s">
        <v>111</v>
      </c>
      <c r="C2" s="270"/>
      <c r="D2" s="270"/>
      <c r="E2" s="270"/>
      <c r="F2" s="270"/>
      <c r="G2" s="270"/>
      <c r="H2" s="270"/>
      <c r="I2" s="270"/>
      <c r="J2" s="270"/>
      <c r="K2" s="12"/>
      <c r="L2" s="250"/>
      <c r="M2" s="242"/>
      <c r="N2" s="242"/>
      <c r="O2" s="242"/>
      <c r="P2" s="238"/>
      <c r="Q2" s="238"/>
      <c r="R2" s="238"/>
      <c r="S2" s="238"/>
      <c r="T2" s="238"/>
      <c r="U2" s="238"/>
      <c r="V2" s="238"/>
    </row>
    <row r="3" spans="1:22" s="5" customFormat="1" ht="10" customHeight="1" x14ac:dyDescent="0.35">
      <c r="A3" s="10"/>
      <c r="B3" s="218"/>
      <c r="C3" s="218"/>
      <c r="D3" s="219"/>
      <c r="E3" s="219"/>
      <c r="F3" s="219"/>
      <c r="G3" s="219"/>
      <c r="H3" s="219"/>
      <c r="I3" s="219"/>
      <c r="J3" s="219"/>
      <c r="K3" s="12"/>
      <c r="L3" s="250"/>
      <c r="M3" s="242"/>
      <c r="N3" s="242"/>
      <c r="O3" s="242"/>
      <c r="P3" s="238"/>
      <c r="Q3" s="238"/>
      <c r="R3" s="238"/>
      <c r="S3" s="238"/>
      <c r="T3" s="238"/>
      <c r="U3" s="238"/>
      <c r="V3" s="238"/>
    </row>
    <row r="4" spans="1:22" s="5" customFormat="1" ht="24" customHeight="1" x14ac:dyDescent="0.35">
      <c r="A4" s="10"/>
      <c r="B4" s="306" t="s">
        <v>112</v>
      </c>
      <c r="C4" s="306"/>
      <c r="D4" s="306"/>
      <c r="E4" s="306"/>
      <c r="F4" s="306"/>
      <c r="G4" s="306"/>
      <c r="H4" s="306"/>
      <c r="I4" s="306"/>
      <c r="J4" s="306"/>
      <c r="K4" s="12"/>
      <c r="L4" s="250"/>
      <c r="M4" s="242"/>
      <c r="N4" s="242"/>
      <c r="O4" s="242"/>
      <c r="P4" s="238"/>
      <c r="Q4" s="238"/>
      <c r="R4" s="238"/>
      <c r="S4" s="238"/>
      <c r="T4" s="238"/>
      <c r="U4" s="238"/>
      <c r="V4" s="238"/>
    </row>
    <row r="5" spans="1:22" s="5" customFormat="1" ht="10" customHeight="1" x14ac:dyDescent="0.35">
      <c r="A5" s="10"/>
      <c r="B5" s="218"/>
      <c r="C5" s="218"/>
      <c r="D5" s="219"/>
      <c r="E5" s="219"/>
      <c r="F5" s="219"/>
      <c r="G5" s="219"/>
      <c r="H5" s="219"/>
      <c r="I5" s="219"/>
      <c r="J5" s="219"/>
      <c r="K5" s="12"/>
      <c r="L5" s="250"/>
      <c r="M5" s="242"/>
      <c r="N5" s="242"/>
      <c r="O5" s="242"/>
      <c r="P5" s="238"/>
      <c r="Q5" s="238"/>
      <c r="R5" s="238"/>
      <c r="S5" s="238"/>
      <c r="T5" s="238"/>
      <c r="U5" s="238"/>
      <c r="V5" s="238"/>
    </row>
    <row r="6" spans="1:22" s="5" customFormat="1" ht="18" customHeight="1" x14ac:dyDescent="0.35">
      <c r="A6" s="10"/>
      <c r="B6" s="17" t="s">
        <v>113</v>
      </c>
      <c r="C6" s="217"/>
      <c r="D6" s="39" t="s">
        <v>114</v>
      </c>
      <c r="E6" s="246"/>
      <c r="F6" s="219" t="s">
        <v>49</v>
      </c>
      <c r="G6" s="219"/>
      <c r="H6" s="219" t="s">
        <v>115</v>
      </c>
      <c r="I6" s="246"/>
      <c r="J6" s="246" t="s">
        <v>116</v>
      </c>
      <c r="K6" s="12"/>
      <c r="L6" s="250"/>
      <c r="M6" s="242"/>
      <c r="N6" s="242"/>
      <c r="O6" s="242"/>
      <c r="P6" s="238"/>
      <c r="Q6" s="238"/>
      <c r="R6" s="238"/>
      <c r="S6" s="238"/>
      <c r="T6" s="238"/>
      <c r="U6" s="238"/>
      <c r="V6" s="238"/>
    </row>
    <row r="7" spans="1:22" s="5" customFormat="1" ht="28" customHeight="1" x14ac:dyDescent="0.35">
      <c r="A7" s="10"/>
      <c r="B7" s="99"/>
      <c r="C7" s="217"/>
      <c r="D7" s="99"/>
      <c r="E7" s="17"/>
      <c r="F7" s="100"/>
      <c r="G7" s="17"/>
      <c r="H7" s="100"/>
      <c r="I7" s="246"/>
      <c r="J7" s="98"/>
      <c r="K7" s="12"/>
      <c r="L7" s="250"/>
      <c r="M7" s="242"/>
      <c r="N7" s="242"/>
      <c r="O7" s="242"/>
      <c r="P7" s="238"/>
      <c r="Q7" s="238"/>
      <c r="R7" s="238"/>
      <c r="S7" s="238"/>
      <c r="T7" s="238"/>
      <c r="U7" s="238"/>
      <c r="V7" s="238"/>
    </row>
    <row r="8" spans="1:22" s="5" customFormat="1" ht="28" customHeight="1" x14ac:dyDescent="0.35">
      <c r="A8" s="10"/>
      <c r="B8" s="99"/>
      <c r="C8" s="217"/>
      <c r="D8" s="99"/>
      <c r="E8" s="17"/>
      <c r="F8" s="100"/>
      <c r="G8" s="17"/>
      <c r="H8" s="100"/>
      <c r="I8" s="246"/>
      <c r="J8" s="98"/>
      <c r="K8" s="12"/>
      <c r="L8" s="250"/>
      <c r="M8" s="242"/>
      <c r="N8" s="242"/>
      <c r="O8" s="242"/>
      <c r="P8" s="238"/>
      <c r="Q8" s="238"/>
      <c r="R8" s="238"/>
      <c r="S8" s="238"/>
      <c r="T8" s="238"/>
      <c r="U8" s="238"/>
      <c r="V8" s="238"/>
    </row>
    <row r="9" spans="1:22" s="5" customFormat="1" ht="28" customHeight="1" x14ac:dyDescent="0.35">
      <c r="A9" s="10"/>
      <c r="B9" s="99"/>
      <c r="C9" s="217"/>
      <c r="D9" s="99"/>
      <c r="E9" s="17"/>
      <c r="F9" s="100"/>
      <c r="G9" s="17"/>
      <c r="H9" s="100"/>
      <c r="I9" s="246"/>
      <c r="J9" s="98"/>
      <c r="K9" s="12"/>
      <c r="L9" s="250"/>
      <c r="M9" s="242"/>
      <c r="N9" s="242"/>
      <c r="O9" s="242"/>
      <c r="P9" s="238"/>
      <c r="Q9" s="238"/>
      <c r="R9" s="238"/>
      <c r="S9" s="238"/>
      <c r="T9" s="238"/>
      <c r="U9" s="238"/>
      <c r="V9" s="238"/>
    </row>
    <row r="10" spans="1:22" s="5" customFormat="1" ht="28" customHeight="1" x14ac:dyDescent="0.35">
      <c r="A10" s="10"/>
      <c r="B10" s="99"/>
      <c r="C10" s="217"/>
      <c r="D10" s="99"/>
      <c r="E10" s="17"/>
      <c r="F10" s="100"/>
      <c r="G10" s="17"/>
      <c r="H10" s="100"/>
      <c r="I10" s="246"/>
      <c r="J10" s="98"/>
      <c r="K10" s="12"/>
      <c r="L10" s="250"/>
      <c r="M10" s="242"/>
      <c r="N10" s="242"/>
      <c r="O10" s="242"/>
      <c r="P10" s="238"/>
      <c r="Q10" s="238"/>
      <c r="R10" s="238"/>
      <c r="S10" s="238"/>
      <c r="T10" s="238"/>
      <c r="U10" s="238"/>
      <c r="V10" s="238"/>
    </row>
    <row r="11" spans="1:22" s="5" customFormat="1" ht="28" customHeight="1" x14ac:dyDescent="0.35">
      <c r="A11" s="10"/>
      <c r="B11" s="99"/>
      <c r="C11" s="217"/>
      <c r="D11" s="99"/>
      <c r="E11" s="17"/>
      <c r="F11" s="100"/>
      <c r="G11" s="17"/>
      <c r="H11" s="100"/>
      <c r="I11" s="246"/>
      <c r="J11" s="98"/>
      <c r="K11" s="12"/>
      <c r="L11" s="250"/>
      <c r="M11" s="242"/>
      <c r="N11" s="242"/>
      <c r="O11" s="242"/>
      <c r="P11" s="238"/>
      <c r="Q11" s="238"/>
      <c r="R11" s="238"/>
      <c r="S11" s="238"/>
      <c r="T11" s="238"/>
      <c r="U11" s="238"/>
      <c r="V11" s="238"/>
    </row>
    <row r="12" spans="1:22" s="5" customFormat="1" ht="28" customHeight="1" x14ac:dyDescent="0.35">
      <c r="A12" s="10"/>
      <c r="B12" s="99"/>
      <c r="C12" s="217"/>
      <c r="D12" s="99"/>
      <c r="E12" s="17"/>
      <c r="F12" s="100"/>
      <c r="G12" s="17"/>
      <c r="H12" s="100"/>
      <c r="I12" s="246"/>
      <c r="J12" s="98"/>
      <c r="K12" s="12"/>
      <c r="L12" s="250"/>
      <c r="M12" s="242"/>
      <c r="N12" s="242"/>
      <c r="O12" s="242"/>
      <c r="P12" s="238"/>
      <c r="Q12" s="238"/>
      <c r="R12" s="238"/>
      <c r="S12" s="238"/>
      <c r="T12" s="238"/>
      <c r="U12" s="238"/>
      <c r="V12" s="238"/>
    </row>
    <row r="13" spans="1:22" s="5" customFormat="1" ht="10" customHeight="1" x14ac:dyDescent="0.35">
      <c r="A13" s="14"/>
      <c r="B13" s="15"/>
      <c r="C13" s="15"/>
      <c r="D13" s="15"/>
      <c r="E13" s="15"/>
      <c r="F13" s="15"/>
      <c r="G13" s="15"/>
      <c r="H13" s="15"/>
      <c r="I13" s="15"/>
      <c r="J13" s="15"/>
      <c r="K13" s="16"/>
      <c r="L13" s="250"/>
      <c r="M13" s="242"/>
      <c r="N13" s="242"/>
      <c r="O13" s="242"/>
      <c r="P13" s="238"/>
      <c r="Q13" s="238"/>
      <c r="R13" s="238"/>
      <c r="S13" s="238"/>
      <c r="T13" s="238"/>
      <c r="U13" s="238"/>
      <c r="V13" s="238"/>
    </row>
    <row r="14" spans="1:22" s="5" customFormat="1" ht="10" customHeight="1" x14ac:dyDescent="0.35">
      <c r="A14" s="238"/>
      <c r="B14" s="238"/>
      <c r="C14" s="238"/>
      <c r="D14" s="238"/>
      <c r="E14" s="238"/>
      <c r="F14" s="238"/>
      <c r="G14" s="238"/>
      <c r="H14" s="238"/>
      <c r="I14" s="238"/>
      <c r="J14" s="238"/>
      <c r="K14" s="242"/>
      <c r="L14" s="250"/>
      <c r="M14" s="242"/>
      <c r="N14" s="242"/>
      <c r="O14" s="242"/>
      <c r="P14" s="238"/>
      <c r="Q14" s="238"/>
      <c r="R14" s="238"/>
      <c r="S14" s="238"/>
      <c r="T14" s="238"/>
      <c r="U14" s="238"/>
      <c r="V14" s="238"/>
    </row>
  </sheetData>
  <sheetProtection algorithmName="SHA-512" hashValue="opHD9+a7plY1BqKCCBHTccPQxQdvL7K/MVsdCaWSp25lr+LJg+R/TTH6n1mdp9GUoRmnjEa2MX912f21juN11w==" saltValue="gfECzyAxytZglcBuLOl6Qw==" spinCount="100000" sheet="1" objects="1" scenarios="1"/>
  <mergeCells count="2">
    <mergeCell ref="B4:J4"/>
    <mergeCell ref="B2:J2"/>
  </mergeCells>
  <dataValidations count="1">
    <dataValidation type="decimal" allowBlank="1" showInputMessage="1" showErrorMessage="1" error="Bitte Wert von 0% bis 100% eingeben!" sqref="J7:J12" xr:uid="{00000000-0002-0000-0300-000000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A, B und C
Antrag auf Rezertifizierung
Stellen in den letzten 5 Jahren&amp;R&amp;G</oddHeader>
    <oddFooter>&amp;L&amp;"Verdana,Standard"&amp;9© VZPM&amp;C&amp;"Verdana,Standard"&amp;9&amp;F&amp;R&amp;"Verdana,Standard"&amp;9&amp;A Seite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27AE-F4E6-4571-A77A-6EAD7487203F}">
  <sheetPr>
    <pageSetUpPr fitToPage="1"/>
  </sheetPr>
  <dimension ref="A1:N91"/>
  <sheetViews>
    <sheetView showGridLines="0" zoomScaleNormal="100" workbookViewId="0"/>
  </sheetViews>
  <sheetFormatPr baseColWidth="10" defaultColWidth="11.453125" defaultRowHeight="11.5" x14ac:dyDescent="0.35"/>
  <cols>
    <col min="1" max="1" width="1.7265625" style="4" customWidth="1"/>
    <col min="2" max="2" width="30.7265625" style="4" customWidth="1"/>
    <col min="3" max="3" width="73.7265625" style="4" customWidth="1"/>
    <col min="4" max="4" width="6.7265625" style="111" customWidth="1"/>
    <col min="5" max="5" width="15.7265625" style="5" customWidth="1"/>
    <col min="6" max="6" width="10.7265625" style="111" customWidth="1"/>
    <col min="7" max="7" width="7.7265625" style="111" customWidth="1"/>
    <col min="8" max="8" width="10.7265625" style="111" customWidth="1"/>
    <col min="9" max="9" width="7.7265625" style="111" customWidth="1"/>
    <col min="10" max="10" width="1.7265625" style="4" customWidth="1"/>
    <col min="11" max="16384" width="11.453125" style="4"/>
  </cols>
  <sheetData>
    <row r="1" spans="1:14" s="5" customFormat="1" ht="10" customHeight="1" x14ac:dyDescent="0.35">
      <c r="A1" s="7"/>
      <c r="B1" s="8"/>
      <c r="C1" s="8"/>
      <c r="D1" s="185"/>
      <c r="E1" s="158"/>
      <c r="F1" s="185"/>
      <c r="G1" s="185"/>
      <c r="H1" s="185"/>
      <c r="I1" s="185"/>
      <c r="J1" s="145"/>
      <c r="K1" s="238"/>
      <c r="L1" s="238"/>
      <c r="M1" s="238"/>
      <c r="N1" s="238"/>
    </row>
    <row r="2" spans="1:14" s="5" customFormat="1" ht="18" customHeight="1" x14ac:dyDescent="0.35">
      <c r="A2" s="10"/>
      <c r="B2" s="218" t="s">
        <v>117</v>
      </c>
      <c r="C2" s="11"/>
      <c r="D2" s="229"/>
      <c r="E2" s="17"/>
      <c r="F2" s="229"/>
      <c r="G2" s="229"/>
      <c r="H2" s="229"/>
      <c r="I2" s="229"/>
      <c r="J2" s="137"/>
      <c r="K2" s="238"/>
      <c r="L2" s="238"/>
      <c r="M2" s="238"/>
      <c r="N2" s="238"/>
    </row>
    <row r="3" spans="1:14" s="5" customFormat="1" ht="10" customHeight="1" x14ac:dyDescent="0.35">
      <c r="A3" s="10"/>
      <c r="B3" s="218"/>
      <c r="C3" s="11"/>
      <c r="D3" s="229"/>
      <c r="E3" s="17"/>
      <c r="F3" s="229"/>
      <c r="G3" s="229"/>
      <c r="H3" s="229"/>
      <c r="I3" s="229"/>
      <c r="J3" s="137"/>
      <c r="K3" s="238"/>
      <c r="L3" s="238"/>
      <c r="M3" s="238"/>
      <c r="N3" s="238"/>
    </row>
    <row r="4" spans="1:14" s="5" customFormat="1" ht="60" customHeight="1" x14ac:dyDescent="0.35">
      <c r="A4" s="189"/>
      <c r="B4" s="271" t="s">
        <v>118</v>
      </c>
      <c r="C4" s="271"/>
      <c r="D4" s="271"/>
      <c r="E4" s="271"/>
      <c r="F4" s="271"/>
      <c r="G4" s="271"/>
      <c r="H4" s="271"/>
      <c r="I4" s="271"/>
      <c r="J4" s="137"/>
      <c r="K4" s="238"/>
      <c r="L4" s="238"/>
      <c r="M4" s="238"/>
      <c r="N4" s="238"/>
    </row>
    <row r="5" spans="1:14" s="5" customFormat="1" ht="12" customHeight="1" x14ac:dyDescent="0.35">
      <c r="A5" s="10"/>
      <c r="B5" s="218"/>
      <c r="C5" s="11"/>
      <c r="D5" s="229"/>
      <c r="E5" s="237" t="s">
        <v>119</v>
      </c>
      <c r="F5" s="229"/>
      <c r="G5" s="229"/>
      <c r="H5" s="229"/>
      <c r="I5" s="229"/>
      <c r="J5" s="137"/>
      <c r="K5" s="238"/>
      <c r="L5" s="238"/>
      <c r="M5" s="238"/>
      <c r="N5" s="238"/>
    </row>
    <row r="6" spans="1:14" s="5" customFormat="1" ht="18" customHeight="1" x14ac:dyDescent="0.35">
      <c r="A6" s="10"/>
      <c r="B6" s="217" t="s">
        <v>120</v>
      </c>
      <c r="C6" s="233"/>
      <c r="D6" s="229" t="s">
        <v>121</v>
      </c>
      <c r="E6" s="220"/>
      <c r="F6" s="311" t="s">
        <v>122</v>
      </c>
      <c r="G6" s="313"/>
      <c r="H6" s="311" t="s">
        <v>123</v>
      </c>
      <c r="I6" s="313"/>
      <c r="J6" s="137"/>
      <c r="K6" s="238"/>
      <c r="L6" s="238"/>
      <c r="M6" s="238"/>
      <c r="N6" s="238"/>
    </row>
    <row r="7" spans="1:14" s="5" customFormat="1" ht="18" customHeight="1" x14ac:dyDescent="0.35">
      <c r="A7" s="10"/>
      <c r="B7" s="217" t="s">
        <v>124</v>
      </c>
      <c r="C7" s="233"/>
      <c r="D7" s="229" t="s">
        <v>125</v>
      </c>
      <c r="E7" s="220"/>
      <c r="F7" s="312"/>
      <c r="G7" s="314"/>
      <c r="H7" s="312"/>
      <c r="I7" s="314"/>
      <c r="J7" s="137"/>
      <c r="K7" s="238"/>
      <c r="L7" s="238"/>
      <c r="M7" s="238"/>
      <c r="N7" s="238"/>
    </row>
    <row r="8" spans="1:14" s="5" customFormat="1" ht="18" customHeight="1" x14ac:dyDescent="0.35">
      <c r="A8" s="10"/>
      <c r="B8" s="217" t="s">
        <v>126</v>
      </c>
      <c r="C8" s="233"/>
      <c r="D8" s="229"/>
      <c r="E8" s="138"/>
      <c r="F8" s="229"/>
      <c r="G8" s="18"/>
      <c r="H8" s="229"/>
      <c r="I8" s="18"/>
      <c r="J8" s="137"/>
      <c r="K8" s="238"/>
      <c r="L8" s="238"/>
      <c r="M8" s="238"/>
      <c r="N8" s="238"/>
    </row>
    <row r="9" spans="1:14" s="5" customFormat="1" ht="10" customHeight="1" x14ac:dyDescent="0.35">
      <c r="A9" s="10"/>
      <c r="B9" s="218"/>
      <c r="C9" s="11"/>
      <c r="D9" s="229"/>
      <c r="E9" s="17"/>
      <c r="F9" s="229"/>
      <c r="G9" s="229"/>
      <c r="H9" s="229"/>
      <c r="I9" s="229"/>
      <c r="J9" s="137"/>
      <c r="K9" s="238"/>
      <c r="L9" s="238"/>
      <c r="M9" s="238"/>
      <c r="N9" s="238"/>
    </row>
    <row r="10" spans="1:14" s="5" customFormat="1" ht="18" customHeight="1" x14ac:dyDescent="0.35">
      <c r="A10" s="10"/>
      <c r="B10" s="217" t="s">
        <v>120</v>
      </c>
      <c r="C10" s="233"/>
      <c r="D10" s="229" t="s">
        <v>121</v>
      </c>
      <c r="E10" s="220"/>
      <c r="F10" s="311" t="s">
        <v>122</v>
      </c>
      <c r="G10" s="313"/>
      <c r="H10" s="311" t="s">
        <v>123</v>
      </c>
      <c r="I10" s="313"/>
      <c r="J10" s="137"/>
      <c r="K10" s="238"/>
      <c r="L10" s="238"/>
      <c r="M10" s="238"/>
      <c r="N10" s="238"/>
    </row>
    <row r="11" spans="1:14" s="5" customFormat="1" ht="18" customHeight="1" x14ac:dyDescent="0.35">
      <c r="A11" s="10"/>
      <c r="B11" s="217" t="s">
        <v>124</v>
      </c>
      <c r="C11" s="233"/>
      <c r="D11" s="229" t="s">
        <v>125</v>
      </c>
      <c r="E11" s="220"/>
      <c r="F11" s="312"/>
      <c r="G11" s="314"/>
      <c r="H11" s="312"/>
      <c r="I11" s="314"/>
      <c r="J11" s="137"/>
      <c r="K11" s="238"/>
      <c r="L11" s="238"/>
      <c r="M11" s="238"/>
      <c r="N11" s="238"/>
    </row>
    <row r="12" spans="1:14" s="5" customFormat="1" ht="18" customHeight="1" x14ac:dyDescent="0.35">
      <c r="A12" s="10"/>
      <c r="B12" s="217" t="s">
        <v>126</v>
      </c>
      <c r="C12" s="233"/>
      <c r="D12" s="229"/>
      <c r="E12" s="138"/>
      <c r="F12" s="229"/>
      <c r="G12" s="18"/>
      <c r="H12" s="229"/>
      <c r="I12" s="18"/>
      <c r="J12" s="137"/>
      <c r="K12" s="238"/>
      <c r="L12" s="238"/>
      <c r="M12" s="238"/>
      <c r="N12" s="238"/>
    </row>
    <row r="13" spans="1:14" s="5" customFormat="1" ht="10" customHeight="1" x14ac:dyDescent="0.35">
      <c r="A13" s="10"/>
      <c r="B13" s="218"/>
      <c r="C13" s="11"/>
      <c r="D13" s="229"/>
      <c r="E13" s="17"/>
      <c r="F13" s="229"/>
      <c r="G13" s="229"/>
      <c r="H13" s="229"/>
      <c r="I13" s="229"/>
      <c r="J13" s="137"/>
      <c r="K13" s="238"/>
      <c r="L13" s="238"/>
      <c r="M13" s="238"/>
      <c r="N13" s="238"/>
    </row>
    <row r="14" spans="1:14" s="5" customFormat="1" ht="18" customHeight="1" x14ac:dyDescent="0.35">
      <c r="A14" s="10"/>
      <c r="B14" s="217" t="s">
        <v>120</v>
      </c>
      <c r="C14" s="233"/>
      <c r="D14" s="229" t="s">
        <v>121</v>
      </c>
      <c r="E14" s="220"/>
      <c r="F14" s="311" t="s">
        <v>122</v>
      </c>
      <c r="G14" s="313"/>
      <c r="H14" s="311" t="s">
        <v>123</v>
      </c>
      <c r="I14" s="313"/>
      <c r="J14" s="137"/>
      <c r="K14" s="238"/>
      <c r="L14" s="238"/>
      <c r="M14" s="238"/>
      <c r="N14" s="238"/>
    </row>
    <row r="15" spans="1:14" s="5" customFormat="1" ht="18" customHeight="1" x14ac:dyDescent="0.35">
      <c r="A15" s="10"/>
      <c r="B15" s="217" t="s">
        <v>124</v>
      </c>
      <c r="C15" s="233"/>
      <c r="D15" s="229" t="s">
        <v>125</v>
      </c>
      <c r="E15" s="220"/>
      <c r="F15" s="312"/>
      <c r="G15" s="314"/>
      <c r="H15" s="312"/>
      <c r="I15" s="314"/>
      <c r="J15" s="137"/>
      <c r="K15" s="238"/>
      <c r="L15" s="238"/>
      <c r="M15" s="238"/>
      <c r="N15" s="238"/>
    </row>
    <row r="16" spans="1:14" s="5" customFormat="1" ht="18" customHeight="1" x14ac:dyDescent="0.35">
      <c r="A16" s="10"/>
      <c r="B16" s="217" t="s">
        <v>126</v>
      </c>
      <c r="C16" s="233"/>
      <c r="D16" s="229"/>
      <c r="E16" s="138"/>
      <c r="F16" s="229"/>
      <c r="G16" s="18"/>
      <c r="H16" s="229"/>
      <c r="I16" s="18"/>
      <c r="J16" s="137"/>
      <c r="K16" s="238"/>
      <c r="L16" s="238"/>
      <c r="M16" s="238"/>
      <c r="N16" s="238"/>
    </row>
    <row r="17" spans="1:14" s="5" customFormat="1" ht="10" customHeight="1" x14ac:dyDescent="0.35">
      <c r="A17" s="10"/>
      <c r="B17" s="218"/>
      <c r="C17" s="11"/>
      <c r="D17" s="229"/>
      <c r="E17" s="17"/>
      <c r="F17" s="229"/>
      <c r="G17" s="229"/>
      <c r="H17" s="229"/>
      <c r="I17" s="229"/>
      <c r="J17" s="137"/>
      <c r="K17" s="238"/>
      <c r="L17" s="238"/>
      <c r="M17" s="238"/>
      <c r="N17" s="238"/>
    </row>
    <row r="18" spans="1:14" s="5" customFormat="1" ht="18" customHeight="1" x14ac:dyDescent="0.35">
      <c r="A18" s="10"/>
      <c r="B18" s="217" t="s">
        <v>120</v>
      </c>
      <c r="C18" s="233"/>
      <c r="D18" s="229" t="s">
        <v>121</v>
      </c>
      <c r="E18" s="220"/>
      <c r="F18" s="311" t="s">
        <v>122</v>
      </c>
      <c r="G18" s="313"/>
      <c r="H18" s="311" t="s">
        <v>123</v>
      </c>
      <c r="I18" s="313"/>
      <c r="J18" s="137"/>
      <c r="K18" s="238"/>
      <c r="L18" s="238"/>
      <c r="M18" s="238"/>
      <c r="N18" s="238"/>
    </row>
    <row r="19" spans="1:14" s="5" customFormat="1" ht="18" customHeight="1" x14ac:dyDescent="0.35">
      <c r="A19" s="10"/>
      <c r="B19" s="217" t="s">
        <v>124</v>
      </c>
      <c r="C19" s="233"/>
      <c r="D19" s="229" t="s">
        <v>125</v>
      </c>
      <c r="E19" s="220"/>
      <c r="F19" s="312"/>
      <c r="G19" s="314"/>
      <c r="H19" s="312"/>
      <c r="I19" s="314"/>
      <c r="J19" s="137"/>
      <c r="K19" s="238"/>
      <c r="L19" s="238"/>
      <c r="M19" s="238"/>
      <c r="N19" s="238"/>
    </row>
    <row r="20" spans="1:14" s="5" customFormat="1" ht="18" customHeight="1" x14ac:dyDescent="0.35">
      <c r="A20" s="10"/>
      <c r="B20" s="217" t="s">
        <v>126</v>
      </c>
      <c r="C20" s="233"/>
      <c r="D20" s="229"/>
      <c r="E20" s="138"/>
      <c r="F20" s="229"/>
      <c r="G20" s="18"/>
      <c r="H20" s="229"/>
      <c r="I20" s="18"/>
      <c r="J20" s="137"/>
      <c r="K20" s="238"/>
      <c r="L20" s="238"/>
      <c r="M20" s="238"/>
      <c r="N20" s="238"/>
    </row>
    <row r="21" spans="1:14" s="5" customFormat="1" ht="10" customHeight="1" x14ac:dyDescent="0.35">
      <c r="A21" s="10"/>
      <c r="B21" s="218"/>
      <c r="C21" s="11"/>
      <c r="D21" s="229"/>
      <c r="E21" s="17"/>
      <c r="F21" s="229"/>
      <c r="G21" s="229"/>
      <c r="H21" s="229"/>
      <c r="I21" s="229"/>
      <c r="J21" s="137"/>
      <c r="K21" s="238"/>
      <c r="L21" s="238"/>
      <c r="M21" s="238"/>
      <c r="N21" s="238"/>
    </row>
    <row r="22" spans="1:14" s="5" customFormat="1" ht="18" customHeight="1" x14ac:dyDescent="0.35">
      <c r="A22" s="10"/>
      <c r="B22" s="217" t="s">
        <v>120</v>
      </c>
      <c r="C22" s="233"/>
      <c r="D22" s="229" t="s">
        <v>121</v>
      </c>
      <c r="E22" s="220"/>
      <c r="F22" s="311" t="s">
        <v>122</v>
      </c>
      <c r="G22" s="313"/>
      <c r="H22" s="311" t="s">
        <v>123</v>
      </c>
      <c r="I22" s="313"/>
      <c r="J22" s="137"/>
      <c r="K22" s="238"/>
      <c r="L22" s="238"/>
      <c r="M22" s="238"/>
      <c r="N22" s="238"/>
    </row>
    <row r="23" spans="1:14" s="5" customFormat="1" ht="18" customHeight="1" x14ac:dyDescent="0.35">
      <c r="A23" s="10"/>
      <c r="B23" s="217" t="s">
        <v>124</v>
      </c>
      <c r="C23" s="233"/>
      <c r="D23" s="229" t="s">
        <v>125</v>
      </c>
      <c r="E23" s="220"/>
      <c r="F23" s="312"/>
      <c r="G23" s="314"/>
      <c r="H23" s="312"/>
      <c r="I23" s="314"/>
      <c r="J23" s="137"/>
      <c r="K23" s="238"/>
      <c r="L23" s="238"/>
      <c r="M23" s="238"/>
      <c r="N23" s="238"/>
    </row>
    <row r="24" spans="1:14" s="5" customFormat="1" ht="18" customHeight="1" x14ac:dyDescent="0.35">
      <c r="A24" s="10"/>
      <c r="B24" s="217" t="s">
        <v>126</v>
      </c>
      <c r="C24" s="233"/>
      <c r="D24" s="229"/>
      <c r="E24" s="138"/>
      <c r="F24" s="229"/>
      <c r="G24" s="18"/>
      <c r="H24" s="229"/>
      <c r="I24" s="18"/>
      <c r="J24" s="137"/>
      <c r="K24" s="238"/>
      <c r="L24" s="238"/>
      <c r="M24" s="238"/>
      <c r="N24" s="238"/>
    </row>
    <row r="25" spans="1:14" s="5" customFormat="1" ht="10" customHeight="1" x14ac:dyDescent="0.35">
      <c r="A25" s="10"/>
      <c r="B25" s="218"/>
      <c r="C25" s="11"/>
      <c r="D25" s="229"/>
      <c r="E25" s="17"/>
      <c r="F25" s="229"/>
      <c r="G25" s="229"/>
      <c r="H25" s="229"/>
      <c r="I25" s="229"/>
      <c r="J25" s="137"/>
      <c r="K25" s="238"/>
      <c r="L25" s="238"/>
      <c r="M25" s="238"/>
      <c r="N25" s="238"/>
    </row>
    <row r="26" spans="1:14" s="5" customFormat="1" ht="18" customHeight="1" x14ac:dyDescent="0.35">
      <c r="A26" s="10"/>
      <c r="B26" s="217" t="s">
        <v>120</v>
      </c>
      <c r="C26" s="233"/>
      <c r="D26" s="229" t="s">
        <v>121</v>
      </c>
      <c r="E26" s="220"/>
      <c r="F26" s="311" t="s">
        <v>122</v>
      </c>
      <c r="G26" s="313"/>
      <c r="H26" s="311" t="s">
        <v>123</v>
      </c>
      <c r="I26" s="313"/>
      <c r="J26" s="137"/>
      <c r="K26" s="238"/>
      <c r="L26" s="238"/>
      <c r="M26" s="238"/>
      <c r="N26" s="238"/>
    </row>
    <row r="27" spans="1:14" s="5" customFormat="1" ht="18" customHeight="1" x14ac:dyDescent="0.35">
      <c r="A27" s="10"/>
      <c r="B27" s="217" t="s">
        <v>124</v>
      </c>
      <c r="C27" s="233"/>
      <c r="D27" s="229" t="s">
        <v>125</v>
      </c>
      <c r="E27" s="220"/>
      <c r="F27" s="312"/>
      <c r="G27" s="314"/>
      <c r="H27" s="312"/>
      <c r="I27" s="314"/>
      <c r="J27" s="137"/>
      <c r="K27" s="238"/>
      <c r="L27" s="238"/>
      <c r="M27" s="238"/>
      <c r="N27" s="238"/>
    </row>
    <row r="28" spans="1:14" s="5" customFormat="1" ht="18" customHeight="1" x14ac:dyDescent="0.35">
      <c r="A28" s="10"/>
      <c r="B28" s="217" t="s">
        <v>126</v>
      </c>
      <c r="C28" s="233"/>
      <c r="D28" s="229"/>
      <c r="E28" s="138"/>
      <c r="F28" s="229"/>
      <c r="G28" s="18"/>
      <c r="H28" s="229"/>
      <c r="I28" s="18"/>
      <c r="J28" s="137"/>
      <c r="K28" s="238"/>
      <c r="L28" s="238"/>
      <c r="M28" s="238"/>
      <c r="N28" s="238"/>
    </row>
    <row r="29" spans="1:14" s="5" customFormat="1" ht="10" customHeight="1" x14ac:dyDescent="0.35">
      <c r="A29" s="10"/>
      <c r="B29" s="218"/>
      <c r="C29" s="11"/>
      <c r="D29" s="229"/>
      <c r="E29" s="17"/>
      <c r="F29" s="229"/>
      <c r="G29" s="229"/>
      <c r="H29" s="229"/>
      <c r="I29" s="229"/>
      <c r="J29" s="137"/>
      <c r="K29" s="238"/>
      <c r="L29" s="238"/>
      <c r="M29" s="238"/>
      <c r="N29" s="238"/>
    </row>
    <row r="30" spans="1:14" s="5" customFormat="1" ht="18" customHeight="1" x14ac:dyDescent="0.35">
      <c r="A30" s="10"/>
      <c r="B30" s="217" t="s">
        <v>120</v>
      </c>
      <c r="C30" s="233"/>
      <c r="D30" s="229" t="s">
        <v>121</v>
      </c>
      <c r="E30" s="220"/>
      <c r="F30" s="311" t="s">
        <v>122</v>
      </c>
      <c r="G30" s="313"/>
      <c r="H30" s="311" t="s">
        <v>123</v>
      </c>
      <c r="I30" s="313"/>
      <c r="J30" s="137"/>
      <c r="K30" s="238"/>
      <c r="L30" s="238"/>
      <c r="M30" s="238"/>
      <c r="N30" s="238"/>
    </row>
    <row r="31" spans="1:14" s="5" customFormat="1" ht="18" customHeight="1" x14ac:dyDescent="0.35">
      <c r="A31" s="10"/>
      <c r="B31" s="217" t="s">
        <v>124</v>
      </c>
      <c r="C31" s="233"/>
      <c r="D31" s="229" t="s">
        <v>125</v>
      </c>
      <c r="E31" s="220"/>
      <c r="F31" s="312"/>
      <c r="G31" s="314"/>
      <c r="H31" s="312"/>
      <c r="I31" s="314"/>
      <c r="J31" s="137"/>
      <c r="K31" s="238"/>
      <c r="L31" s="238"/>
      <c r="M31" s="238"/>
      <c r="N31" s="238"/>
    </row>
    <row r="32" spans="1:14" s="5" customFormat="1" ht="18" customHeight="1" x14ac:dyDescent="0.35">
      <c r="A32" s="10"/>
      <c r="B32" s="217" t="s">
        <v>126</v>
      </c>
      <c r="C32" s="233"/>
      <c r="D32" s="229"/>
      <c r="E32" s="138"/>
      <c r="F32" s="229"/>
      <c r="G32" s="18"/>
      <c r="H32" s="229"/>
      <c r="I32" s="18"/>
      <c r="J32" s="137"/>
      <c r="K32" s="238"/>
      <c r="L32" s="238"/>
      <c r="M32" s="238"/>
      <c r="N32" s="238"/>
    </row>
    <row r="33" spans="1:14" s="5" customFormat="1" ht="10" customHeight="1" x14ac:dyDescent="0.35">
      <c r="A33" s="10"/>
      <c r="B33" s="218"/>
      <c r="C33" s="11"/>
      <c r="D33" s="229"/>
      <c r="E33" s="17"/>
      <c r="F33" s="229"/>
      <c r="G33" s="229"/>
      <c r="H33" s="229"/>
      <c r="I33" s="229"/>
      <c r="J33" s="137"/>
      <c r="K33" s="238"/>
      <c r="L33" s="238"/>
      <c r="M33" s="238"/>
      <c r="N33" s="238"/>
    </row>
    <row r="34" spans="1:14" s="5" customFormat="1" ht="18" customHeight="1" x14ac:dyDescent="0.35">
      <c r="A34" s="10"/>
      <c r="B34" s="217" t="s">
        <v>120</v>
      </c>
      <c r="C34" s="233"/>
      <c r="D34" s="229" t="s">
        <v>121</v>
      </c>
      <c r="E34" s="220"/>
      <c r="F34" s="311" t="s">
        <v>122</v>
      </c>
      <c r="G34" s="313"/>
      <c r="H34" s="311" t="s">
        <v>123</v>
      </c>
      <c r="I34" s="313"/>
      <c r="J34" s="137"/>
      <c r="K34" s="238"/>
      <c r="L34" s="238"/>
      <c r="M34" s="238"/>
      <c r="N34" s="238"/>
    </row>
    <row r="35" spans="1:14" s="5" customFormat="1" ht="18" customHeight="1" x14ac:dyDescent="0.35">
      <c r="A35" s="10"/>
      <c r="B35" s="217" t="s">
        <v>124</v>
      </c>
      <c r="C35" s="233"/>
      <c r="D35" s="229" t="s">
        <v>125</v>
      </c>
      <c r="E35" s="220"/>
      <c r="F35" s="312"/>
      <c r="G35" s="314"/>
      <c r="H35" s="312"/>
      <c r="I35" s="314"/>
      <c r="J35" s="137"/>
      <c r="K35" s="238"/>
      <c r="L35" s="238"/>
      <c r="M35" s="238"/>
      <c r="N35" s="238"/>
    </row>
    <row r="36" spans="1:14" s="5" customFormat="1" ht="18" customHeight="1" x14ac:dyDescent="0.35">
      <c r="A36" s="10"/>
      <c r="B36" s="217" t="s">
        <v>126</v>
      </c>
      <c r="C36" s="233"/>
      <c r="D36" s="229"/>
      <c r="E36" s="138"/>
      <c r="F36" s="229"/>
      <c r="G36" s="18"/>
      <c r="H36" s="229"/>
      <c r="I36" s="18"/>
      <c r="J36" s="137"/>
      <c r="K36" s="238"/>
      <c r="L36" s="238"/>
      <c r="M36" s="238"/>
      <c r="N36" s="238"/>
    </row>
    <row r="37" spans="1:14" s="5" customFormat="1" ht="10" customHeight="1" x14ac:dyDescent="0.35">
      <c r="A37" s="10"/>
      <c r="B37" s="218"/>
      <c r="C37" s="11"/>
      <c r="D37" s="229"/>
      <c r="E37" s="17"/>
      <c r="F37" s="229"/>
      <c r="G37" s="229"/>
      <c r="H37" s="229"/>
      <c r="I37" s="229"/>
      <c r="J37" s="137"/>
      <c r="K37" s="238"/>
      <c r="L37" s="238"/>
      <c r="M37" s="238"/>
      <c r="N37" s="238"/>
    </row>
    <row r="38" spans="1:14" s="5" customFormat="1" ht="18" customHeight="1" x14ac:dyDescent="0.35">
      <c r="A38" s="10"/>
      <c r="B38" s="217" t="s">
        <v>120</v>
      </c>
      <c r="C38" s="233"/>
      <c r="D38" s="229" t="s">
        <v>121</v>
      </c>
      <c r="E38" s="220"/>
      <c r="F38" s="311" t="s">
        <v>122</v>
      </c>
      <c r="G38" s="313"/>
      <c r="H38" s="311" t="s">
        <v>123</v>
      </c>
      <c r="I38" s="313"/>
      <c r="J38" s="137"/>
      <c r="K38" s="238"/>
      <c r="L38" s="238"/>
      <c r="M38" s="238"/>
      <c r="N38" s="238"/>
    </row>
    <row r="39" spans="1:14" s="5" customFormat="1" ht="18" customHeight="1" x14ac:dyDescent="0.35">
      <c r="A39" s="10"/>
      <c r="B39" s="217" t="s">
        <v>124</v>
      </c>
      <c r="C39" s="233"/>
      <c r="D39" s="229" t="s">
        <v>125</v>
      </c>
      <c r="E39" s="220"/>
      <c r="F39" s="312"/>
      <c r="G39" s="314"/>
      <c r="H39" s="312"/>
      <c r="I39" s="314"/>
      <c r="J39" s="137"/>
      <c r="K39" s="238"/>
      <c r="L39" s="238"/>
      <c r="M39" s="238"/>
      <c r="N39" s="238"/>
    </row>
    <row r="40" spans="1:14" s="5" customFormat="1" ht="18" customHeight="1" x14ac:dyDescent="0.35">
      <c r="A40" s="10"/>
      <c r="B40" s="217" t="s">
        <v>126</v>
      </c>
      <c r="C40" s="233"/>
      <c r="D40" s="229"/>
      <c r="E40" s="138"/>
      <c r="F40" s="229"/>
      <c r="G40" s="18"/>
      <c r="H40" s="229"/>
      <c r="I40" s="18"/>
      <c r="J40" s="137"/>
      <c r="K40" s="238"/>
      <c r="L40" s="238"/>
      <c r="M40" s="238"/>
      <c r="N40" s="238"/>
    </row>
    <row r="41" spans="1:14" s="5" customFormat="1" ht="10" customHeight="1" x14ac:dyDescent="0.35">
      <c r="A41" s="10"/>
      <c r="B41" s="218"/>
      <c r="C41" s="11"/>
      <c r="D41" s="229"/>
      <c r="E41" s="17"/>
      <c r="F41" s="229"/>
      <c r="G41" s="229"/>
      <c r="H41" s="229"/>
      <c r="I41" s="229"/>
      <c r="J41" s="137"/>
      <c r="K41" s="238"/>
      <c r="L41" s="238"/>
      <c r="M41" s="238"/>
      <c r="N41" s="238"/>
    </row>
    <row r="42" spans="1:14" s="5" customFormat="1" ht="18" customHeight="1" x14ac:dyDescent="0.35">
      <c r="A42" s="10"/>
      <c r="B42" s="217" t="s">
        <v>120</v>
      </c>
      <c r="C42" s="233"/>
      <c r="D42" s="229" t="s">
        <v>121</v>
      </c>
      <c r="E42" s="220"/>
      <c r="F42" s="311" t="s">
        <v>122</v>
      </c>
      <c r="G42" s="313"/>
      <c r="H42" s="311" t="s">
        <v>123</v>
      </c>
      <c r="I42" s="313"/>
      <c r="J42" s="137"/>
      <c r="K42" s="238"/>
      <c r="L42" s="238"/>
      <c r="M42" s="238"/>
      <c r="N42" s="238"/>
    </row>
    <row r="43" spans="1:14" s="5" customFormat="1" ht="18" customHeight="1" x14ac:dyDescent="0.35">
      <c r="A43" s="10"/>
      <c r="B43" s="217" t="s">
        <v>124</v>
      </c>
      <c r="C43" s="233"/>
      <c r="D43" s="229" t="s">
        <v>125</v>
      </c>
      <c r="E43" s="220"/>
      <c r="F43" s="312"/>
      <c r="G43" s="314"/>
      <c r="H43" s="312"/>
      <c r="I43" s="314"/>
      <c r="J43" s="137"/>
      <c r="K43" s="238"/>
      <c r="L43" s="238"/>
      <c r="M43" s="238"/>
      <c r="N43" s="238"/>
    </row>
    <row r="44" spans="1:14" s="5" customFormat="1" ht="18" customHeight="1" x14ac:dyDescent="0.35">
      <c r="A44" s="10"/>
      <c r="B44" s="217" t="s">
        <v>126</v>
      </c>
      <c r="C44" s="233"/>
      <c r="D44" s="229"/>
      <c r="E44" s="138"/>
      <c r="F44" s="229"/>
      <c r="G44" s="18"/>
      <c r="H44" s="229"/>
      <c r="I44" s="18"/>
      <c r="J44" s="137"/>
      <c r="K44" s="238"/>
      <c r="L44" s="238"/>
      <c r="M44" s="238"/>
      <c r="N44" s="238"/>
    </row>
    <row r="45" spans="1:14" s="5" customFormat="1" ht="10" customHeight="1" x14ac:dyDescent="0.35">
      <c r="A45" s="10"/>
      <c r="B45" s="218"/>
      <c r="C45" s="11"/>
      <c r="D45" s="229"/>
      <c r="E45" s="17"/>
      <c r="F45" s="229"/>
      <c r="G45" s="229"/>
      <c r="H45" s="229"/>
      <c r="I45" s="229"/>
      <c r="J45" s="137"/>
      <c r="K45" s="238"/>
      <c r="L45" s="238"/>
      <c r="M45" s="238"/>
      <c r="N45" s="238"/>
    </row>
    <row r="46" spans="1:14" s="5" customFormat="1" ht="18" customHeight="1" x14ac:dyDescent="0.35">
      <c r="A46" s="10"/>
      <c r="B46" s="217" t="s">
        <v>120</v>
      </c>
      <c r="C46" s="233"/>
      <c r="D46" s="229" t="s">
        <v>121</v>
      </c>
      <c r="E46" s="220"/>
      <c r="F46" s="311" t="s">
        <v>122</v>
      </c>
      <c r="G46" s="313"/>
      <c r="H46" s="311" t="s">
        <v>123</v>
      </c>
      <c r="I46" s="313"/>
      <c r="J46" s="137"/>
      <c r="K46" s="238"/>
      <c r="L46" s="238"/>
      <c r="M46" s="238"/>
      <c r="N46" s="238"/>
    </row>
    <row r="47" spans="1:14" s="5" customFormat="1" ht="18" customHeight="1" x14ac:dyDescent="0.35">
      <c r="A47" s="10"/>
      <c r="B47" s="217" t="s">
        <v>124</v>
      </c>
      <c r="C47" s="233"/>
      <c r="D47" s="229" t="s">
        <v>125</v>
      </c>
      <c r="E47" s="220"/>
      <c r="F47" s="312"/>
      <c r="G47" s="314"/>
      <c r="H47" s="312"/>
      <c r="I47" s="314"/>
      <c r="J47" s="137"/>
      <c r="K47" s="238"/>
      <c r="L47" s="238"/>
      <c r="M47" s="238"/>
      <c r="N47" s="238"/>
    </row>
    <row r="48" spans="1:14" s="5" customFormat="1" ht="18" customHeight="1" x14ac:dyDescent="0.35">
      <c r="A48" s="10"/>
      <c r="B48" s="217" t="s">
        <v>126</v>
      </c>
      <c r="C48" s="233"/>
      <c r="D48" s="229"/>
      <c r="E48" s="138"/>
      <c r="F48" s="229"/>
      <c r="G48" s="18"/>
      <c r="H48" s="229"/>
      <c r="I48" s="18"/>
      <c r="J48" s="137"/>
      <c r="K48" s="238"/>
      <c r="L48" s="238"/>
      <c r="M48" s="238"/>
      <c r="N48" s="238"/>
    </row>
    <row r="49" spans="1:14" s="5" customFormat="1" ht="10" customHeight="1" x14ac:dyDescent="0.35">
      <c r="A49" s="10"/>
      <c r="B49" s="218"/>
      <c r="C49" s="11"/>
      <c r="D49" s="229"/>
      <c r="E49" s="17"/>
      <c r="F49" s="229"/>
      <c r="G49" s="229"/>
      <c r="H49" s="229"/>
      <c r="I49" s="229"/>
      <c r="J49" s="137"/>
      <c r="K49" s="238"/>
      <c r="L49" s="238"/>
      <c r="M49" s="238"/>
      <c r="N49" s="238"/>
    </row>
    <row r="50" spans="1:14" s="5" customFormat="1" ht="18" customHeight="1" x14ac:dyDescent="0.35">
      <c r="A50" s="10"/>
      <c r="B50" s="217" t="s">
        <v>120</v>
      </c>
      <c r="C50" s="233"/>
      <c r="D50" s="229" t="s">
        <v>121</v>
      </c>
      <c r="E50" s="220"/>
      <c r="F50" s="311" t="s">
        <v>122</v>
      </c>
      <c r="G50" s="313"/>
      <c r="H50" s="311" t="s">
        <v>123</v>
      </c>
      <c r="I50" s="313"/>
      <c r="J50" s="137"/>
      <c r="K50" s="238"/>
      <c r="L50" s="238"/>
      <c r="M50" s="238"/>
      <c r="N50" s="238"/>
    </row>
    <row r="51" spans="1:14" s="5" customFormat="1" ht="18" customHeight="1" x14ac:dyDescent="0.35">
      <c r="A51" s="10"/>
      <c r="B51" s="217" t="s">
        <v>124</v>
      </c>
      <c r="C51" s="233"/>
      <c r="D51" s="229" t="s">
        <v>125</v>
      </c>
      <c r="E51" s="220"/>
      <c r="F51" s="312"/>
      <c r="G51" s="314"/>
      <c r="H51" s="312"/>
      <c r="I51" s="314"/>
      <c r="J51" s="137"/>
      <c r="K51" s="238"/>
      <c r="L51" s="238"/>
      <c r="M51" s="238"/>
      <c r="N51" s="238"/>
    </row>
    <row r="52" spans="1:14" s="5" customFormat="1" ht="18" customHeight="1" x14ac:dyDescent="0.35">
      <c r="A52" s="10"/>
      <c r="B52" s="217" t="s">
        <v>126</v>
      </c>
      <c r="C52" s="233"/>
      <c r="D52" s="229"/>
      <c r="E52" s="138"/>
      <c r="F52" s="229"/>
      <c r="G52" s="18"/>
      <c r="H52" s="229"/>
      <c r="I52" s="18"/>
      <c r="J52" s="137"/>
      <c r="K52" s="238"/>
      <c r="L52" s="238"/>
      <c r="M52" s="238"/>
      <c r="N52" s="238"/>
    </row>
    <row r="53" spans="1:14" s="5" customFormat="1" ht="10" customHeight="1" x14ac:dyDescent="0.35">
      <c r="A53" s="10"/>
      <c r="B53" s="218"/>
      <c r="C53" s="11"/>
      <c r="D53" s="229"/>
      <c r="E53" s="17"/>
      <c r="F53" s="229"/>
      <c r="G53" s="229"/>
      <c r="H53" s="229"/>
      <c r="I53" s="229"/>
      <c r="J53" s="137"/>
      <c r="K53" s="238"/>
      <c r="L53" s="238"/>
      <c r="M53" s="238"/>
      <c r="N53" s="238"/>
    </row>
    <row r="54" spans="1:14" s="5" customFormat="1" ht="18" customHeight="1" x14ac:dyDescent="0.35">
      <c r="A54" s="10"/>
      <c r="B54" s="217" t="s">
        <v>120</v>
      </c>
      <c r="C54" s="233"/>
      <c r="D54" s="229" t="s">
        <v>121</v>
      </c>
      <c r="E54" s="220"/>
      <c r="F54" s="311" t="s">
        <v>122</v>
      </c>
      <c r="G54" s="313"/>
      <c r="H54" s="311" t="s">
        <v>123</v>
      </c>
      <c r="I54" s="313"/>
      <c r="J54" s="137"/>
      <c r="K54" s="238"/>
      <c r="L54" s="238"/>
      <c r="M54" s="238"/>
      <c r="N54" s="238"/>
    </row>
    <row r="55" spans="1:14" s="5" customFormat="1" ht="18" customHeight="1" x14ac:dyDescent="0.35">
      <c r="A55" s="10"/>
      <c r="B55" s="217" t="s">
        <v>124</v>
      </c>
      <c r="C55" s="233"/>
      <c r="D55" s="229" t="s">
        <v>125</v>
      </c>
      <c r="E55" s="220"/>
      <c r="F55" s="312"/>
      <c r="G55" s="314"/>
      <c r="H55" s="312"/>
      <c r="I55" s="314"/>
      <c r="J55" s="137"/>
      <c r="K55" s="238"/>
      <c r="L55" s="238"/>
      <c r="M55" s="238"/>
      <c r="N55" s="238"/>
    </row>
    <row r="56" spans="1:14" s="5" customFormat="1" ht="18" customHeight="1" x14ac:dyDescent="0.35">
      <c r="A56" s="10"/>
      <c r="B56" s="217" t="s">
        <v>126</v>
      </c>
      <c r="C56" s="233"/>
      <c r="D56" s="229"/>
      <c r="E56" s="138"/>
      <c r="F56" s="229"/>
      <c r="G56" s="18"/>
      <c r="H56" s="229"/>
      <c r="I56" s="18"/>
      <c r="J56" s="137"/>
      <c r="K56" s="238"/>
      <c r="L56" s="238"/>
      <c r="M56" s="238"/>
      <c r="N56" s="238"/>
    </row>
    <row r="57" spans="1:14" s="5" customFormat="1" ht="10" customHeight="1" x14ac:dyDescent="0.35">
      <c r="A57" s="10"/>
      <c r="B57" s="218"/>
      <c r="C57" s="11"/>
      <c r="D57" s="229"/>
      <c r="E57" s="17"/>
      <c r="F57" s="229"/>
      <c r="G57" s="229"/>
      <c r="H57" s="229"/>
      <c r="I57" s="229"/>
      <c r="J57" s="137"/>
      <c r="K57" s="238"/>
      <c r="L57" s="238"/>
      <c r="M57" s="238"/>
      <c r="N57" s="238"/>
    </row>
    <row r="58" spans="1:14" s="5" customFormat="1" ht="18" customHeight="1" x14ac:dyDescent="0.35">
      <c r="A58" s="10"/>
      <c r="B58" s="217" t="s">
        <v>120</v>
      </c>
      <c r="C58" s="233"/>
      <c r="D58" s="229" t="s">
        <v>121</v>
      </c>
      <c r="E58" s="220"/>
      <c r="F58" s="311" t="s">
        <v>122</v>
      </c>
      <c r="G58" s="313"/>
      <c r="H58" s="311" t="s">
        <v>123</v>
      </c>
      <c r="I58" s="313"/>
      <c r="J58" s="137"/>
      <c r="K58" s="238"/>
      <c r="L58" s="238"/>
      <c r="M58" s="238"/>
      <c r="N58" s="238"/>
    </row>
    <row r="59" spans="1:14" s="5" customFormat="1" ht="18" customHeight="1" x14ac:dyDescent="0.35">
      <c r="A59" s="10"/>
      <c r="B59" s="217" t="s">
        <v>124</v>
      </c>
      <c r="C59" s="233"/>
      <c r="D59" s="229" t="s">
        <v>125</v>
      </c>
      <c r="E59" s="220"/>
      <c r="F59" s="312"/>
      <c r="G59" s="314"/>
      <c r="H59" s="312"/>
      <c r="I59" s="314"/>
      <c r="J59" s="137"/>
      <c r="K59" s="238"/>
      <c r="L59" s="238"/>
      <c r="M59" s="238"/>
      <c r="N59" s="238"/>
    </row>
    <row r="60" spans="1:14" s="5" customFormat="1" ht="18" customHeight="1" x14ac:dyDescent="0.35">
      <c r="A60" s="10"/>
      <c r="B60" s="217" t="s">
        <v>126</v>
      </c>
      <c r="C60" s="233"/>
      <c r="D60" s="229"/>
      <c r="E60" s="138"/>
      <c r="F60" s="229"/>
      <c r="G60" s="18"/>
      <c r="H60" s="229"/>
      <c r="I60" s="18"/>
      <c r="J60" s="137"/>
      <c r="K60" s="238"/>
      <c r="L60" s="238"/>
      <c r="M60" s="238"/>
      <c r="N60" s="238"/>
    </row>
    <row r="61" spans="1:14" s="5" customFormat="1" ht="10" customHeight="1" x14ac:dyDescent="0.35">
      <c r="A61" s="10"/>
      <c r="B61" s="218"/>
      <c r="C61" s="11"/>
      <c r="D61" s="229"/>
      <c r="E61" s="17"/>
      <c r="F61" s="229"/>
      <c r="G61" s="229"/>
      <c r="H61" s="229"/>
      <c r="I61" s="229"/>
      <c r="J61" s="137"/>
      <c r="K61" s="238"/>
      <c r="L61" s="238"/>
      <c r="M61" s="238"/>
      <c r="N61" s="238"/>
    </row>
    <row r="62" spans="1:14" s="5" customFormat="1" ht="18" customHeight="1" x14ac:dyDescent="0.35">
      <c r="A62" s="10"/>
      <c r="B62" s="217" t="s">
        <v>120</v>
      </c>
      <c r="C62" s="233"/>
      <c r="D62" s="229" t="s">
        <v>121</v>
      </c>
      <c r="E62" s="220"/>
      <c r="F62" s="311" t="s">
        <v>122</v>
      </c>
      <c r="G62" s="313"/>
      <c r="H62" s="311" t="s">
        <v>123</v>
      </c>
      <c r="I62" s="313"/>
      <c r="J62" s="137"/>
      <c r="K62" s="238"/>
      <c r="L62" s="238"/>
      <c r="M62" s="238"/>
      <c r="N62" s="238"/>
    </row>
    <row r="63" spans="1:14" s="5" customFormat="1" ht="18" customHeight="1" x14ac:dyDescent="0.35">
      <c r="A63" s="10"/>
      <c r="B63" s="217" t="s">
        <v>124</v>
      </c>
      <c r="C63" s="233"/>
      <c r="D63" s="229" t="s">
        <v>125</v>
      </c>
      <c r="E63" s="220"/>
      <c r="F63" s="312"/>
      <c r="G63" s="314"/>
      <c r="H63" s="312"/>
      <c r="I63" s="314"/>
      <c r="J63" s="137"/>
      <c r="K63" s="238"/>
      <c r="L63" s="238"/>
      <c r="M63" s="238"/>
      <c r="N63" s="238"/>
    </row>
    <row r="64" spans="1:14" s="5" customFormat="1" ht="18" customHeight="1" x14ac:dyDescent="0.35">
      <c r="A64" s="10"/>
      <c r="B64" s="217" t="s">
        <v>126</v>
      </c>
      <c r="C64" s="233"/>
      <c r="D64" s="229"/>
      <c r="E64" s="138"/>
      <c r="F64" s="229"/>
      <c r="G64" s="18"/>
      <c r="H64" s="229"/>
      <c r="I64" s="18"/>
      <c r="J64" s="137"/>
      <c r="K64" s="238"/>
      <c r="L64" s="238"/>
      <c r="M64" s="238"/>
      <c r="N64" s="238"/>
    </row>
    <row r="65" spans="1:14" s="5" customFormat="1" ht="10" customHeight="1" x14ac:dyDescent="0.35">
      <c r="A65" s="10"/>
      <c r="B65" s="218"/>
      <c r="C65" s="11"/>
      <c r="D65" s="229"/>
      <c r="E65" s="17"/>
      <c r="F65" s="229"/>
      <c r="G65" s="229"/>
      <c r="H65" s="229"/>
      <c r="I65" s="229"/>
      <c r="J65" s="137"/>
      <c r="K65" s="238"/>
      <c r="L65" s="238"/>
      <c r="M65" s="238"/>
      <c r="N65" s="238"/>
    </row>
    <row r="66" spans="1:14" s="5" customFormat="1" ht="18" customHeight="1" x14ac:dyDescent="0.35">
      <c r="A66" s="10"/>
      <c r="B66" s="217" t="s">
        <v>120</v>
      </c>
      <c r="C66" s="233"/>
      <c r="D66" s="229" t="s">
        <v>121</v>
      </c>
      <c r="E66" s="220"/>
      <c r="F66" s="311" t="s">
        <v>122</v>
      </c>
      <c r="G66" s="313"/>
      <c r="H66" s="311" t="s">
        <v>123</v>
      </c>
      <c r="I66" s="313"/>
      <c r="J66" s="137"/>
      <c r="K66" s="238"/>
      <c r="L66" s="238"/>
      <c r="M66" s="238"/>
      <c r="N66" s="238"/>
    </row>
    <row r="67" spans="1:14" s="5" customFormat="1" ht="18" customHeight="1" x14ac:dyDescent="0.35">
      <c r="A67" s="10"/>
      <c r="B67" s="217" t="s">
        <v>124</v>
      </c>
      <c r="C67" s="233"/>
      <c r="D67" s="229" t="s">
        <v>125</v>
      </c>
      <c r="E67" s="220"/>
      <c r="F67" s="312"/>
      <c r="G67" s="314"/>
      <c r="H67" s="312"/>
      <c r="I67" s="314"/>
      <c r="J67" s="137"/>
      <c r="K67" s="238"/>
      <c r="L67" s="238"/>
      <c r="M67" s="238"/>
      <c r="N67" s="238"/>
    </row>
    <row r="68" spans="1:14" s="5" customFormat="1" ht="18" customHeight="1" x14ac:dyDescent="0.35">
      <c r="A68" s="10"/>
      <c r="B68" s="217" t="s">
        <v>126</v>
      </c>
      <c r="C68" s="233"/>
      <c r="D68" s="229"/>
      <c r="E68" s="82"/>
      <c r="F68" s="229"/>
      <c r="G68" s="18"/>
      <c r="H68" s="229"/>
      <c r="I68" s="18"/>
      <c r="J68" s="137"/>
      <c r="K68" s="238"/>
      <c r="L68" s="238"/>
      <c r="M68" s="238"/>
      <c r="N68" s="238"/>
    </row>
    <row r="69" spans="1:14" s="5" customFormat="1" ht="10" customHeight="1" x14ac:dyDescent="0.35">
      <c r="A69" s="10"/>
      <c r="B69" s="218"/>
      <c r="C69" s="11"/>
      <c r="D69" s="229"/>
      <c r="E69" s="188"/>
      <c r="F69" s="229"/>
      <c r="G69" s="229"/>
      <c r="H69" s="229"/>
      <c r="I69" s="229"/>
      <c r="J69" s="137"/>
      <c r="K69" s="238"/>
      <c r="L69" s="238"/>
      <c r="M69" s="238"/>
      <c r="N69" s="238"/>
    </row>
    <row r="70" spans="1:14" s="5" customFormat="1" ht="18" customHeight="1" x14ac:dyDescent="0.35">
      <c r="A70" s="10"/>
      <c r="B70" s="217" t="s">
        <v>120</v>
      </c>
      <c r="C70" s="233"/>
      <c r="D70" s="229" t="s">
        <v>121</v>
      </c>
      <c r="E70" s="220"/>
      <c r="F70" s="311" t="s">
        <v>122</v>
      </c>
      <c r="G70" s="313"/>
      <c r="H70" s="311" t="s">
        <v>123</v>
      </c>
      <c r="I70" s="313"/>
      <c r="J70" s="137"/>
      <c r="K70" s="238"/>
      <c r="L70" s="238"/>
      <c r="M70" s="238"/>
      <c r="N70" s="238"/>
    </row>
    <row r="71" spans="1:14" s="5" customFormat="1" ht="18" customHeight="1" x14ac:dyDescent="0.35">
      <c r="A71" s="10"/>
      <c r="B71" s="217" t="s">
        <v>124</v>
      </c>
      <c r="C71" s="233"/>
      <c r="D71" s="229" t="s">
        <v>125</v>
      </c>
      <c r="E71" s="220"/>
      <c r="F71" s="312"/>
      <c r="G71" s="314"/>
      <c r="H71" s="312"/>
      <c r="I71" s="314"/>
      <c r="J71" s="137"/>
      <c r="K71" s="238"/>
      <c r="L71" s="238"/>
      <c r="M71" s="238"/>
      <c r="N71" s="238"/>
    </row>
    <row r="72" spans="1:14" s="5" customFormat="1" ht="18" customHeight="1" x14ac:dyDescent="0.35">
      <c r="A72" s="10"/>
      <c r="B72" s="217" t="s">
        <v>126</v>
      </c>
      <c r="C72" s="233"/>
      <c r="D72" s="229"/>
      <c r="E72" s="138"/>
      <c r="F72" s="229"/>
      <c r="G72" s="18"/>
      <c r="H72" s="229"/>
      <c r="I72" s="18"/>
      <c r="J72" s="137"/>
      <c r="K72" s="238"/>
      <c r="L72" s="238"/>
      <c r="M72" s="238"/>
      <c r="N72" s="238"/>
    </row>
    <row r="73" spans="1:14" s="5" customFormat="1" ht="10" customHeight="1" x14ac:dyDescent="0.35">
      <c r="A73" s="10"/>
      <c r="B73" s="218"/>
      <c r="C73" s="11"/>
      <c r="D73" s="229"/>
      <c r="E73" s="17"/>
      <c r="F73" s="229"/>
      <c r="G73" s="229"/>
      <c r="H73" s="229"/>
      <c r="I73" s="229"/>
      <c r="J73" s="137"/>
      <c r="K73" s="238"/>
      <c r="L73" s="238"/>
      <c r="M73" s="238"/>
      <c r="N73" s="238"/>
    </row>
    <row r="74" spans="1:14" s="5" customFormat="1" ht="18" customHeight="1" x14ac:dyDescent="0.35">
      <c r="A74" s="10"/>
      <c r="B74" s="217" t="s">
        <v>120</v>
      </c>
      <c r="C74" s="233"/>
      <c r="D74" s="229" t="s">
        <v>121</v>
      </c>
      <c r="E74" s="220"/>
      <c r="F74" s="311" t="s">
        <v>122</v>
      </c>
      <c r="G74" s="313"/>
      <c r="H74" s="311" t="s">
        <v>123</v>
      </c>
      <c r="I74" s="313"/>
      <c r="J74" s="137"/>
      <c r="K74" s="238"/>
      <c r="L74" s="238"/>
      <c r="M74" s="238"/>
      <c r="N74" s="238"/>
    </row>
    <row r="75" spans="1:14" s="5" customFormat="1" ht="18" customHeight="1" x14ac:dyDescent="0.35">
      <c r="A75" s="10"/>
      <c r="B75" s="217" t="s">
        <v>124</v>
      </c>
      <c r="C75" s="233"/>
      <c r="D75" s="229" t="s">
        <v>125</v>
      </c>
      <c r="E75" s="220"/>
      <c r="F75" s="312"/>
      <c r="G75" s="314"/>
      <c r="H75" s="312"/>
      <c r="I75" s="314"/>
      <c r="J75" s="137"/>
      <c r="K75" s="238"/>
      <c r="L75" s="238"/>
      <c r="M75" s="238"/>
      <c r="N75" s="238"/>
    </row>
    <row r="76" spans="1:14" s="5" customFormat="1" ht="18" customHeight="1" x14ac:dyDescent="0.35">
      <c r="A76" s="10"/>
      <c r="B76" s="217" t="s">
        <v>126</v>
      </c>
      <c r="C76" s="233"/>
      <c r="D76" s="229"/>
      <c r="E76" s="138"/>
      <c r="F76" s="229"/>
      <c r="G76" s="18"/>
      <c r="H76" s="229"/>
      <c r="I76" s="18"/>
      <c r="J76" s="137"/>
      <c r="K76" s="238"/>
      <c r="L76" s="238"/>
      <c r="M76" s="238"/>
      <c r="N76" s="238"/>
    </row>
    <row r="77" spans="1:14" s="5" customFormat="1" ht="10" customHeight="1" x14ac:dyDescent="0.35">
      <c r="A77" s="10"/>
      <c r="B77" s="218"/>
      <c r="C77" s="11"/>
      <c r="D77" s="229"/>
      <c r="E77" s="17"/>
      <c r="F77" s="229"/>
      <c r="G77" s="229"/>
      <c r="H77" s="229"/>
      <c r="I77" s="229"/>
      <c r="J77" s="137"/>
      <c r="K77" s="238"/>
      <c r="L77" s="238"/>
      <c r="M77" s="238"/>
      <c r="N77" s="238"/>
    </row>
    <row r="78" spans="1:14" s="5" customFormat="1" ht="18" customHeight="1" x14ac:dyDescent="0.35">
      <c r="A78" s="10"/>
      <c r="B78" s="217" t="s">
        <v>120</v>
      </c>
      <c r="C78" s="233"/>
      <c r="D78" s="229" t="s">
        <v>121</v>
      </c>
      <c r="E78" s="220"/>
      <c r="F78" s="311" t="s">
        <v>122</v>
      </c>
      <c r="G78" s="313"/>
      <c r="H78" s="311" t="s">
        <v>123</v>
      </c>
      <c r="I78" s="313"/>
      <c r="J78" s="137"/>
      <c r="K78" s="238"/>
      <c r="L78" s="238"/>
      <c r="M78" s="238"/>
      <c r="N78" s="238"/>
    </row>
    <row r="79" spans="1:14" s="5" customFormat="1" ht="18" customHeight="1" x14ac:dyDescent="0.35">
      <c r="A79" s="10"/>
      <c r="B79" s="217" t="s">
        <v>124</v>
      </c>
      <c r="C79" s="233"/>
      <c r="D79" s="229" t="s">
        <v>125</v>
      </c>
      <c r="E79" s="220"/>
      <c r="F79" s="312"/>
      <c r="G79" s="314"/>
      <c r="H79" s="312"/>
      <c r="I79" s="314"/>
      <c r="J79" s="137"/>
      <c r="K79" s="238"/>
      <c r="L79" s="238"/>
      <c r="M79" s="238"/>
      <c r="N79" s="238"/>
    </row>
    <row r="80" spans="1:14" s="5" customFormat="1" ht="18" customHeight="1" x14ac:dyDescent="0.35">
      <c r="A80" s="10"/>
      <c r="B80" s="217" t="s">
        <v>126</v>
      </c>
      <c r="C80" s="233"/>
      <c r="D80" s="229"/>
      <c r="E80" s="138"/>
      <c r="F80" s="229"/>
      <c r="G80" s="18"/>
      <c r="H80" s="229"/>
      <c r="I80" s="18"/>
      <c r="J80" s="137"/>
      <c r="K80" s="238"/>
      <c r="L80" s="238"/>
      <c r="M80" s="238"/>
      <c r="N80" s="238"/>
    </row>
    <row r="81" spans="1:14" s="5" customFormat="1" ht="10" customHeight="1" x14ac:dyDescent="0.35">
      <c r="A81" s="10"/>
      <c r="B81" s="218"/>
      <c r="C81" s="11"/>
      <c r="D81" s="229"/>
      <c r="E81" s="17"/>
      <c r="F81" s="229"/>
      <c r="G81" s="229"/>
      <c r="H81" s="229"/>
      <c r="I81" s="229"/>
      <c r="J81" s="137"/>
      <c r="K81" s="238"/>
      <c r="L81" s="238"/>
      <c r="M81" s="238"/>
      <c r="N81" s="238"/>
    </row>
    <row r="82" spans="1:14" s="5" customFormat="1" ht="18" customHeight="1" x14ac:dyDescent="0.35">
      <c r="A82" s="10"/>
      <c r="B82" s="217"/>
      <c r="C82" s="219"/>
      <c r="D82" s="229"/>
      <c r="E82" s="138"/>
      <c r="F82" s="187" t="s">
        <v>127</v>
      </c>
      <c r="G82" s="181">
        <f>SUM(G6+G10+G14+G18+G22+G26+G30+G34+G38+G42+G46+G50+G54+G58+G62+G66+G70+G74+G78)</f>
        <v>0</v>
      </c>
      <c r="H82" s="229"/>
      <c r="I82" s="186"/>
      <c r="J82" s="137"/>
      <c r="K82" s="238"/>
      <c r="L82" s="238"/>
      <c r="M82" s="238"/>
      <c r="N82" s="238"/>
    </row>
    <row r="83" spans="1:14" s="5" customFormat="1" ht="10" customHeight="1" x14ac:dyDescent="0.35">
      <c r="A83" s="14"/>
      <c r="B83" s="183"/>
      <c r="C83" s="183"/>
      <c r="D83" s="184"/>
      <c r="E83" s="165"/>
      <c r="F83" s="184"/>
      <c r="G83" s="184"/>
      <c r="H83" s="184"/>
      <c r="I83" s="184"/>
      <c r="J83" s="146"/>
      <c r="K83" s="238"/>
      <c r="L83" s="238"/>
      <c r="M83" s="238"/>
      <c r="N83" s="238"/>
    </row>
    <row r="84" spans="1:14" s="5" customFormat="1" ht="10" customHeight="1" x14ac:dyDescent="0.35">
      <c r="A84" s="238"/>
      <c r="B84" s="238"/>
      <c r="C84" s="238"/>
      <c r="D84" s="111"/>
      <c r="E84" s="242"/>
      <c r="F84" s="111"/>
      <c r="G84" s="111"/>
      <c r="H84" s="111"/>
      <c r="I84" s="111"/>
      <c r="J84" s="238"/>
      <c r="K84" s="238"/>
      <c r="L84" s="238"/>
      <c r="M84" s="238"/>
      <c r="N84" s="238"/>
    </row>
    <row r="85" spans="1:14" ht="10" customHeight="1" x14ac:dyDescent="0.35">
      <c r="A85" s="7"/>
      <c r="B85" s="8"/>
      <c r="C85" s="8"/>
      <c r="D85" s="185"/>
      <c r="E85" s="158"/>
      <c r="F85" s="185"/>
      <c r="G85" s="185"/>
      <c r="H85" s="185"/>
      <c r="I85" s="185"/>
      <c r="J85" s="145"/>
      <c r="K85" s="238"/>
      <c r="L85" s="238"/>
      <c r="M85" s="238"/>
      <c r="N85" s="238"/>
    </row>
    <row r="86" spans="1:14" ht="18" customHeight="1" x14ac:dyDescent="0.35">
      <c r="A86" s="10"/>
      <c r="B86" s="310" t="s">
        <v>128</v>
      </c>
      <c r="C86" s="310"/>
      <c r="D86" s="310"/>
      <c r="E86" s="310"/>
      <c r="F86" s="310"/>
      <c r="G86" s="310"/>
      <c r="H86" s="310"/>
      <c r="I86" s="310"/>
      <c r="J86" s="137"/>
      <c r="K86" s="238"/>
      <c r="L86" s="238"/>
      <c r="M86" s="238"/>
      <c r="N86" s="238"/>
    </row>
    <row r="87" spans="1:14" ht="10" customHeight="1" x14ac:dyDescent="0.35">
      <c r="A87" s="10"/>
      <c r="B87" s="11"/>
      <c r="C87" s="11"/>
      <c r="D87" s="229"/>
      <c r="E87" s="17"/>
      <c r="F87" s="229"/>
      <c r="G87" s="229"/>
      <c r="H87" s="229"/>
      <c r="I87" s="229"/>
      <c r="J87" s="137"/>
      <c r="K87" s="238"/>
      <c r="L87" s="238"/>
      <c r="M87" s="238"/>
      <c r="N87" s="238"/>
    </row>
    <row r="88" spans="1:14" ht="28" customHeight="1" x14ac:dyDescent="0.35">
      <c r="A88" s="10"/>
      <c r="B88" s="266" t="s">
        <v>129</v>
      </c>
      <c r="C88" s="266"/>
      <c r="D88" s="266"/>
      <c r="E88" s="266"/>
      <c r="F88" s="266"/>
      <c r="G88" s="266"/>
      <c r="H88" s="266"/>
      <c r="I88" s="266"/>
      <c r="J88" s="137"/>
      <c r="K88" s="238"/>
      <c r="L88" s="238"/>
      <c r="M88" s="238"/>
      <c r="N88" s="238"/>
    </row>
    <row r="89" spans="1:14" ht="10" customHeight="1" x14ac:dyDescent="0.35">
      <c r="A89" s="10"/>
      <c r="B89" s="11"/>
      <c r="C89" s="11"/>
      <c r="D89" s="229"/>
      <c r="E89" s="17"/>
      <c r="F89" s="229"/>
      <c r="G89" s="229"/>
      <c r="H89" s="229"/>
      <c r="I89" s="229"/>
      <c r="J89" s="137"/>
      <c r="K89" s="238"/>
      <c r="L89" s="238"/>
      <c r="M89" s="238"/>
      <c r="N89" s="238"/>
    </row>
    <row r="90" spans="1:14" ht="95.15" customHeight="1" x14ac:dyDescent="0.35">
      <c r="A90" s="10"/>
      <c r="B90" s="307"/>
      <c r="C90" s="308"/>
      <c r="D90" s="308"/>
      <c r="E90" s="308"/>
      <c r="F90" s="308"/>
      <c r="G90" s="308"/>
      <c r="H90" s="308"/>
      <c r="I90" s="309"/>
      <c r="J90" s="137"/>
      <c r="K90" s="238"/>
      <c r="L90" s="238"/>
      <c r="M90" s="238"/>
      <c r="N90" s="238"/>
    </row>
    <row r="91" spans="1:14" ht="10" customHeight="1" x14ac:dyDescent="0.35">
      <c r="A91" s="14"/>
      <c r="B91" s="15"/>
      <c r="C91" s="15"/>
      <c r="D91" s="184"/>
      <c r="E91" s="165"/>
      <c r="F91" s="184"/>
      <c r="G91" s="184"/>
      <c r="H91" s="184"/>
      <c r="I91" s="184"/>
      <c r="J91" s="146"/>
      <c r="K91" s="238"/>
      <c r="L91" s="238"/>
      <c r="M91" s="238"/>
      <c r="N91" s="238"/>
    </row>
  </sheetData>
  <sheetProtection algorithmName="SHA-512" hashValue="eEhlQGmMhGs098HK4TcGFGAyBSnNwfQgcrQd/lfEJ0ID0V97OqQxB2qxXFhVfUawn7J99AIFOhj6rnwLdDbGEw==" saltValue="OfZyIrCYkKemrgH3K8tNag==" spinCount="100000" sheet="1" objects="1" scenarios="1"/>
  <mergeCells count="80">
    <mergeCell ref="F14:F15"/>
    <mergeCell ref="G14:G15"/>
    <mergeCell ref="H14:H15"/>
    <mergeCell ref="I14:I15"/>
    <mergeCell ref="F6:F7"/>
    <mergeCell ref="H6:H7"/>
    <mergeCell ref="G6:G7"/>
    <mergeCell ref="I6:I7"/>
    <mergeCell ref="F10:F11"/>
    <mergeCell ref="G10:G11"/>
    <mergeCell ref="H10:H11"/>
    <mergeCell ref="I10:I11"/>
    <mergeCell ref="F18:F19"/>
    <mergeCell ref="G18:G19"/>
    <mergeCell ref="H18:H19"/>
    <mergeCell ref="I18:I19"/>
    <mergeCell ref="F26:F27"/>
    <mergeCell ref="G26:G27"/>
    <mergeCell ref="H26:H27"/>
    <mergeCell ref="I26:I27"/>
    <mergeCell ref="F22:F23"/>
    <mergeCell ref="G22:G23"/>
    <mergeCell ref="H22:H23"/>
    <mergeCell ref="I22:I23"/>
    <mergeCell ref="F34:F35"/>
    <mergeCell ref="G34:G35"/>
    <mergeCell ref="H34:H35"/>
    <mergeCell ref="I34:I35"/>
    <mergeCell ref="F30:F31"/>
    <mergeCell ref="G30:G31"/>
    <mergeCell ref="H30:H31"/>
    <mergeCell ref="I30:I31"/>
    <mergeCell ref="F42:F43"/>
    <mergeCell ref="G42:G43"/>
    <mergeCell ref="H42:H43"/>
    <mergeCell ref="I42:I43"/>
    <mergeCell ref="F38:F39"/>
    <mergeCell ref="G38:G39"/>
    <mergeCell ref="H38:H39"/>
    <mergeCell ref="I38:I39"/>
    <mergeCell ref="I50:I51"/>
    <mergeCell ref="F50:F51"/>
    <mergeCell ref="G50:G51"/>
    <mergeCell ref="H50:H51"/>
    <mergeCell ref="F46:F47"/>
    <mergeCell ref="G46:G47"/>
    <mergeCell ref="H46:H47"/>
    <mergeCell ref="I46:I47"/>
    <mergeCell ref="H58:H59"/>
    <mergeCell ref="I58:I59"/>
    <mergeCell ref="F54:F55"/>
    <mergeCell ref="G54:G55"/>
    <mergeCell ref="H54:H55"/>
    <mergeCell ref="I54:I55"/>
    <mergeCell ref="G62:G63"/>
    <mergeCell ref="H62:H63"/>
    <mergeCell ref="I62:I63"/>
    <mergeCell ref="B88:I88"/>
    <mergeCell ref="H66:H67"/>
    <mergeCell ref="I66:I67"/>
    <mergeCell ref="F70:F71"/>
    <mergeCell ref="G70:G71"/>
    <mergeCell ref="H70:H71"/>
    <mergeCell ref="I70:I71"/>
    <mergeCell ref="B90:I90"/>
    <mergeCell ref="B86:I86"/>
    <mergeCell ref="B4:I4"/>
    <mergeCell ref="F74:F75"/>
    <mergeCell ref="G74:G75"/>
    <mergeCell ref="H74:H75"/>
    <mergeCell ref="I74:I75"/>
    <mergeCell ref="F58:F59"/>
    <mergeCell ref="G58:G59"/>
    <mergeCell ref="F78:F79"/>
    <mergeCell ref="G78:G79"/>
    <mergeCell ref="H78:H79"/>
    <mergeCell ref="I78:I79"/>
    <mergeCell ref="F66:F67"/>
    <mergeCell ref="G66:G67"/>
    <mergeCell ref="F62:F63"/>
  </mergeCells>
  <dataValidations count="1">
    <dataValidation type="list" allowBlank="1" showInputMessage="1" showErrorMessage="1" sqref="C8 C12 C16 C20 C24 C28 C32 C36 C40 C44 C48 C52 C56 C60 C64 C68 C72 C76 C80" xr:uid="{7A0D76AD-6A07-494A-82E4-040C07AC8F9B}">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A, B und C
Antrag auf Rezertifizierung
Besuch von Weiterbildungen&amp;R&amp;G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300-000000000000}">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E76 E64 E60 E68 E72 E56 E52 E48 E44 E40 E36 E32 E28 E24 E20 E16 E12 E8 E80</xm:sqref>
        </x14:dataValidation>
        <x14:dataValidation type="date" allowBlank="1" showInputMessage="1" showErrorMessage="1" error="Datum liegt ausserhalb der Rezertifizierungsperiode!" xr:uid="{679439BA-89AE-4381-B1AD-DF8FBAB9B2FF}">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2026-79EA-4D13-80E0-04FDEAA63504}">
  <sheetPr>
    <pageSetUpPr fitToPage="1"/>
  </sheetPr>
  <dimension ref="A1:N84"/>
  <sheetViews>
    <sheetView showGridLines="0" zoomScaleNormal="100" workbookViewId="0"/>
  </sheetViews>
  <sheetFormatPr baseColWidth="10" defaultColWidth="11.453125" defaultRowHeight="11.5" x14ac:dyDescent="0.35"/>
  <cols>
    <col min="1" max="1" width="1.7265625" style="4" customWidth="1"/>
    <col min="2" max="2" width="30.7265625" style="4" customWidth="1"/>
    <col min="3" max="3" width="73.7265625" style="4" customWidth="1"/>
    <col min="4" max="4" width="6.7265625" style="111" customWidth="1"/>
    <col min="5" max="5" width="15.7265625" style="5" customWidth="1"/>
    <col min="6" max="6" width="10.7265625" style="111" customWidth="1"/>
    <col min="7" max="7" width="7.7265625" style="111" customWidth="1"/>
    <col min="8" max="8" width="10.7265625" style="111" customWidth="1"/>
    <col min="9" max="9" width="7.7265625" style="111" customWidth="1"/>
    <col min="10" max="10" width="1.7265625" style="4" customWidth="1"/>
    <col min="11" max="16384" width="11.453125" style="4"/>
  </cols>
  <sheetData>
    <row r="1" spans="1:14" s="5" customFormat="1" ht="10" customHeight="1" x14ac:dyDescent="0.35">
      <c r="A1" s="7"/>
      <c r="B1" s="8"/>
      <c r="C1" s="8"/>
      <c r="D1" s="185"/>
      <c r="E1" s="158"/>
      <c r="F1" s="185"/>
      <c r="G1" s="185"/>
      <c r="H1" s="185"/>
      <c r="I1" s="185"/>
      <c r="J1" s="145"/>
      <c r="K1" s="238"/>
      <c r="L1" s="238"/>
      <c r="M1" s="238"/>
      <c r="N1" s="238"/>
    </row>
    <row r="2" spans="1:14" s="5" customFormat="1" ht="18" customHeight="1" x14ac:dyDescent="0.35">
      <c r="A2" s="10"/>
      <c r="B2" s="218" t="s">
        <v>71</v>
      </c>
      <c r="C2" s="11"/>
      <c r="D2" s="229"/>
      <c r="E2" s="17"/>
      <c r="F2" s="229"/>
      <c r="G2" s="229"/>
      <c r="H2" s="229"/>
      <c r="I2" s="229"/>
      <c r="J2" s="137"/>
      <c r="K2" s="238"/>
      <c r="L2" s="238"/>
      <c r="M2" s="238"/>
      <c r="N2" s="238"/>
    </row>
    <row r="3" spans="1:14" s="5" customFormat="1" ht="10" customHeight="1" x14ac:dyDescent="0.35">
      <c r="A3" s="10"/>
      <c r="B3" s="218"/>
      <c r="C3" s="11"/>
      <c r="D3" s="229"/>
      <c r="E3" s="17"/>
      <c r="F3" s="229"/>
      <c r="G3" s="229"/>
      <c r="H3" s="229"/>
      <c r="I3" s="229"/>
      <c r="J3" s="137"/>
      <c r="K3" s="238"/>
      <c r="L3" s="238"/>
      <c r="M3" s="238"/>
      <c r="N3" s="238"/>
    </row>
    <row r="4" spans="1:14" s="5" customFormat="1" ht="40" customHeight="1" x14ac:dyDescent="0.35">
      <c r="A4" s="189"/>
      <c r="B4" s="271" t="s">
        <v>130</v>
      </c>
      <c r="C4" s="271"/>
      <c r="D4" s="271"/>
      <c r="E4" s="271"/>
      <c r="F4" s="271"/>
      <c r="G4" s="271"/>
      <c r="H4" s="271"/>
      <c r="I4" s="271"/>
      <c r="J4" s="137"/>
      <c r="K4" s="238"/>
      <c r="L4" s="238"/>
      <c r="M4" s="238"/>
      <c r="N4" s="238"/>
    </row>
    <row r="5" spans="1:14" s="5" customFormat="1" ht="12" customHeight="1" x14ac:dyDescent="0.35">
      <c r="A5" s="10"/>
      <c r="B5" s="218"/>
      <c r="C5" s="11"/>
      <c r="D5" s="229"/>
      <c r="E5" s="237" t="s">
        <v>119</v>
      </c>
      <c r="F5" s="229"/>
      <c r="G5" s="229"/>
      <c r="H5" s="229"/>
      <c r="I5" s="229"/>
      <c r="J5" s="137"/>
      <c r="K5" s="238"/>
      <c r="L5" s="238"/>
      <c r="M5" s="238"/>
      <c r="N5" s="238"/>
    </row>
    <row r="6" spans="1:14" s="5" customFormat="1" ht="18" customHeight="1" x14ac:dyDescent="0.35">
      <c r="A6" s="10"/>
      <c r="B6" s="217" t="s">
        <v>131</v>
      </c>
      <c r="C6" s="233"/>
      <c r="D6" s="229" t="s">
        <v>121</v>
      </c>
      <c r="E6" s="220"/>
      <c r="F6" s="311" t="s">
        <v>122</v>
      </c>
      <c r="G6" s="313"/>
      <c r="H6" s="311" t="s">
        <v>123</v>
      </c>
      <c r="I6" s="313"/>
      <c r="J6" s="137"/>
      <c r="K6" s="238"/>
      <c r="L6" s="238"/>
      <c r="M6" s="238"/>
      <c r="N6" s="238"/>
    </row>
    <row r="7" spans="1:14" s="5" customFormat="1" ht="18" customHeight="1" x14ac:dyDescent="0.35">
      <c r="A7" s="10"/>
      <c r="B7" s="217" t="s">
        <v>132</v>
      </c>
      <c r="C7" s="233"/>
      <c r="D7" s="229" t="s">
        <v>125</v>
      </c>
      <c r="E7" s="220"/>
      <c r="F7" s="312"/>
      <c r="G7" s="314"/>
      <c r="H7" s="312"/>
      <c r="I7" s="314"/>
      <c r="J7" s="137"/>
      <c r="K7" s="238"/>
      <c r="L7" s="238"/>
      <c r="M7" s="238"/>
      <c r="N7" s="238"/>
    </row>
    <row r="8" spans="1:14" s="5" customFormat="1" ht="18" customHeight="1" x14ac:dyDescent="0.35">
      <c r="A8" s="10"/>
      <c r="B8" s="217" t="s">
        <v>126</v>
      </c>
      <c r="C8" s="233"/>
      <c r="D8" s="229"/>
      <c r="E8" s="138"/>
      <c r="F8" s="229"/>
      <c r="G8" s="18"/>
      <c r="H8" s="229"/>
      <c r="I8" s="18"/>
      <c r="J8" s="137"/>
      <c r="K8" s="238"/>
      <c r="L8" s="238"/>
      <c r="M8" s="238"/>
      <c r="N8" s="238"/>
    </row>
    <row r="9" spans="1:14" s="5" customFormat="1" ht="10" customHeight="1" x14ac:dyDescent="0.35">
      <c r="A9" s="10"/>
      <c r="B9" s="218"/>
      <c r="C9" s="11"/>
      <c r="D9" s="229"/>
      <c r="E9" s="17"/>
      <c r="F9" s="229"/>
      <c r="G9" s="229"/>
      <c r="H9" s="229"/>
      <c r="I9" s="229"/>
      <c r="J9" s="137"/>
      <c r="K9" s="238"/>
      <c r="L9" s="238"/>
      <c r="M9" s="238"/>
      <c r="N9" s="238"/>
    </row>
    <row r="10" spans="1:14" s="5" customFormat="1" ht="18" customHeight="1" x14ac:dyDescent="0.35">
      <c r="A10" s="10"/>
      <c r="B10" s="217" t="s">
        <v>131</v>
      </c>
      <c r="C10" s="233"/>
      <c r="D10" s="229" t="s">
        <v>121</v>
      </c>
      <c r="E10" s="220"/>
      <c r="F10" s="311" t="s">
        <v>122</v>
      </c>
      <c r="G10" s="313"/>
      <c r="H10" s="311" t="s">
        <v>123</v>
      </c>
      <c r="I10" s="313"/>
      <c r="J10" s="137"/>
      <c r="K10" s="238"/>
      <c r="L10" s="238"/>
      <c r="M10" s="238"/>
      <c r="N10" s="238"/>
    </row>
    <row r="11" spans="1:14" s="5" customFormat="1" ht="18" customHeight="1" x14ac:dyDescent="0.35">
      <c r="A11" s="10"/>
      <c r="B11" s="217" t="s">
        <v>132</v>
      </c>
      <c r="C11" s="233"/>
      <c r="D11" s="229" t="s">
        <v>125</v>
      </c>
      <c r="E11" s="220"/>
      <c r="F11" s="312"/>
      <c r="G11" s="314"/>
      <c r="H11" s="312"/>
      <c r="I11" s="314"/>
      <c r="J11" s="137"/>
      <c r="K11" s="238"/>
      <c r="L11" s="238"/>
      <c r="M11" s="238"/>
      <c r="N11" s="238"/>
    </row>
    <row r="12" spans="1:14" s="5" customFormat="1" ht="18" customHeight="1" x14ac:dyDescent="0.35">
      <c r="A12" s="10"/>
      <c r="B12" s="217" t="s">
        <v>126</v>
      </c>
      <c r="C12" s="233"/>
      <c r="D12" s="229"/>
      <c r="E12" s="138"/>
      <c r="F12" s="229"/>
      <c r="G12" s="18"/>
      <c r="H12" s="229"/>
      <c r="I12" s="18"/>
      <c r="J12" s="137"/>
      <c r="K12" s="238"/>
      <c r="L12" s="238"/>
      <c r="M12" s="238"/>
      <c r="N12" s="238"/>
    </row>
    <row r="13" spans="1:14" s="5" customFormat="1" ht="10" customHeight="1" x14ac:dyDescent="0.35">
      <c r="A13" s="10"/>
      <c r="B13" s="218"/>
      <c r="C13" s="11"/>
      <c r="D13" s="229"/>
      <c r="E13" s="17"/>
      <c r="F13" s="229"/>
      <c r="G13" s="229"/>
      <c r="H13" s="229"/>
      <c r="I13" s="229"/>
      <c r="J13" s="137"/>
      <c r="K13" s="238"/>
      <c r="L13" s="238"/>
      <c r="M13" s="238"/>
      <c r="N13" s="238"/>
    </row>
    <row r="14" spans="1:14" s="5" customFormat="1" ht="18" customHeight="1" x14ac:dyDescent="0.35">
      <c r="A14" s="10"/>
      <c r="B14" s="217" t="s">
        <v>131</v>
      </c>
      <c r="C14" s="233"/>
      <c r="D14" s="229" t="s">
        <v>121</v>
      </c>
      <c r="E14" s="220"/>
      <c r="F14" s="311" t="s">
        <v>122</v>
      </c>
      <c r="G14" s="313"/>
      <c r="H14" s="311" t="s">
        <v>123</v>
      </c>
      <c r="I14" s="313"/>
      <c r="J14" s="137"/>
      <c r="K14" s="238"/>
      <c r="L14" s="238"/>
      <c r="M14" s="238"/>
      <c r="N14" s="238"/>
    </row>
    <row r="15" spans="1:14" s="5" customFormat="1" ht="18" customHeight="1" x14ac:dyDescent="0.35">
      <c r="A15" s="10"/>
      <c r="B15" s="217" t="s">
        <v>132</v>
      </c>
      <c r="C15" s="233"/>
      <c r="D15" s="229" t="s">
        <v>125</v>
      </c>
      <c r="E15" s="220"/>
      <c r="F15" s="312"/>
      <c r="G15" s="314"/>
      <c r="H15" s="312"/>
      <c r="I15" s="314"/>
      <c r="J15" s="137"/>
      <c r="K15" s="238"/>
      <c r="L15" s="238"/>
      <c r="M15" s="238"/>
      <c r="N15" s="238"/>
    </row>
    <row r="16" spans="1:14" s="5" customFormat="1" ht="18" customHeight="1" x14ac:dyDescent="0.35">
      <c r="A16" s="10"/>
      <c r="B16" s="217" t="s">
        <v>126</v>
      </c>
      <c r="C16" s="233"/>
      <c r="D16" s="229"/>
      <c r="E16" s="138"/>
      <c r="F16" s="229"/>
      <c r="G16" s="18"/>
      <c r="H16" s="229"/>
      <c r="I16" s="18"/>
      <c r="J16" s="137"/>
      <c r="K16" s="238"/>
      <c r="L16" s="238"/>
      <c r="M16" s="238"/>
      <c r="N16" s="238"/>
    </row>
    <row r="17" spans="1:14" s="5" customFormat="1" ht="10" customHeight="1" x14ac:dyDescent="0.35">
      <c r="A17" s="10"/>
      <c r="B17" s="218"/>
      <c r="C17" s="11"/>
      <c r="D17" s="229"/>
      <c r="E17" s="17"/>
      <c r="F17" s="229"/>
      <c r="G17" s="229"/>
      <c r="H17" s="229"/>
      <c r="I17" s="229"/>
      <c r="J17" s="137"/>
      <c r="K17" s="238"/>
      <c r="L17" s="238"/>
      <c r="M17" s="238"/>
      <c r="N17" s="238"/>
    </row>
    <row r="18" spans="1:14" s="5" customFormat="1" ht="18" customHeight="1" x14ac:dyDescent="0.35">
      <c r="A18" s="10"/>
      <c r="B18" s="217" t="s">
        <v>131</v>
      </c>
      <c r="C18" s="233"/>
      <c r="D18" s="229" t="s">
        <v>121</v>
      </c>
      <c r="E18" s="220"/>
      <c r="F18" s="311" t="s">
        <v>122</v>
      </c>
      <c r="G18" s="313"/>
      <c r="H18" s="311" t="s">
        <v>123</v>
      </c>
      <c r="I18" s="313"/>
      <c r="J18" s="137"/>
      <c r="K18" s="238"/>
      <c r="L18" s="238"/>
      <c r="M18" s="238"/>
      <c r="N18" s="238"/>
    </row>
    <row r="19" spans="1:14" s="5" customFormat="1" ht="18" customHeight="1" x14ac:dyDescent="0.35">
      <c r="A19" s="10"/>
      <c r="B19" s="217" t="s">
        <v>132</v>
      </c>
      <c r="C19" s="233"/>
      <c r="D19" s="229" t="s">
        <v>125</v>
      </c>
      <c r="E19" s="220"/>
      <c r="F19" s="312"/>
      <c r="G19" s="314"/>
      <c r="H19" s="312"/>
      <c r="I19" s="314"/>
      <c r="J19" s="137"/>
      <c r="K19" s="238"/>
      <c r="L19" s="238"/>
      <c r="M19" s="238"/>
      <c r="N19" s="238"/>
    </row>
    <row r="20" spans="1:14" s="5" customFormat="1" ht="18" customHeight="1" x14ac:dyDescent="0.35">
      <c r="A20" s="10"/>
      <c r="B20" s="217" t="s">
        <v>126</v>
      </c>
      <c r="C20" s="233"/>
      <c r="D20" s="229"/>
      <c r="E20" s="138"/>
      <c r="F20" s="229"/>
      <c r="G20" s="18"/>
      <c r="H20" s="229"/>
      <c r="I20" s="18"/>
      <c r="J20" s="137"/>
      <c r="K20" s="238"/>
      <c r="L20" s="238"/>
      <c r="M20" s="238"/>
      <c r="N20" s="238"/>
    </row>
    <row r="21" spans="1:14" s="5" customFormat="1" ht="10" customHeight="1" x14ac:dyDescent="0.35">
      <c r="A21" s="10"/>
      <c r="B21" s="218"/>
      <c r="C21" s="11"/>
      <c r="D21" s="229"/>
      <c r="E21" s="17"/>
      <c r="F21" s="229"/>
      <c r="G21" s="229"/>
      <c r="H21" s="229"/>
      <c r="I21" s="229"/>
      <c r="J21" s="137"/>
      <c r="K21" s="238"/>
      <c r="L21" s="238"/>
      <c r="M21" s="238"/>
      <c r="N21" s="238"/>
    </row>
    <row r="22" spans="1:14" s="5" customFormat="1" ht="18" customHeight="1" x14ac:dyDescent="0.35">
      <c r="A22" s="10"/>
      <c r="B22" s="217" t="s">
        <v>131</v>
      </c>
      <c r="C22" s="233"/>
      <c r="D22" s="229" t="s">
        <v>121</v>
      </c>
      <c r="E22" s="220"/>
      <c r="F22" s="311" t="s">
        <v>122</v>
      </c>
      <c r="G22" s="313"/>
      <c r="H22" s="311" t="s">
        <v>123</v>
      </c>
      <c r="I22" s="313"/>
      <c r="J22" s="137"/>
      <c r="K22" s="238"/>
      <c r="L22" s="238"/>
      <c r="M22" s="238"/>
      <c r="N22" s="238"/>
    </row>
    <row r="23" spans="1:14" s="5" customFormat="1" ht="18" customHeight="1" x14ac:dyDescent="0.35">
      <c r="A23" s="10"/>
      <c r="B23" s="217" t="s">
        <v>132</v>
      </c>
      <c r="C23" s="233"/>
      <c r="D23" s="229" t="s">
        <v>125</v>
      </c>
      <c r="E23" s="220"/>
      <c r="F23" s="312"/>
      <c r="G23" s="314"/>
      <c r="H23" s="312"/>
      <c r="I23" s="314"/>
      <c r="J23" s="137"/>
      <c r="K23" s="238"/>
      <c r="L23" s="238"/>
      <c r="M23" s="238"/>
      <c r="N23" s="238"/>
    </row>
    <row r="24" spans="1:14" s="5" customFormat="1" ht="18" customHeight="1" x14ac:dyDescent="0.35">
      <c r="A24" s="10"/>
      <c r="B24" s="217" t="s">
        <v>126</v>
      </c>
      <c r="C24" s="233"/>
      <c r="D24" s="229"/>
      <c r="E24" s="138"/>
      <c r="F24" s="229"/>
      <c r="G24" s="18"/>
      <c r="H24" s="229"/>
      <c r="I24" s="18"/>
      <c r="J24" s="137"/>
      <c r="K24" s="238"/>
      <c r="L24" s="238"/>
      <c r="M24" s="238"/>
      <c r="N24" s="238"/>
    </row>
    <row r="25" spans="1:14" s="5" customFormat="1" ht="10" customHeight="1" x14ac:dyDescent="0.35">
      <c r="A25" s="10"/>
      <c r="B25" s="218"/>
      <c r="C25" s="11"/>
      <c r="D25" s="229"/>
      <c r="E25" s="17"/>
      <c r="F25" s="229"/>
      <c r="G25" s="229"/>
      <c r="H25" s="229"/>
      <c r="I25" s="229"/>
      <c r="J25" s="137"/>
      <c r="K25" s="238"/>
      <c r="L25" s="238"/>
      <c r="M25" s="238"/>
      <c r="N25" s="238"/>
    </row>
    <row r="26" spans="1:14" s="5" customFormat="1" ht="18" customHeight="1" x14ac:dyDescent="0.35">
      <c r="A26" s="10"/>
      <c r="B26" s="217" t="s">
        <v>131</v>
      </c>
      <c r="C26" s="233"/>
      <c r="D26" s="229" t="s">
        <v>121</v>
      </c>
      <c r="E26" s="220"/>
      <c r="F26" s="311" t="s">
        <v>122</v>
      </c>
      <c r="G26" s="313"/>
      <c r="H26" s="311" t="s">
        <v>123</v>
      </c>
      <c r="I26" s="313"/>
      <c r="J26" s="137"/>
      <c r="K26" s="238"/>
      <c r="L26" s="238"/>
      <c r="M26" s="238"/>
      <c r="N26" s="238"/>
    </row>
    <row r="27" spans="1:14" s="5" customFormat="1" ht="18" customHeight="1" x14ac:dyDescent="0.35">
      <c r="A27" s="10"/>
      <c r="B27" s="217" t="s">
        <v>132</v>
      </c>
      <c r="C27" s="233"/>
      <c r="D27" s="229" t="s">
        <v>125</v>
      </c>
      <c r="E27" s="220"/>
      <c r="F27" s="312"/>
      <c r="G27" s="314"/>
      <c r="H27" s="312"/>
      <c r="I27" s="314"/>
      <c r="J27" s="137"/>
      <c r="K27" s="238"/>
      <c r="L27" s="238"/>
      <c r="M27" s="238"/>
      <c r="N27" s="238"/>
    </row>
    <row r="28" spans="1:14" s="5" customFormat="1" ht="18" customHeight="1" x14ac:dyDescent="0.35">
      <c r="A28" s="10"/>
      <c r="B28" s="217" t="s">
        <v>126</v>
      </c>
      <c r="C28" s="233"/>
      <c r="D28" s="229"/>
      <c r="E28" s="138"/>
      <c r="F28" s="229"/>
      <c r="G28" s="18"/>
      <c r="H28" s="229"/>
      <c r="I28" s="18"/>
      <c r="J28" s="137"/>
      <c r="K28" s="238"/>
      <c r="L28" s="238"/>
      <c r="M28" s="238"/>
      <c r="N28" s="238"/>
    </row>
    <row r="29" spans="1:14" s="5" customFormat="1" ht="10" customHeight="1" x14ac:dyDescent="0.35">
      <c r="A29" s="10"/>
      <c r="B29" s="218"/>
      <c r="C29" s="11"/>
      <c r="D29" s="229"/>
      <c r="E29" s="17"/>
      <c r="F29" s="229"/>
      <c r="G29" s="229"/>
      <c r="H29" s="229"/>
      <c r="I29" s="229"/>
      <c r="J29" s="137"/>
      <c r="K29" s="238"/>
      <c r="L29" s="238"/>
      <c r="M29" s="238"/>
      <c r="N29" s="238"/>
    </row>
    <row r="30" spans="1:14" s="5" customFormat="1" ht="18" customHeight="1" x14ac:dyDescent="0.35">
      <c r="A30" s="10"/>
      <c r="B30" s="217" t="s">
        <v>131</v>
      </c>
      <c r="C30" s="233"/>
      <c r="D30" s="229" t="s">
        <v>121</v>
      </c>
      <c r="E30" s="220"/>
      <c r="F30" s="311" t="s">
        <v>122</v>
      </c>
      <c r="G30" s="313"/>
      <c r="H30" s="311" t="s">
        <v>123</v>
      </c>
      <c r="I30" s="313"/>
      <c r="J30" s="137"/>
      <c r="K30" s="238"/>
      <c r="L30" s="238"/>
      <c r="M30" s="238"/>
      <c r="N30" s="238"/>
    </row>
    <row r="31" spans="1:14" s="5" customFormat="1" ht="18" customHeight="1" x14ac:dyDescent="0.35">
      <c r="A31" s="10"/>
      <c r="B31" s="217" t="s">
        <v>132</v>
      </c>
      <c r="C31" s="233"/>
      <c r="D31" s="229" t="s">
        <v>125</v>
      </c>
      <c r="E31" s="220"/>
      <c r="F31" s="312"/>
      <c r="G31" s="314"/>
      <c r="H31" s="312"/>
      <c r="I31" s="314"/>
      <c r="J31" s="137"/>
      <c r="K31" s="238"/>
      <c r="L31" s="238"/>
      <c r="M31" s="238"/>
      <c r="N31" s="238"/>
    </row>
    <row r="32" spans="1:14" s="5" customFormat="1" ht="18" customHeight="1" x14ac:dyDescent="0.35">
      <c r="A32" s="10"/>
      <c r="B32" s="217" t="s">
        <v>126</v>
      </c>
      <c r="C32" s="233"/>
      <c r="D32" s="229"/>
      <c r="E32" s="138"/>
      <c r="F32" s="229"/>
      <c r="G32" s="18"/>
      <c r="H32" s="229"/>
      <c r="I32" s="18"/>
      <c r="J32" s="137"/>
      <c r="K32" s="238"/>
      <c r="L32" s="238"/>
      <c r="M32" s="238"/>
      <c r="N32" s="238"/>
    </row>
    <row r="33" spans="1:14" s="5" customFormat="1" ht="10" customHeight="1" x14ac:dyDescent="0.35">
      <c r="A33" s="10"/>
      <c r="B33" s="218"/>
      <c r="C33" s="11"/>
      <c r="D33" s="229"/>
      <c r="E33" s="17"/>
      <c r="F33" s="229"/>
      <c r="G33" s="229"/>
      <c r="H33" s="229"/>
      <c r="I33" s="229"/>
      <c r="J33" s="137"/>
      <c r="K33" s="238"/>
      <c r="L33" s="238"/>
      <c r="M33" s="238"/>
      <c r="N33" s="238"/>
    </row>
    <row r="34" spans="1:14" s="5" customFormat="1" ht="18" customHeight="1" x14ac:dyDescent="0.35">
      <c r="A34" s="10"/>
      <c r="B34" s="217" t="s">
        <v>131</v>
      </c>
      <c r="C34" s="233"/>
      <c r="D34" s="229" t="s">
        <v>121</v>
      </c>
      <c r="E34" s="220"/>
      <c r="F34" s="311" t="s">
        <v>122</v>
      </c>
      <c r="G34" s="313"/>
      <c r="H34" s="311" t="s">
        <v>123</v>
      </c>
      <c r="I34" s="313"/>
      <c r="J34" s="137"/>
      <c r="K34" s="238"/>
      <c r="L34" s="238"/>
      <c r="M34" s="238"/>
      <c r="N34" s="238"/>
    </row>
    <row r="35" spans="1:14" s="5" customFormat="1" ht="18" customHeight="1" x14ac:dyDescent="0.35">
      <c r="A35" s="10"/>
      <c r="B35" s="217" t="s">
        <v>132</v>
      </c>
      <c r="C35" s="233"/>
      <c r="D35" s="229" t="s">
        <v>125</v>
      </c>
      <c r="E35" s="220"/>
      <c r="F35" s="312"/>
      <c r="G35" s="314"/>
      <c r="H35" s="312"/>
      <c r="I35" s="314"/>
      <c r="J35" s="137"/>
      <c r="K35" s="238"/>
      <c r="L35" s="238"/>
      <c r="M35" s="238"/>
      <c r="N35" s="238"/>
    </row>
    <row r="36" spans="1:14" s="5" customFormat="1" ht="18" customHeight="1" x14ac:dyDescent="0.35">
      <c r="A36" s="10"/>
      <c r="B36" s="217" t="s">
        <v>126</v>
      </c>
      <c r="C36" s="233"/>
      <c r="D36" s="229"/>
      <c r="E36" s="138"/>
      <c r="F36" s="229"/>
      <c r="G36" s="18"/>
      <c r="H36" s="229"/>
      <c r="I36" s="18"/>
      <c r="J36" s="137"/>
      <c r="K36" s="238"/>
      <c r="L36" s="238"/>
      <c r="M36" s="238"/>
      <c r="N36" s="238"/>
    </row>
    <row r="37" spans="1:14" s="5" customFormat="1" ht="10" customHeight="1" x14ac:dyDescent="0.35">
      <c r="A37" s="10"/>
      <c r="B37" s="218"/>
      <c r="C37" s="11"/>
      <c r="D37" s="229"/>
      <c r="E37" s="17"/>
      <c r="F37" s="229"/>
      <c r="G37" s="229"/>
      <c r="H37" s="229"/>
      <c r="I37" s="229"/>
      <c r="J37" s="137"/>
      <c r="K37" s="238"/>
      <c r="L37" s="238"/>
      <c r="M37" s="238"/>
      <c r="N37" s="238"/>
    </row>
    <row r="38" spans="1:14" s="5" customFormat="1" ht="18" customHeight="1" x14ac:dyDescent="0.35">
      <c r="A38" s="10"/>
      <c r="B38" s="217" t="s">
        <v>131</v>
      </c>
      <c r="C38" s="233"/>
      <c r="D38" s="229" t="s">
        <v>121</v>
      </c>
      <c r="E38" s="220"/>
      <c r="F38" s="311" t="s">
        <v>122</v>
      </c>
      <c r="G38" s="313"/>
      <c r="H38" s="311" t="s">
        <v>123</v>
      </c>
      <c r="I38" s="313"/>
      <c r="J38" s="137"/>
      <c r="K38" s="238"/>
      <c r="L38" s="238"/>
      <c r="M38" s="238"/>
      <c r="N38" s="238"/>
    </row>
    <row r="39" spans="1:14" s="5" customFormat="1" ht="18" customHeight="1" x14ac:dyDescent="0.35">
      <c r="A39" s="10"/>
      <c r="B39" s="217" t="s">
        <v>132</v>
      </c>
      <c r="C39" s="233"/>
      <c r="D39" s="229" t="s">
        <v>125</v>
      </c>
      <c r="E39" s="220"/>
      <c r="F39" s="312"/>
      <c r="G39" s="314"/>
      <c r="H39" s="312"/>
      <c r="I39" s="314"/>
      <c r="J39" s="137"/>
      <c r="K39" s="238"/>
      <c r="L39" s="238"/>
      <c r="M39" s="238"/>
      <c r="N39" s="238"/>
    </row>
    <row r="40" spans="1:14" s="5" customFormat="1" ht="18" customHeight="1" x14ac:dyDescent="0.35">
      <c r="A40" s="10"/>
      <c r="B40" s="217" t="s">
        <v>126</v>
      </c>
      <c r="C40" s="233"/>
      <c r="D40" s="229"/>
      <c r="E40" s="138"/>
      <c r="F40" s="229"/>
      <c r="G40" s="18"/>
      <c r="H40" s="229"/>
      <c r="I40" s="18"/>
      <c r="J40" s="137"/>
      <c r="K40" s="238"/>
      <c r="L40" s="238"/>
      <c r="M40" s="238"/>
      <c r="N40" s="238"/>
    </row>
    <row r="41" spans="1:14" s="5" customFormat="1" ht="10" customHeight="1" x14ac:dyDescent="0.35">
      <c r="A41" s="10"/>
      <c r="B41" s="218"/>
      <c r="C41" s="11"/>
      <c r="D41" s="229"/>
      <c r="E41" s="17"/>
      <c r="F41" s="229"/>
      <c r="G41" s="229"/>
      <c r="H41" s="229"/>
      <c r="I41" s="229"/>
      <c r="J41" s="137"/>
      <c r="K41" s="238"/>
      <c r="L41" s="238"/>
      <c r="M41" s="238"/>
      <c r="N41" s="238"/>
    </row>
    <row r="42" spans="1:14" s="5" customFormat="1" ht="18" customHeight="1" x14ac:dyDescent="0.35">
      <c r="A42" s="10"/>
      <c r="B42" s="217" t="s">
        <v>131</v>
      </c>
      <c r="C42" s="233"/>
      <c r="D42" s="229" t="s">
        <v>121</v>
      </c>
      <c r="E42" s="220"/>
      <c r="F42" s="311" t="s">
        <v>122</v>
      </c>
      <c r="G42" s="313"/>
      <c r="H42" s="311" t="s">
        <v>123</v>
      </c>
      <c r="I42" s="313"/>
      <c r="J42" s="137"/>
      <c r="K42" s="238"/>
      <c r="L42" s="238"/>
      <c r="M42" s="238"/>
      <c r="N42" s="238"/>
    </row>
    <row r="43" spans="1:14" s="5" customFormat="1" ht="18" customHeight="1" x14ac:dyDescent="0.35">
      <c r="A43" s="10"/>
      <c r="B43" s="217" t="s">
        <v>132</v>
      </c>
      <c r="C43" s="233"/>
      <c r="D43" s="229" t="s">
        <v>125</v>
      </c>
      <c r="E43" s="220"/>
      <c r="F43" s="312"/>
      <c r="G43" s="314"/>
      <c r="H43" s="312"/>
      <c r="I43" s="314"/>
      <c r="J43" s="137"/>
      <c r="K43" s="238"/>
      <c r="L43" s="238"/>
      <c r="M43" s="238"/>
      <c r="N43" s="238"/>
    </row>
    <row r="44" spans="1:14" s="5" customFormat="1" ht="18" customHeight="1" x14ac:dyDescent="0.35">
      <c r="A44" s="10"/>
      <c r="B44" s="217" t="s">
        <v>126</v>
      </c>
      <c r="C44" s="233"/>
      <c r="D44" s="229"/>
      <c r="E44" s="138"/>
      <c r="F44" s="229"/>
      <c r="G44" s="18"/>
      <c r="H44" s="229"/>
      <c r="I44" s="18"/>
      <c r="J44" s="137"/>
      <c r="K44" s="238"/>
      <c r="L44" s="238"/>
      <c r="M44" s="238"/>
      <c r="N44" s="238"/>
    </row>
    <row r="45" spans="1:14" s="5" customFormat="1" ht="10" customHeight="1" x14ac:dyDescent="0.35">
      <c r="A45" s="10"/>
      <c r="B45" s="218"/>
      <c r="C45" s="11"/>
      <c r="D45" s="229"/>
      <c r="E45" s="17"/>
      <c r="F45" s="229"/>
      <c r="G45" s="229"/>
      <c r="H45" s="229"/>
      <c r="I45" s="229"/>
      <c r="J45" s="137"/>
      <c r="K45" s="238"/>
      <c r="L45" s="238"/>
      <c r="M45" s="238"/>
      <c r="N45" s="238"/>
    </row>
    <row r="46" spans="1:14" s="5" customFormat="1" ht="18" customHeight="1" x14ac:dyDescent="0.35">
      <c r="A46" s="10"/>
      <c r="B46" s="217" t="s">
        <v>131</v>
      </c>
      <c r="C46" s="233"/>
      <c r="D46" s="229" t="s">
        <v>121</v>
      </c>
      <c r="E46" s="220"/>
      <c r="F46" s="311" t="s">
        <v>122</v>
      </c>
      <c r="G46" s="313"/>
      <c r="H46" s="311" t="s">
        <v>123</v>
      </c>
      <c r="I46" s="313"/>
      <c r="J46" s="137"/>
      <c r="K46" s="238"/>
      <c r="L46" s="238"/>
      <c r="M46" s="238"/>
      <c r="N46" s="238"/>
    </row>
    <row r="47" spans="1:14" s="5" customFormat="1" ht="18" customHeight="1" x14ac:dyDescent="0.35">
      <c r="A47" s="10"/>
      <c r="B47" s="217" t="s">
        <v>132</v>
      </c>
      <c r="C47" s="233"/>
      <c r="D47" s="229" t="s">
        <v>125</v>
      </c>
      <c r="E47" s="220"/>
      <c r="F47" s="312"/>
      <c r="G47" s="314"/>
      <c r="H47" s="312"/>
      <c r="I47" s="314"/>
      <c r="J47" s="137"/>
      <c r="K47" s="238"/>
      <c r="L47" s="238"/>
      <c r="M47" s="238"/>
      <c r="N47" s="238"/>
    </row>
    <row r="48" spans="1:14" s="5" customFormat="1" ht="18" customHeight="1" x14ac:dyDescent="0.35">
      <c r="A48" s="10"/>
      <c r="B48" s="217" t="s">
        <v>126</v>
      </c>
      <c r="C48" s="233"/>
      <c r="D48" s="229"/>
      <c r="E48" s="138"/>
      <c r="F48" s="229"/>
      <c r="G48" s="18"/>
      <c r="H48" s="229"/>
      <c r="I48" s="18"/>
      <c r="J48" s="137"/>
      <c r="K48" s="238"/>
      <c r="L48" s="238"/>
      <c r="M48" s="238"/>
      <c r="N48" s="238"/>
    </row>
    <row r="49" spans="1:14" s="5" customFormat="1" ht="10" customHeight="1" x14ac:dyDescent="0.35">
      <c r="A49" s="10"/>
      <c r="B49" s="218"/>
      <c r="C49" s="11"/>
      <c r="D49" s="229"/>
      <c r="E49" s="17"/>
      <c r="F49" s="229"/>
      <c r="G49" s="229"/>
      <c r="H49" s="229"/>
      <c r="I49" s="229"/>
      <c r="J49" s="137"/>
      <c r="K49" s="238"/>
      <c r="L49" s="238"/>
      <c r="M49" s="238"/>
      <c r="N49" s="238"/>
    </row>
    <row r="50" spans="1:14" s="5" customFormat="1" ht="18" customHeight="1" x14ac:dyDescent="0.35">
      <c r="A50" s="10"/>
      <c r="B50" s="217" t="s">
        <v>131</v>
      </c>
      <c r="C50" s="233"/>
      <c r="D50" s="229" t="s">
        <v>121</v>
      </c>
      <c r="E50" s="220"/>
      <c r="F50" s="311" t="s">
        <v>122</v>
      </c>
      <c r="G50" s="313"/>
      <c r="H50" s="311" t="s">
        <v>123</v>
      </c>
      <c r="I50" s="313"/>
      <c r="J50" s="137"/>
      <c r="K50" s="238"/>
      <c r="L50" s="238"/>
      <c r="M50" s="238"/>
      <c r="N50" s="238"/>
    </row>
    <row r="51" spans="1:14" s="5" customFormat="1" ht="18" customHeight="1" x14ac:dyDescent="0.35">
      <c r="A51" s="10"/>
      <c r="B51" s="217" t="s">
        <v>132</v>
      </c>
      <c r="C51" s="233"/>
      <c r="D51" s="229" t="s">
        <v>125</v>
      </c>
      <c r="E51" s="220"/>
      <c r="F51" s="312"/>
      <c r="G51" s="314"/>
      <c r="H51" s="312"/>
      <c r="I51" s="314"/>
      <c r="J51" s="137"/>
      <c r="K51" s="238"/>
      <c r="L51" s="238"/>
      <c r="M51" s="238"/>
      <c r="N51" s="238"/>
    </row>
    <row r="52" spans="1:14" s="5" customFormat="1" ht="18" customHeight="1" x14ac:dyDescent="0.35">
      <c r="A52" s="10"/>
      <c r="B52" s="217" t="s">
        <v>126</v>
      </c>
      <c r="C52" s="233"/>
      <c r="D52" s="229"/>
      <c r="E52" s="138"/>
      <c r="F52" s="229"/>
      <c r="G52" s="18"/>
      <c r="H52" s="229"/>
      <c r="I52" s="18"/>
      <c r="J52" s="137"/>
      <c r="K52" s="238"/>
      <c r="L52" s="238"/>
      <c r="M52" s="238"/>
      <c r="N52" s="238"/>
    </row>
    <row r="53" spans="1:14" s="5" customFormat="1" ht="10" customHeight="1" x14ac:dyDescent="0.35">
      <c r="A53" s="10"/>
      <c r="B53" s="218"/>
      <c r="C53" s="11"/>
      <c r="D53" s="229"/>
      <c r="E53" s="17"/>
      <c r="F53" s="229"/>
      <c r="G53" s="229"/>
      <c r="H53" s="229"/>
      <c r="I53" s="229"/>
      <c r="J53" s="137"/>
      <c r="K53" s="238"/>
      <c r="L53" s="238"/>
      <c r="M53" s="238"/>
      <c r="N53" s="238"/>
    </row>
    <row r="54" spans="1:14" s="5" customFormat="1" ht="18" customHeight="1" x14ac:dyDescent="0.35">
      <c r="A54" s="10"/>
      <c r="B54" s="217" t="s">
        <v>131</v>
      </c>
      <c r="C54" s="233"/>
      <c r="D54" s="229" t="s">
        <v>121</v>
      </c>
      <c r="E54" s="220"/>
      <c r="F54" s="311" t="s">
        <v>122</v>
      </c>
      <c r="G54" s="313"/>
      <c r="H54" s="311" t="s">
        <v>123</v>
      </c>
      <c r="I54" s="313"/>
      <c r="J54" s="137"/>
      <c r="K54" s="238"/>
      <c r="L54" s="238"/>
      <c r="M54" s="238"/>
      <c r="N54" s="238"/>
    </row>
    <row r="55" spans="1:14" s="5" customFormat="1" ht="18" customHeight="1" x14ac:dyDescent="0.35">
      <c r="A55" s="10"/>
      <c r="B55" s="217" t="s">
        <v>132</v>
      </c>
      <c r="C55" s="233"/>
      <c r="D55" s="229" t="s">
        <v>125</v>
      </c>
      <c r="E55" s="220"/>
      <c r="F55" s="312"/>
      <c r="G55" s="314"/>
      <c r="H55" s="312"/>
      <c r="I55" s="314"/>
      <c r="J55" s="137"/>
      <c r="K55" s="238"/>
      <c r="L55" s="238"/>
      <c r="M55" s="238"/>
      <c r="N55" s="238"/>
    </row>
    <row r="56" spans="1:14" s="5" customFormat="1" ht="18" customHeight="1" x14ac:dyDescent="0.35">
      <c r="A56" s="10"/>
      <c r="B56" s="217" t="s">
        <v>126</v>
      </c>
      <c r="C56" s="233"/>
      <c r="D56" s="229"/>
      <c r="E56" s="138"/>
      <c r="F56" s="229"/>
      <c r="G56" s="18"/>
      <c r="H56" s="229"/>
      <c r="I56" s="18"/>
      <c r="J56" s="137"/>
      <c r="K56" s="238"/>
      <c r="L56" s="238"/>
      <c r="M56" s="238"/>
      <c r="N56" s="238"/>
    </row>
    <row r="57" spans="1:14" s="5" customFormat="1" ht="10" customHeight="1" x14ac:dyDescent="0.35">
      <c r="A57" s="10"/>
      <c r="B57" s="218"/>
      <c r="C57" s="11"/>
      <c r="D57" s="229"/>
      <c r="E57" s="17"/>
      <c r="F57" s="229"/>
      <c r="G57" s="229"/>
      <c r="H57" s="229"/>
      <c r="I57" s="229"/>
      <c r="J57" s="137"/>
      <c r="K57" s="238"/>
      <c r="L57" s="238"/>
      <c r="M57" s="238"/>
      <c r="N57" s="238"/>
    </row>
    <row r="58" spans="1:14" s="5" customFormat="1" ht="18" customHeight="1" x14ac:dyDescent="0.35">
      <c r="A58" s="10"/>
      <c r="B58" s="217" t="s">
        <v>131</v>
      </c>
      <c r="C58" s="233"/>
      <c r="D58" s="229" t="s">
        <v>121</v>
      </c>
      <c r="E58" s="220"/>
      <c r="F58" s="311" t="s">
        <v>122</v>
      </c>
      <c r="G58" s="313"/>
      <c r="H58" s="311" t="s">
        <v>123</v>
      </c>
      <c r="I58" s="313"/>
      <c r="J58" s="137"/>
      <c r="K58" s="238"/>
      <c r="L58" s="238"/>
      <c r="M58" s="238"/>
      <c r="N58" s="238"/>
    </row>
    <row r="59" spans="1:14" s="5" customFormat="1" ht="18" customHeight="1" x14ac:dyDescent="0.35">
      <c r="A59" s="10"/>
      <c r="B59" s="217" t="s">
        <v>132</v>
      </c>
      <c r="C59" s="233"/>
      <c r="D59" s="229" t="s">
        <v>125</v>
      </c>
      <c r="E59" s="220"/>
      <c r="F59" s="312"/>
      <c r="G59" s="314"/>
      <c r="H59" s="312"/>
      <c r="I59" s="314"/>
      <c r="J59" s="137"/>
      <c r="K59" s="238"/>
      <c r="L59" s="238"/>
      <c r="M59" s="238"/>
      <c r="N59" s="238"/>
    </row>
    <row r="60" spans="1:14" s="5" customFormat="1" ht="18" customHeight="1" x14ac:dyDescent="0.35">
      <c r="A60" s="10"/>
      <c r="B60" s="217" t="s">
        <v>126</v>
      </c>
      <c r="C60" s="233"/>
      <c r="D60" s="229"/>
      <c r="E60" s="138"/>
      <c r="F60" s="229"/>
      <c r="G60" s="18"/>
      <c r="H60" s="229"/>
      <c r="I60" s="18"/>
      <c r="J60" s="137"/>
      <c r="K60" s="238"/>
      <c r="L60" s="238"/>
      <c r="M60" s="238"/>
      <c r="N60" s="238"/>
    </row>
    <row r="61" spans="1:14" s="5" customFormat="1" ht="10" customHeight="1" x14ac:dyDescent="0.35">
      <c r="A61" s="10"/>
      <c r="B61" s="218"/>
      <c r="C61" s="11"/>
      <c r="D61" s="229"/>
      <c r="E61" s="17"/>
      <c r="F61" s="229"/>
      <c r="G61" s="229"/>
      <c r="H61" s="229"/>
      <c r="I61" s="229"/>
      <c r="J61" s="137"/>
      <c r="K61" s="238"/>
      <c r="L61" s="238"/>
      <c r="M61" s="238"/>
      <c r="N61" s="238"/>
    </row>
    <row r="62" spans="1:14" s="5" customFormat="1" ht="18" customHeight="1" x14ac:dyDescent="0.35">
      <c r="A62" s="10"/>
      <c r="B62" s="217" t="s">
        <v>131</v>
      </c>
      <c r="C62" s="233"/>
      <c r="D62" s="229" t="s">
        <v>121</v>
      </c>
      <c r="E62" s="220"/>
      <c r="F62" s="311" t="s">
        <v>122</v>
      </c>
      <c r="G62" s="313"/>
      <c r="H62" s="311" t="s">
        <v>123</v>
      </c>
      <c r="I62" s="313"/>
      <c r="J62" s="137"/>
      <c r="K62" s="238"/>
      <c r="L62" s="238"/>
      <c r="M62" s="238"/>
      <c r="N62" s="238"/>
    </row>
    <row r="63" spans="1:14" s="5" customFormat="1" ht="18" customHeight="1" x14ac:dyDescent="0.35">
      <c r="A63" s="10"/>
      <c r="B63" s="217" t="s">
        <v>132</v>
      </c>
      <c r="C63" s="233"/>
      <c r="D63" s="229" t="s">
        <v>125</v>
      </c>
      <c r="E63" s="220"/>
      <c r="F63" s="312"/>
      <c r="G63" s="314"/>
      <c r="H63" s="312"/>
      <c r="I63" s="314"/>
      <c r="J63" s="137"/>
      <c r="K63" s="238"/>
      <c r="L63" s="238"/>
      <c r="M63" s="238"/>
      <c r="N63" s="238"/>
    </row>
    <row r="64" spans="1:14" s="5" customFormat="1" ht="18" customHeight="1" x14ac:dyDescent="0.35">
      <c r="A64" s="10"/>
      <c r="B64" s="217" t="s">
        <v>126</v>
      </c>
      <c r="C64" s="233"/>
      <c r="D64" s="229"/>
      <c r="E64" s="138"/>
      <c r="F64" s="229"/>
      <c r="G64" s="18"/>
      <c r="H64" s="229"/>
      <c r="I64" s="18"/>
      <c r="J64" s="137"/>
      <c r="K64" s="238"/>
      <c r="L64" s="238"/>
      <c r="M64" s="238"/>
      <c r="N64" s="238"/>
    </row>
    <row r="65" spans="1:14" s="5" customFormat="1" ht="10" customHeight="1" x14ac:dyDescent="0.35">
      <c r="A65" s="10"/>
      <c r="B65" s="218"/>
      <c r="C65" s="11"/>
      <c r="D65" s="229"/>
      <c r="E65" s="17"/>
      <c r="F65" s="229"/>
      <c r="G65" s="229"/>
      <c r="H65" s="229"/>
      <c r="I65" s="229"/>
      <c r="J65" s="137"/>
      <c r="K65" s="238"/>
      <c r="L65" s="238"/>
      <c r="M65" s="238"/>
      <c r="N65" s="238"/>
    </row>
    <row r="66" spans="1:14" s="5" customFormat="1" ht="18" customHeight="1" x14ac:dyDescent="0.35">
      <c r="A66" s="10"/>
      <c r="B66" s="217" t="s">
        <v>131</v>
      </c>
      <c r="C66" s="233"/>
      <c r="D66" s="229" t="s">
        <v>121</v>
      </c>
      <c r="E66" s="220"/>
      <c r="F66" s="311" t="s">
        <v>122</v>
      </c>
      <c r="G66" s="313"/>
      <c r="H66" s="311" t="s">
        <v>123</v>
      </c>
      <c r="I66" s="313"/>
      <c r="J66" s="137"/>
      <c r="K66" s="238"/>
      <c r="L66" s="238"/>
      <c r="M66" s="238"/>
      <c r="N66" s="238"/>
    </row>
    <row r="67" spans="1:14" s="5" customFormat="1" ht="18" customHeight="1" x14ac:dyDescent="0.35">
      <c r="A67" s="10"/>
      <c r="B67" s="217" t="s">
        <v>132</v>
      </c>
      <c r="C67" s="233"/>
      <c r="D67" s="229" t="s">
        <v>125</v>
      </c>
      <c r="E67" s="220"/>
      <c r="F67" s="312"/>
      <c r="G67" s="314"/>
      <c r="H67" s="312"/>
      <c r="I67" s="314"/>
      <c r="J67" s="137"/>
      <c r="K67" s="238"/>
      <c r="L67" s="238"/>
      <c r="M67" s="238"/>
      <c r="N67" s="238"/>
    </row>
    <row r="68" spans="1:14" s="5" customFormat="1" ht="18" customHeight="1" x14ac:dyDescent="0.35">
      <c r="A68" s="10"/>
      <c r="B68" s="217" t="s">
        <v>126</v>
      </c>
      <c r="C68" s="233"/>
      <c r="D68" s="229"/>
      <c r="E68" s="138"/>
      <c r="F68" s="229"/>
      <c r="G68" s="18"/>
      <c r="H68" s="229"/>
      <c r="I68" s="18"/>
      <c r="J68" s="137"/>
      <c r="K68" s="238"/>
      <c r="L68" s="238"/>
      <c r="M68" s="238"/>
      <c r="N68" s="238"/>
    </row>
    <row r="69" spans="1:14" s="5" customFormat="1" ht="10" customHeight="1" x14ac:dyDescent="0.35">
      <c r="A69" s="10"/>
      <c r="B69" s="218"/>
      <c r="C69" s="11"/>
      <c r="D69" s="229"/>
      <c r="E69" s="17"/>
      <c r="F69" s="229"/>
      <c r="G69" s="229"/>
      <c r="H69" s="229"/>
      <c r="I69" s="229"/>
      <c r="J69" s="137"/>
      <c r="K69" s="238"/>
      <c r="L69" s="238"/>
      <c r="M69" s="238"/>
      <c r="N69" s="238"/>
    </row>
    <row r="70" spans="1:14" s="5" customFormat="1" ht="18" customHeight="1" x14ac:dyDescent="0.35">
      <c r="A70" s="10"/>
      <c r="B70" s="217" t="s">
        <v>131</v>
      </c>
      <c r="C70" s="233"/>
      <c r="D70" s="229" t="s">
        <v>121</v>
      </c>
      <c r="E70" s="220"/>
      <c r="F70" s="311" t="s">
        <v>122</v>
      </c>
      <c r="G70" s="313"/>
      <c r="H70" s="311" t="s">
        <v>123</v>
      </c>
      <c r="I70" s="313"/>
      <c r="J70" s="137"/>
      <c r="K70" s="238"/>
      <c r="L70" s="238"/>
      <c r="M70" s="238"/>
      <c r="N70" s="238"/>
    </row>
    <row r="71" spans="1:14" s="5" customFormat="1" ht="18" customHeight="1" x14ac:dyDescent="0.35">
      <c r="A71" s="10"/>
      <c r="B71" s="217" t="s">
        <v>132</v>
      </c>
      <c r="C71" s="233"/>
      <c r="D71" s="229" t="s">
        <v>125</v>
      </c>
      <c r="E71" s="220"/>
      <c r="F71" s="312"/>
      <c r="G71" s="314"/>
      <c r="H71" s="312"/>
      <c r="I71" s="314"/>
      <c r="J71" s="137"/>
      <c r="K71" s="238"/>
      <c r="L71" s="238"/>
      <c r="M71" s="238"/>
      <c r="N71" s="238"/>
    </row>
    <row r="72" spans="1:14" s="5" customFormat="1" ht="18" customHeight="1" x14ac:dyDescent="0.35">
      <c r="A72" s="10"/>
      <c r="B72" s="217" t="s">
        <v>126</v>
      </c>
      <c r="C72" s="233"/>
      <c r="D72" s="229"/>
      <c r="E72" s="138"/>
      <c r="F72" s="229"/>
      <c r="G72" s="18"/>
      <c r="H72" s="229"/>
      <c r="I72" s="18"/>
      <c r="J72" s="137"/>
      <c r="K72" s="238"/>
      <c r="L72" s="238"/>
      <c r="M72" s="238"/>
      <c r="N72" s="238"/>
    </row>
    <row r="73" spans="1:14" s="5" customFormat="1" ht="10" customHeight="1" x14ac:dyDescent="0.35">
      <c r="A73" s="10"/>
      <c r="B73" s="218"/>
      <c r="C73" s="11"/>
      <c r="D73" s="229"/>
      <c r="E73" s="17"/>
      <c r="F73" s="229"/>
      <c r="G73" s="229"/>
      <c r="H73" s="229"/>
      <c r="I73" s="229"/>
      <c r="J73" s="137"/>
      <c r="K73" s="238"/>
      <c r="L73" s="238"/>
      <c r="M73" s="238"/>
      <c r="N73" s="238"/>
    </row>
    <row r="74" spans="1:14" s="5" customFormat="1" ht="18" customHeight="1" x14ac:dyDescent="0.35">
      <c r="A74" s="10"/>
      <c r="B74" s="217" t="s">
        <v>131</v>
      </c>
      <c r="C74" s="233"/>
      <c r="D74" s="229" t="s">
        <v>121</v>
      </c>
      <c r="E74" s="220"/>
      <c r="F74" s="311" t="s">
        <v>122</v>
      </c>
      <c r="G74" s="313"/>
      <c r="H74" s="311" t="s">
        <v>123</v>
      </c>
      <c r="I74" s="313"/>
      <c r="J74" s="137"/>
      <c r="K74" s="238"/>
      <c r="L74" s="238"/>
      <c r="M74" s="238"/>
      <c r="N74" s="238"/>
    </row>
    <row r="75" spans="1:14" s="5" customFormat="1" ht="18" customHeight="1" x14ac:dyDescent="0.35">
      <c r="A75" s="10"/>
      <c r="B75" s="217" t="s">
        <v>132</v>
      </c>
      <c r="C75" s="233"/>
      <c r="D75" s="229" t="s">
        <v>125</v>
      </c>
      <c r="E75" s="220"/>
      <c r="F75" s="312"/>
      <c r="G75" s="314"/>
      <c r="H75" s="312"/>
      <c r="I75" s="314"/>
      <c r="J75" s="137"/>
      <c r="K75" s="238"/>
      <c r="L75" s="238"/>
      <c r="M75" s="238"/>
      <c r="N75" s="238"/>
    </row>
    <row r="76" spans="1:14" s="5" customFormat="1" ht="18" customHeight="1" x14ac:dyDescent="0.35">
      <c r="A76" s="10"/>
      <c r="B76" s="217" t="s">
        <v>126</v>
      </c>
      <c r="C76" s="233"/>
      <c r="D76" s="229"/>
      <c r="E76" s="138"/>
      <c r="F76" s="229"/>
      <c r="G76" s="18"/>
      <c r="H76" s="229"/>
      <c r="I76" s="18"/>
      <c r="J76" s="137"/>
      <c r="K76" s="238"/>
      <c r="L76" s="238"/>
      <c r="M76" s="238"/>
      <c r="N76" s="238"/>
    </row>
    <row r="77" spans="1:14" s="5" customFormat="1" ht="10" customHeight="1" x14ac:dyDescent="0.35">
      <c r="A77" s="10"/>
      <c r="B77" s="218"/>
      <c r="C77" s="11"/>
      <c r="D77" s="229"/>
      <c r="E77" s="17"/>
      <c r="F77" s="229"/>
      <c r="G77" s="229"/>
      <c r="H77" s="229"/>
      <c r="I77" s="229"/>
      <c r="J77" s="137"/>
      <c r="K77" s="238"/>
      <c r="L77" s="238"/>
      <c r="M77" s="238"/>
      <c r="N77" s="238"/>
    </row>
    <row r="78" spans="1:14" s="5" customFormat="1" ht="18" customHeight="1" x14ac:dyDescent="0.35">
      <c r="A78" s="10"/>
      <c r="B78" s="217" t="s">
        <v>131</v>
      </c>
      <c r="C78" s="233"/>
      <c r="D78" s="229" t="s">
        <v>121</v>
      </c>
      <c r="E78" s="220"/>
      <c r="F78" s="311" t="s">
        <v>122</v>
      </c>
      <c r="G78" s="313"/>
      <c r="H78" s="311" t="s">
        <v>123</v>
      </c>
      <c r="I78" s="313"/>
      <c r="J78" s="137"/>
      <c r="K78" s="238"/>
      <c r="L78" s="238"/>
      <c r="M78" s="238"/>
      <c r="N78" s="238"/>
    </row>
    <row r="79" spans="1:14" s="5" customFormat="1" ht="18" customHeight="1" x14ac:dyDescent="0.35">
      <c r="A79" s="10"/>
      <c r="B79" s="217" t="s">
        <v>132</v>
      </c>
      <c r="C79" s="233"/>
      <c r="D79" s="229" t="s">
        <v>125</v>
      </c>
      <c r="E79" s="220"/>
      <c r="F79" s="312"/>
      <c r="G79" s="314"/>
      <c r="H79" s="312"/>
      <c r="I79" s="314"/>
      <c r="J79" s="137"/>
      <c r="K79" s="238"/>
      <c r="L79" s="238"/>
      <c r="M79" s="238"/>
      <c r="N79" s="238"/>
    </row>
    <row r="80" spans="1:14" s="5" customFormat="1" ht="18" customHeight="1" x14ac:dyDescent="0.35">
      <c r="A80" s="10"/>
      <c r="B80" s="217" t="s">
        <v>126</v>
      </c>
      <c r="C80" s="233"/>
      <c r="D80" s="229"/>
      <c r="E80" s="138"/>
      <c r="F80" s="229"/>
      <c r="G80" s="18"/>
      <c r="H80" s="229"/>
      <c r="I80" s="18"/>
      <c r="J80" s="137"/>
      <c r="K80" s="238"/>
      <c r="L80" s="238"/>
      <c r="M80" s="238"/>
      <c r="N80" s="238"/>
    </row>
    <row r="81" spans="1:14" s="5" customFormat="1" ht="10" customHeight="1" x14ac:dyDescent="0.35">
      <c r="A81" s="10"/>
      <c r="B81" s="218"/>
      <c r="C81" s="11"/>
      <c r="D81" s="229"/>
      <c r="E81" s="17"/>
      <c r="F81" s="229"/>
      <c r="G81" s="229"/>
      <c r="H81" s="229"/>
      <c r="I81" s="229"/>
      <c r="J81" s="137"/>
      <c r="K81" s="238"/>
      <c r="L81" s="238"/>
      <c r="M81" s="238"/>
      <c r="N81" s="238"/>
    </row>
    <row r="82" spans="1:14" s="5" customFormat="1" ht="18" customHeight="1" x14ac:dyDescent="0.35">
      <c r="A82" s="10"/>
      <c r="B82" s="217"/>
      <c r="C82" s="219"/>
      <c r="D82" s="229"/>
      <c r="E82" s="138"/>
      <c r="F82" s="187" t="s">
        <v>127</v>
      </c>
      <c r="G82" s="181">
        <f>SUM(G6+G10+G14+G18+G22+G26+G30+G34+G38+G42+G46+G50+G54+G58+G62+G66+G70+G74+G78)</f>
        <v>0</v>
      </c>
      <c r="H82" s="229"/>
      <c r="I82" s="186"/>
      <c r="J82" s="137"/>
      <c r="K82" s="238"/>
      <c r="L82" s="238"/>
      <c r="M82" s="238"/>
      <c r="N82" s="238"/>
    </row>
    <row r="83" spans="1:14" s="5" customFormat="1" ht="10" customHeight="1" x14ac:dyDescent="0.35">
      <c r="A83" s="14"/>
      <c r="B83" s="183"/>
      <c r="C83" s="183"/>
      <c r="D83" s="184"/>
      <c r="E83" s="165"/>
      <c r="F83" s="184"/>
      <c r="G83" s="184"/>
      <c r="H83" s="184"/>
      <c r="I83" s="184"/>
      <c r="J83" s="146"/>
      <c r="K83" s="238"/>
      <c r="L83" s="238"/>
      <c r="M83" s="238"/>
      <c r="N83" s="238"/>
    </row>
    <row r="84" spans="1:14" s="5" customFormat="1" ht="10" customHeight="1" x14ac:dyDescent="0.35">
      <c r="A84" s="238"/>
      <c r="B84" s="238"/>
      <c r="C84" s="238"/>
      <c r="D84" s="111"/>
      <c r="E84" s="242"/>
      <c r="F84" s="111"/>
      <c r="G84" s="111"/>
      <c r="H84" s="111"/>
      <c r="I84" s="111"/>
      <c r="J84" s="238"/>
      <c r="K84" s="238"/>
      <c r="L84" s="238"/>
      <c r="M84" s="238"/>
      <c r="N84" s="238"/>
    </row>
  </sheetData>
  <sheetProtection algorithmName="SHA-512" hashValue="uNrS6UHP0rsdQc4d/PI0GrIJ8i9ZmLxNwerQf5mkjSuiKHV0Gt3Hw7vLDDWVOcvKUXoqkgm3QivBeAszTa+Vrg==" saltValue="OdO4m2s8kQba47zXf6lgzQ==" spinCount="100000" sheet="1" objects="1" scenarios="1"/>
  <mergeCells count="77">
    <mergeCell ref="F78:F79"/>
    <mergeCell ref="G78:G79"/>
    <mergeCell ref="H78:H79"/>
    <mergeCell ref="I78:I79"/>
    <mergeCell ref="F70:F71"/>
    <mergeCell ref="G70:G71"/>
    <mergeCell ref="H70:H71"/>
    <mergeCell ref="I70:I71"/>
    <mergeCell ref="F74:F75"/>
    <mergeCell ref="G74:G75"/>
    <mergeCell ref="H74:H75"/>
    <mergeCell ref="I74:I75"/>
    <mergeCell ref="F62:F63"/>
    <mergeCell ref="G62:G63"/>
    <mergeCell ref="H62:H63"/>
    <mergeCell ref="I62:I63"/>
    <mergeCell ref="F66:F67"/>
    <mergeCell ref="G66:G67"/>
    <mergeCell ref="H66:H67"/>
    <mergeCell ref="I66:I67"/>
    <mergeCell ref="F54:F55"/>
    <mergeCell ref="G54:G55"/>
    <mergeCell ref="H54:H55"/>
    <mergeCell ref="I54:I55"/>
    <mergeCell ref="F58:F59"/>
    <mergeCell ref="G58:G59"/>
    <mergeCell ref="H58:H59"/>
    <mergeCell ref="I58:I59"/>
    <mergeCell ref="F46:F47"/>
    <mergeCell ref="G46:G47"/>
    <mergeCell ref="H46:H47"/>
    <mergeCell ref="I46:I47"/>
    <mergeCell ref="F50:F51"/>
    <mergeCell ref="G50:G51"/>
    <mergeCell ref="H50:H51"/>
    <mergeCell ref="I50:I51"/>
    <mergeCell ref="F38:F39"/>
    <mergeCell ref="G38:G39"/>
    <mergeCell ref="H38:H39"/>
    <mergeCell ref="I38:I39"/>
    <mergeCell ref="F42:F43"/>
    <mergeCell ref="G42:G43"/>
    <mergeCell ref="H42:H43"/>
    <mergeCell ref="I42:I43"/>
    <mergeCell ref="F30:F31"/>
    <mergeCell ref="G30:G31"/>
    <mergeCell ref="H30:H31"/>
    <mergeCell ref="I30:I31"/>
    <mergeCell ref="F34:F35"/>
    <mergeCell ref="G34:G35"/>
    <mergeCell ref="H34:H35"/>
    <mergeCell ref="I34:I35"/>
    <mergeCell ref="F22:F23"/>
    <mergeCell ref="G22:G23"/>
    <mergeCell ref="H22:H23"/>
    <mergeCell ref="I22:I23"/>
    <mergeCell ref="F26:F27"/>
    <mergeCell ref="G26:G27"/>
    <mergeCell ref="H26:H27"/>
    <mergeCell ref="I26:I27"/>
    <mergeCell ref="F14:F15"/>
    <mergeCell ref="G14:G15"/>
    <mergeCell ref="H14:H15"/>
    <mergeCell ref="I14:I15"/>
    <mergeCell ref="F18:F19"/>
    <mergeCell ref="G18:G19"/>
    <mergeCell ref="H18:H19"/>
    <mergeCell ref="I18:I19"/>
    <mergeCell ref="F10:F11"/>
    <mergeCell ref="G10:G11"/>
    <mergeCell ref="H10:H11"/>
    <mergeCell ref="I10:I11"/>
    <mergeCell ref="B4:I4"/>
    <mergeCell ref="F6:F7"/>
    <mergeCell ref="G6:G7"/>
    <mergeCell ref="H6:H7"/>
    <mergeCell ref="I6:I7"/>
  </mergeCells>
  <dataValidations count="1">
    <dataValidation type="list" allowBlank="1" showInputMessage="1" showErrorMessage="1" sqref="C8 C12 C16 C20 C24 C28 C32 C36 C40 C44 C48 C52 C56 C60 C64 C68 C72 C76 C80" xr:uid="{ED759FCC-4D7D-42E2-9AFD-73FB6DBE8D34}">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und C
Antrag auf Rezertifizierung
Eigene Seminare und Präsentationen&amp;R&amp;G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27DBD19C-8AA2-4EB3-8EA7-05B30B74FB7D}">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E76 E72 E68 E64 E60 E56 E52 E48 E44 E40 E36 E32 E28 E24 E20 E16 E12 E8 E80</xm:sqref>
        </x14:dataValidation>
        <x14:dataValidation type="date" allowBlank="1" showInputMessage="1" showErrorMessage="1" error="Datum liegt ausserhalb der Rezertifizierungsperiode!" xr:uid="{E7209B52-F7A3-4680-94E9-B922CF1BD8D2}">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E556-2E45-4879-BEE8-FCF2C79EDBEE}">
  <sheetPr>
    <pageSetUpPr fitToPage="1"/>
  </sheetPr>
  <dimension ref="A1:N40"/>
  <sheetViews>
    <sheetView showGridLines="0" zoomScaleNormal="100" workbookViewId="0"/>
  </sheetViews>
  <sheetFormatPr baseColWidth="10" defaultColWidth="11.453125" defaultRowHeight="11.5" x14ac:dyDescent="0.35"/>
  <cols>
    <col min="1" max="1" width="1.7265625" style="4" customWidth="1"/>
    <col min="2" max="2" width="30.7265625" style="4" customWidth="1"/>
    <col min="3" max="3" width="73.7265625" style="4" customWidth="1"/>
    <col min="4" max="4" width="8.7265625" style="111" customWidth="1"/>
    <col min="5" max="5" width="14.7265625" style="5" customWidth="1"/>
    <col min="6" max="6" width="9.7265625" style="111" customWidth="1"/>
    <col min="7" max="7" width="7.7265625" style="111" customWidth="1"/>
    <col min="8" max="8" width="10.7265625" style="111" customWidth="1"/>
    <col min="9" max="9" width="7.7265625" style="111" customWidth="1"/>
    <col min="10" max="10" width="1.7265625" style="4" customWidth="1"/>
    <col min="11" max="16384" width="11.453125" style="4"/>
  </cols>
  <sheetData>
    <row r="1" spans="1:14" s="5" customFormat="1" ht="10" customHeight="1" x14ac:dyDescent="0.35">
      <c r="A1" s="7"/>
      <c r="B1" s="8"/>
      <c r="C1" s="8"/>
      <c r="D1" s="185"/>
      <c r="E1" s="158"/>
      <c r="F1" s="185"/>
      <c r="G1" s="185"/>
      <c r="H1" s="185"/>
      <c r="I1" s="185"/>
      <c r="J1" s="145"/>
      <c r="K1" s="238"/>
      <c r="L1" s="238"/>
      <c r="M1" s="238"/>
      <c r="N1" s="238"/>
    </row>
    <row r="2" spans="1:14" s="5" customFormat="1" ht="18" customHeight="1" x14ac:dyDescent="0.35">
      <c r="A2" s="10"/>
      <c r="B2" s="218" t="s">
        <v>133</v>
      </c>
      <c r="C2" s="11"/>
      <c r="D2" s="229"/>
      <c r="E2" s="17"/>
      <c r="F2" s="229"/>
      <c r="G2" s="229"/>
      <c r="H2" s="229"/>
      <c r="I2" s="229"/>
      <c r="J2" s="137"/>
      <c r="K2" s="238"/>
      <c r="L2" s="238"/>
      <c r="M2" s="238"/>
      <c r="N2" s="238"/>
    </row>
    <row r="3" spans="1:14" s="5" customFormat="1" ht="10" customHeight="1" x14ac:dyDescent="0.35">
      <c r="A3" s="10"/>
      <c r="B3" s="218"/>
      <c r="C3" s="11"/>
      <c r="D3" s="229"/>
      <c r="E3" s="17"/>
      <c r="F3" s="229"/>
      <c r="G3" s="229"/>
      <c r="H3" s="229"/>
      <c r="I3" s="229"/>
      <c r="J3" s="137"/>
      <c r="K3" s="238"/>
      <c r="L3" s="238"/>
      <c r="M3" s="238"/>
      <c r="N3" s="238"/>
    </row>
    <row r="4" spans="1:14" s="5" customFormat="1" ht="28" customHeight="1" x14ac:dyDescent="0.35">
      <c r="A4" s="189"/>
      <c r="B4" s="271" t="s">
        <v>134</v>
      </c>
      <c r="C4" s="271"/>
      <c r="D4" s="271"/>
      <c r="E4" s="271"/>
      <c r="F4" s="271"/>
      <c r="G4" s="271"/>
      <c r="H4" s="271"/>
      <c r="I4" s="271"/>
      <c r="J4" s="137"/>
      <c r="K4" s="238"/>
      <c r="L4" s="238"/>
      <c r="M4" s="238"/>
      <c r="N4" s="238"/>
    </row>
    <row r="5" spans="1:14" s="5" customFormat="1" ht="10" customHeight="1" x14ac:dyDescent="0.35">
      <c r="A5" s="10"/>
      <c r="B5" s="218"/>
      <c r="C5" s="11"/>
      <c r="D5" s="229"/>
      <c r="E5" s="17"/>
      <c r="F5" s="229"/>
      <c r="G5" s="229"/>
      <c r="H5" s="229"/>
      <c r="I5" s="229"/>
      <c r="J5" s="137"/>
      <c r="K5" s="238"/>
      <c r="L5" s="238"/>
      <c r="M5" s="238"/>
      <c r="N5" s="238"/>
    </row>
    <row r="6" spans="1:14" s="5" customFormat="1" ht="18" customHeight="1" x14ac:dyDescent="0.35">
      <c r="A6" s="10"/>
      <c r="B6" s="217" t="s">
        <v>135</v>
      </c>
      <c r="C6" s="233"/>
      <c r="D6" s="312" t="s">
        <v>136</v>
      </c>
      <c r="E6" s="315"/>
      <c r="F6" s="311" t="s">
        <v>137</v>
      </c>
      <c r="G6" s="313"/>
      <c r="H6" s="311" t="s">
        <v>123</v>
      </c>
      <c r="I6" s="313"/>
      <c r="J6" s="137"/>
      <c r="K6" s="238"/>
      <c r="L6" s="238"/>
      <c r="M6" s="238"/>
      <c r="N6" s="238"/>
    </row>
    <row r="7" spans="1:14" s="5" customFormat="1" ht="18" customHeight="1" x14ac:dyDescent="0.35">
      <c r="A7" s="10"/>
      <c r="B7" s="217" t="s">
        <v>138</v>
      </c>
      <c r="C7" s="233"/>
      <c r="D7" s="312"/>
      <c r="E7" s="316"/>
      <c r="F7" s="312"/>
      <c r="G7" s="314"/>
      <c r="H7" s="312"/>
      <c r="I7" s="314"/>
      <c r="J7" s="137"/>
      <c r="K7" s="238"/>
      <c r="L7" s="238"/>
      <c r="M7" s="238"/>
      <c r="N7" s="238"/>
    </row>
    <row r="8" spans="1:14" s="5" customFormat="1" ht="18" customHeight="1" x14ac:dyDescent="0.35">
      <c r="A8" s="10"/>
      <c r="B8" s="217" t="s">
        <v>126</v>
      </c>
      <c r="C8" s="233"/>
      <c r="D8" s="229"/>
      <c r="E8" s="138"/>
      <c r="F8" s="229"/>
      <c r="G8" s="18"/>
      <c r="H8" s="229"/>
      <c r="I8" s="18"/>
      <c r="J8" s="137"/>
      <c r="K8" s="238"/>
      <c r="L8" s="238"/>
      <c r="M8" s="238"/>
      <c r="N8" s="238"/>
    </row>
    <row r="9" spans="1:14" s="5" customFormat="1" ht="10" customHeight="1" x14ac:dyDescent="0.35">
      <c r="A9" s="10"/>
      <c r="B9" s="218"/>
      <c r="C9" s="11"/>
      <c r="D9" s="229"/>
      <c r="E9" s="17"/>
      <c r="F9" s="229"/>
      <c r="G9" s="229"/>
      <c r="H9" s="229"/>
      <c r="I9" s="229"/>
      <c r="J9" s="137"/>
      <c r="K9" s="238"/>
      <c r="L9" s="238"/>
      <c r="M9" s="238"/>
      <c r="N9" s="238"/>
    </row>
    <row r="10" spans="1:14" s="5" customFormat="1" ht="18" customHeight="1" x14ac:dyDescent="0.35">
      <c r="A10" s="10"/>
      <c r="B10" s="217" t="s">
        <v>135</v>
      </c>
      <c r="C10" s="233"/>
      <c r="D10" s="312" t="s">
        <v>136</v>
      </c>
      <c r="E10" s="315"/>
      <c r="F10" s="311" t="s">
        <v>137</v>
      </c>
      <c r="G10" s="313"/>
      <c r="H10" s="311" t="s">
        <v>123</v>
      </c>
      <c r="I10" s="313"/>
      <c r="J10" s="137"/>
      <c r="K10" s="238"/>
      <c r="L10" s="238"/>
      <c r="M10" s="238"/>
      <c r="N10" s="238"/>
    </row>
    <row r="11" spans="1:14" s="5" customFormat="1" ht="18" customHeight="1" x14ac:dyDescent="0.35">
      <c r="A11" s="10"/>
      <c r="B11" s="217" t="s">
        <v>138</v>
      </c>
      <c r="C11" s="233"/>
      <c r="D11" s="312"/>
      <c r="E11" s="316"/>
      <c r="F11" s="312"/>
      <c r="G11" s="314"/>
      <c r="H11" s="312"/>
      <c r="I11" s="314"/>
      <c r="J11" s="137"/>
      <c r="K11" s="238"/>
      <c r="L11" s="238"/>
      <c r="M11" s="238"/>
      <c r="N11" s="238"/>
    </row>
    <row r="12" spans="1:14" s="5" customFormat="1" ht="18" customHeight="1" x14ac:dyDescent="0.35">
      <c r="A12" s="10"/>
      <c r="B12" s="217" t="s">
        <v>126</v>
      </c>
      <c r="C12" s="233"/>
      <c r="D12" s="229"/>
      <c r="E12" s="138"/>
      <c r="F12" s="229"/>
      <c r="G12" s="18"/>
      <c r="H12" s="229"/>
      <c r="I12" s="18"/>
      <c r="J12" s="137"/>
      <c r="K12" s="238"/>
      <c r="L12" s="238"/>
      <c r="M12" s="238"/>
      <c r="N12" s="238"/>
    </row>
    <row r="13" spans="1:14" s="5" customFormat="1" ht="10" customHeight="1" x14ac:dyDescent="0.35">
      <c r="A13" s="10"/>
      <c r="B13" s="218"/>
      <c r="C13" s="11"/>
      <c r="D13" s="229"/>
      <c r="E13" s="17"/>
      <c r="F13" s="229"/>
      <c r="G13" s="229"/>
      <c r="H13" s="229"/>
      <c r="I13" s="229"/>
      <c r="J13" s="137"/>
      <c r="K13" s="238"/>
      <c r="L13" s="238"/>
      <c r="M13" s="238"/>
      <c r="N13" s="238"/>
    </row>
    <row r="14" spans="1:14" s="5" customFormat="1" ht="18" customHeight="1" x14ac:dyDescent="0.35">
      <c r="A14" s="10"/>
      <c r="B14" s="217" t="s">
        <v>135</v>
      </c>
      <c r="C14" s="233"/>
      <c r="D14" s="312" t="s">
        <v>136</v>
      </c>
      <c r="E14" s="315"/>
      <c r="F14" s="311" t="s">
        <v>137</v>
      </c>
      <c r="G14" s="313"/>
      <c r="H14" s="311" t="s">
        <v>123</v>
      </c>
      <c r="I14" s="313"/>
      <c r="J14" s="137"/>
      <c r="K14" s="238"/>
      <c r="L14" s="238"/>
      <c r="M14" s="238"/>
      <c r="N14" s="238"/>
    </row>
    <row r="15" spans="1:14" s="5" customFormat="1" ht="18" customHeight="1" x14ac:dyDescent="0.35">
      <c r="A15" s="10"/>
      <c r="B15" s="217" t="s">
        <v>138</v>
      </c>
      <c r="C15" s="233"/>
      <c r="D15" s="312"/>
      <c r="E15" s="316"/>
      <c r="F15" s="312"/>
      <c r="G15" s="314"/>
      <c r="H15" s="312"/>
      <c r="I15" s="314"/>
      <c r="J15" s="137"/>
      <c r="K15" s="238"/>
      <c r="L15" s="238"/>
      <c r="M15" s="238"/>
      <c r="N15" s="238"/>
    </row>
    <row r="16" spans="1:14" s="5" customFormat="1" ht="18" customHeight="1" x14ac:dyDescent="0.35">
      <c r="A16" s="10"/>
      <c r="B16" s="217" t="s">
        <v>126</v>
      </c>
      <c r="C16" s="233"/>
      <c r="D16" s="229"/>
      <c r="E16" s="138"/>
      <c r="F16" s="229"/>
      <c r="G16" s="18"/>
      <c r="H16" s="229"/>
      <c r="I16" s="18"/>
      <c r="J16" s="137"/>
      <c r="K16" s="238"/>
      <c r="L16" s="238"/>
      <c r="M16" s="238"/>
      <c r="N16" s="238"/>
    </row>
    <row r="17" spans="1:14" s="5" customFormat="1" ht="10" customHeight="1" x14ac:dyDescent="0.35">
      <c r="A17" s="10"/>
      <c r="B17" s="218"/>
      <c r="C17" s="11"/>
      <c r="D17" s="229"/>
      <c r="E17" s="17"/>
      <c r="F17" s="229"/>
      <c r="G17" s="229"/>
      <c r="H17" s="229"/>
      <c r="I17" s="229"/>
      <c r="J17" s="137"/>
      <c r="K17" s="238"/>
      <c r="L17" s="238"/>
      <c r="M17" s="238"/>
      <c r="N17" s="238"/>
    </row>
    <row r="18" spans="1:14" s="5" customFormat="1" ht="18" customHeight="1" x14ac:dyDescent="0.35">
      <c r="A18" s="10"/>
      <c r="B18" s="217" t="s">
        <v>135</v>
      </c>
      <c r="C18" s="233"/>
      <c r="D18" s="312" t="s">
        <v>136</v>
      </c>
      <c r="E18" s="315"/>
      <c r="F18" s="311" t="s">
        <v>137</v>
      </c>
      <c r="G18" s="313"/>
      <c r="H18" s="311" t="s">
        <v>123</v>
      </c>
      <c r="I18" s="313"/>
      <c r="J18" s="137"/>
      <c r="K18" s="238"/>
      <c r="L18" s="238"/>
      <c r="M18" s="238"/>
      <c r="N18" s="238"/>
    </row>
    <row r="19" spans="1:14" s="5" customFormat="1" ht="18" customHeight="1" x14ac:dyDescent="0.35">
      <c r="A19" s="10"/>
      <c r="B19" s="217" t="s">
        <v>138</v>
      </c>
      <c r="C19" s="233"/>
      <c r="D19" s="312"/>
      <c r="E19" s="316"/>
      <c r="F19" s="312"/>
      <c r="G19" s="314"/>
      <c r="H19" s="312"/>
      <c r="I19" s="314"/>
      <c r="J19" s="137"/>
      <c r="K19" s="238"/>
      <c r="L19" s="238"/>
      <c r="M19" s="238"/>
      <c r="N19" s="238"/>
    </row>
    <row r="20" spans="1:14" s="5" customFormat="1" ht="18" customHeight="1" x14ac:dyDescent="0.35">
      <c r="A20" s="10"/>
      <c r="B20" s="217" t="s">
        <v>126</v>
      </c>
      <c r="C20" s="233"/>
      <c r="D20" s="229"/>
      <c r="E20" s="138"/>
      <c r="F20" s="229"/>
      <c r="G20" s="18"/>
      <c r="H20" s="229"/>
      <c r="I20" s="18"/>
      <c r="J20" s="137"/>
      <c r="K20" s="238"/>
      <c r="L20" s="238"/>
      <c r="M20" s="238"/>
      <c r="N20" s="238"/>
    </row>
    <row r="21" spans="1:14" s="5" customFormat="1" ht="10" customHeight="1" x14ac:dyDescent="0.35">
      <c r="A21" s="10"/>
      <c r="B21" s="218"/>
      <c r="C21" s="11"/>
      <c r="D21" s="229"/>
      <c r="E21" s="17"/>
      <c r="F21" s="229"/>
      <c r="G21" s="229"/>
      <c r="H21" s="229"/>
      <c r="I21" s="229"/>
      <c r="J21" s="137"/>
      <c r="K21" s="238"/>
      <c r="L21" s="238"/>
      <c r="M21" s="238"/>
      <c r="N21" s="238"/>
    </row>
    <row r="22" spans="1:14" s="5" customFormat="1" ht="18" customHeight="1" x14ac:dyDescent="0.35">
      <c r="A22" s="10"/>
      <c r="B22" s="217" t="s">
        <v>135</v>
      </c>
      <c r="C22" s="233"/>
      <c r="D22" s="312" t="s">
        <v>136</v>
      </c>
      <c r="E22" s="315"/>
      <c r="F22" s="311" t="s">
        <v>137</v>
      </c>
      <c r="G22" s="313"/>
      <c r="H22" s="311" t="s">
        <v>123</v>
      </c>
      <c r="I22" s="313"/>
      <c r="J22" s="137"/>
      <c r="K22" s="238"/>
      <c r="L22" s="238"/>
      <c r="M22" s="238"/>
      <c r="N22" s="238"/>
    </row>
    <row r="23" spans="1:14" s="5" customFormat="1" ht="18" customHeight="1" x14ac:dyDescent="0.35">
      <c r="A23" s="10"/>
      <c r="B23" s="217" t="s">
        <v>138</v>
      </c>
      <c r="C23" s="233"/>
      <c r="D23" s="312"/>
      <c r="E23" s="316"/>
      <c r="F23" s="312"/>
      <c r="G23" s="314"/>
      <c r="H23" s="312"/>
      <c r="I23" s="314"/>
      <c r="J23" s="137"/>
      <c r="K23" s="238"/>
      <c r="L23" s="238"/>
      <c r="M23" s="238"/>
      <c r="N23" s="238"/>
    </row>
    <row r="24" spans="1:14" s="5" customFormat="1" ht="18" customHeight="1" x14ac:dyDescent="0.35">
      <c r="A24" s="10"/>
      <c r="B24" s="217" t="s">
        <v>126</v>
      </c>
      <c r="C24" s="233"/>
      <c r="D24" s="229"/>
      <c r="E24" s="138"/>
      <c r="F24" s="229"/>
      <c r="G24" s="18"/>
      <c r="H24" s="229"/>
      <c r="I24" s="18"/>
      <c r="J24" s="137"/>
      <c r="K24" s="238"/>
      <c r="L24" s="238"/>
      <c r="M24" s="238"/>
      <c r="N24" s="238"/>
    </row>
    <row r="25" spans="1:14" s="5" customFormat="1" ht="10" customHeight="1" x14ac:dyDescent="0.35">
      <c r="A25" s="10"/>
      <c r="B25" s="218"/>
      <c r="C25" s="11"/>
      <c r="D25" s="229"/>
      <c r="E25" s="17"/>
      <c r="F25" s="229"/>
      <c r="G25" s="229"/>
      <c r="H25" s="229"/>
      <c r="I25" s="229"/>
      <c r="J25" s="137"/>
      <c r="K25" s="238"/>
      <c r="L25" s="238"/>
      <c r="M25" s="238"/>
      <c r="N25" s="238"/>
    </row>
    <row r="26" spans="1:14" s="5" customFormat="1" ht="18" customHeight="1" x14ac:dyDescent="0.35">
      <c r="A26" s="10"/>
      <c r="B26" s="217" t="s">
        <v>135</v>
      </c>
      <c r="C26" s="233"/>
      <c r="D26" s="312" t="s">
        <v>136</v>
      </c>
      <c r="E26" s="315"/>
      <c r="F26" s="311" t="s">
        <v>137</v>
      </c>
      <c r="G26" s="313"/>
      <c r="H26" s="311" t="s">
        <v>123</v>
      </c>
      <c r="I26" s="313"/>
      <c r="J26" s="137"/>
      <c r="K26" s="238"/>
      <c r="L26" s="238"/>
      <c r="M26" s="238"/>
      <c r="N26" s="238"/>
    </row>
    <row r="27" spans="1:14" s="5" customFormat="1" ht="18" customHeight="1" x14ac:dyDescent="0.35">
      <c r="A27" s="10"/>
      <c r="B27" s="217" t="s">
        <v>138</v>
      </c>
      <c r="C27" s="233"/>
      <c r="D27" s="312"/>
      <c r="E27" s="316"/>
      <c r="F27" s="312"/>
      <c r="G27" s="314"/>
      <c r="H27" s="312"/>
      <c r="I27" s="314"/>
      <c r="J27" s="137"/>
      <c r="K27" s="238"/>
      <c r="L27" s="238"/>
      <c r="M27" s="238"/>
      <c r="N27" s="238"/>
    </row>
    <row r="28" spans="1:14" s="5" customFormat="1" ht="18" customHeight="1" x14ac:dyDescent="0.35">
      <c r="A28" s="10"/>
      <c r="B28" s="217" t="s">
        <v>126</v>
      </c>
      <c r="C28" s="233"/>
      <c r="D28" s="229"/>
      <c r="E28" s="138"/>
      <c r="F28" s="229"/>
      <c r="G28" s="18"/>
      <c r="H28" s="229"/>
      <c r="I28" s="18"/>
      <c r="J28" s="137"/>
      <c r="K28" s="238"/>
      <c r="L28" s="238"/>
      <c r="M28" s="238"/>
      <c r="N28" s="238"/>
    </row>
    <row r="29" spans="1:14" s="5" customFormat="1" ht="10" customHeight="1" x14ac:dyDescent="0.35">
      <c r="A29" s="10"/>
      <c r="B29" s="218"/>
      <c r="C29" s="11"/>
      <c r="D29" s="229"/>
      <c r="E29" s="17"/>
      <c r="F29" s="229"/>
      <c r="G29" s="229"/>
      <c r="H29" s="229"/>
      <c r="I29" s="229"/>
      <c r="J29" s="137"/>
      <c r="K29" s="238"/>
      <c r="L29" s="238"/>
      <c r="M29" s="238"/>
      <c r="N29" s="238"/>
    </row>
    <row r="30" spans="1:14" s="5" customFormat="1" ht="18" customHeight="1" x14ac:dyDescent="0.35">
      <c r="A30" s="10"/>
      <c r="B30" s="217" t="s">
        <v>135</v>
      </c>
      <c r="C30" s="233"/>
      <c r="D30" s="312" t="s">
        <v>136</v>
      </c>
      <c r="E30" s="315"/>
      <c r="F30" s="311" t="s">
        <v>137</v>
      </c>
      <c r="G30" s="313"/>
      <c r="H30" s="311" t="s">
        <v>123</v>
      </c>
      <c r="I30" s="313"/>
      <c r="J30" s="137"/>
      <c r="K30" s="238"/>
      <c r="L30" s="238"/>
      <c r="M30" s="238"/>
      <c r="N30" s="238"/>
    </row>
    <row r="31" spans="1:14" s="5" customFormat="1" ht="18" customHeight="1" x14ac:dyDescent="0.35">
      <c r="A31" s="10"/>
      <c r="B31" s="217" t="s">
        <v>138</v>
      </c>
      <c r="C31" s="233"/>
      <c r="D31" s="312"/>
      <c r="E31" s="316"/>
      <c r="F31" s="312"/>
      <c r="G31" s="314"/>
      <c r="H31" s="312"/>
      <c r="I31" s="314"/>
      <c r="J31" s="137"/>
      <c r="K31" s="238"/>
      <c r="L31" s="238"/>
      <c r="M31" s="238"/>
      <c r="N31" s="238"/>
    </row>
    <row r="32" spans="1:14" s="5" customFormat="1" ht="18" customHeight="1" x14ac:dyDescent="0.35">
      <c r="A32" s="10"/>
      <c r="B32" s="217" t="s">
        <v>126</v>
      </c>
      <c r="C32" s="233"/>
      <c r="D32" s="229"/>
      <c r="E32" s="138"/>
      <c r="F32" s="229"/>
      <c r="G32" s="18"/>
      <c r="H32" s="229"/>
      <c r="I32" s="18"/>
      <c r="J32" s="137"/>
      <c r="K32" s="238"/>
      <c r="L32" s="238"/>
      <c r="M32" s="238"/>
      <c r="N32" s="238"/>
    </row>
    <row r="33" spans="1:14" s="5" customFormat="1" ht="10" customHeight="1" x14ac:dyDescent="0.35">
      <c r="A33" s="10"/>
      <c r="B33" s="218"/>
      <c r="C33" s="11"/>
      <c r="D33" s="229"/>
      <c r="E33" s="17"/>
      <c r="F33" s="229"/>
      <c r="G33" s="229"/>
      <c r="H33" s="229"/>
      <c r="I33" s="229"/>
      <c r="J33" s="137"/>
      <c r="K33" s="238"/>
      <c r="L33" s="238"/>
      <c r="M33" s="238"/>
      <c r="N33" s="238"/>
    </row>
    <row r="34" spans="1:14" s="5" customFormat="1" ht="18" customHeight="1" x14ac:dyDescent="0.35">
      <c r="A34" s="10"/>
      <c r="B34" s="217" t="s">
        <v>135</v>
      </c>
      <c r="C34" s="233"/>
      <c r="D34" s="312" t="s">
        <v>136</v>
      </c>
      <c r="E34" s="315"/>
      <c r="F34" s="311" t="s">
        <v>137</v>
      </c>
      <c r="G34" s="313"/>
      <c r="H34" s="311" t="s">
        <v>123</v>
      </c>
      <c r="I34" s="313"/>
      <c r="J34" s="137"/>
      <c r="K34" s="238"/>
      <c r="L34" s="238"/>
      <c r="M34" s="238"/>
      <c r="N34" s="238"/>
    </row>
    <row r="35" spans="1:14" s="5" customFormat="1" ht="18" customHeight="1" x14ac:dyDescent="0.35">
      <c r="A35" s="10"/>
      <c r="B35" s="217" t="s">
        <v>138</v>
      </c>
      <c r="C35" s="233"/>
      <c r="D35" s="312"/>
      <c r="E35" s="316"/>
      <c r="F35" s="312"/>
      <c r="G35" s="314"/>
      <c r="H35" s="312"/>
      <c r="I35" s="314"/>
      <c r="J35" s="137"/>
      <c r="K35" s="238"/>
      <c r="L35" s="238"/>
      <c r="M35" s="238"/>
      <c r="N35" s="238"/>
    </row>
    <row r="36" spans="1:14" s="5" customFormat="1" ht="18" customHeight="1" x14ac:dyDescent="0.35">
      <c r="A36" s="10"/>
      <c r="B36" s="217" t="s">
        <v>126</v>
      </c>
      <c r="C36" s="233"/>
      <c r="D36" s="229"/>
      <c r="E36" s="138"/>
      <c r="F36" s="229"/>
      <c r="G36" s="18"/>
      <c r="H36" s="229"/>
      <c r="I36" s="18"/>
      <c r="J36" s="137"/>
      <c r="K36" s="238"/>
      <c r="L36" s="238"/>
      <c r="M36" s="238"/>
      <c r="N36" s="238"/>
    </row>
    <row r="37" spans="1:14" s="5" customFormat="1" ht="10" customHeight="1" x14ac:dyDescent="0.35">
      <c r="A37" s="10"/>
      <c r="B37" s="218"/>
      <c r="C37" s="11"/>
      <c r="D37" s="229"/>
      <c r="E37" s="17"/>
      <c r="F37" s="229"/>
      <c r="G37" s="229"/>
      <c r="H37" s="229"/>
      <c r="I37" s="229"/>
      <c r="J37" s="137"/>
      <c r="K37" s="238"/>
      <c r="L37" s="238"/>
      <c r="M37" s="238"/>
      <c r="N37" s="238"/>
    </row>
    <row r="38" spans="1:14" s="5" customFormat="1" ht="18" customHeight="1" x14ac:dyDescent="0.35">
      <c r="A38" s="10"/>
      <c r="B38" s="217"/>
      <c r="C38" s="219"/>
      <c r="D38" s="229"/>
      <c r="E38" s="138"/>
      <c r="F38" s="187" t="s">
        <v>139</v>
      </c>
      <c r="G38" s="181">
        <f>SUM(G6+G10+G14+G18+G22+G26+G30+G34)</f>
        <v>0</v>
      </c>
      <c r="H38" s="229"/>
      <c r="I38" s="186"/>
      <c r="J38" s="137"/>
      <c r="K38" s="238"/>
      <c r="L38" s="238"/>
      <c r="M38" s="238"/>
      <c r="N38" s="238"/>
    </row>
    <row r="39" spans="1:14" s="5" customFormat="1" ht="10" customHeight="1" x14ac:dyDescent="0.35">
      <c r="A39" s="14"/>
      <c r="B39" s="183"/>
      <c r="C39" s="183"/>
      <c r="D39" s="184"/>
      <c r="E39" s="165"/>
      <c r="F39" s="184"/>
      <c r="G39" s="184"/>
      <c r="H39" s="184"/>
      <c r="I39" s="184"/>
      <c r="J39" s="146"/>
      <c r="K39" s="238"/>
      <c r="L39" s="238"/>
      <c r="M39" s="238"/>
      <c r="N39" s="238"/>
    </row>
    <row r="40" spans="1:14" s="5" customFormat="1" ht="10" customHeight="1" x14ac:dyDescent="0.35">
      <c r="A40" s="238"/>
      <c r="B40" s="238"/>
      <c r="C40" s="238"/>
      <c r="D40" s="111"/>
      <c r="E40" s="242"/>
      <c r="F40" s="111"/>
      <c r="G40" s="111"/>
      <c r="H40" s="111"/>
      <c r="I40" s="111"/>
      <c r="J40" s="238"/>
      <c r="K40" s="238"/>
      <c r="L40" s="238"/>
      <c r="M40" s="238"/>
      <c r="N40" s="238"/>
    </row>
  </sheetData>
  <sheetProtection algorithmName="SHA-512" hashValue="8ZFFprWn3zUtxyeAnX3y6E7JZP7TVk1/kF5RiErbhgWYCX4k6Ieygu/CdqFlcss1ZDbdyX7U076dqIhcdluhzQ==" saltValue="VMVd7IcycuhDRVcNs2NBfg==" spinCount="100000" sheet="1" objects="1" scenarios="1"/>
  <mergeCells count="49">
    <mergeCell ref="I34:I35"/>
    <mergeCell ref="D30:D31"/>
    <mergeCell ref="E30:E31"/>
    <mergeCell ref="F30:F31"/>
    <mergeCell ref="G30:G31"/>
    <mergeCell ref="H30:H31"/>
    <mergeCell ref="I30:I31"/>
    <mergeCell ref="D34:D35"/>
    <mergeCell ref="E34:E35"/>
    <mergeCell ref="F34:F35"/>
    <mergeCell ref="G34:G35"/>
    <mergeCell ref="H34:H35"/>
    <mergeCell ref="I26:I27"/>
    <mergeCell ref="D22:D23"/>
    <mergeCell ref="E22:E23"/>
    <mergeCell ref="F22:F23"/>
    <mergeCell ref="G22:G23"/>
    <mergeCell ref="H22:H23"/>
    <mergeCell ref="I22:I23"/>
    <mergeCell ref="D26:D27"/>
    <mergeCell ref="E26:E27"/>
    <mergeCell ref="F26:F27"/>
    <mergeCell ref="G26:G27"/>
    <mergeCell ref="H26:H27"/>
    <mergeCell ref="I18:I19"/>
    <mergeCell ref="D14:D15"/>
    <mergeCell ref="E14:E15"/>
    <mergeCell ref="F14:F15"/>
    <mergeCell ref="G14:G15"/>
    <mergeCell ref="H14:H15"/>
    <mergeCell ref="I14:I15"/>
    <mergeCell ref="D18:D19"/>
    <mergeCell ref="E18:E19"/>
    <mergeCell ref="F18:F19"/>
    <mergeCell ref="G18:G19"/>
    <mergeCell ref="H18:H19"/>
    <mergeCell ref="I10:I11"/>
    <mergeCell ref="B4:I4"/>
    <mergeCell ref="D6:D7"/>
    <mergeCell ref="E6:E7"/>
    <mergeCell ref="F6:F7"/>
    <mergeCell ref="G6:G7"/>
    <mergeCell ref="H6:H7"/>
    <mergeCell ref="I6:I7"/>
    <mergeCell ref="D10:D11"/>
    <mergeCell ref="E10:E11"/>
    <mergeCell ref="F10:F11"/>
    <mergeCell ref="G10:G11"/>
    <mergeCell ref="H10:H11"/>
  </mergeCells>
  <dataValidations count="1">
    <dataValidation type="list" allowBlank="1" showInputMessage="1" showErrorMessage="1" sqref="C8 C12 C16 C20 C24 C28 C32 C36" xr:uid="{37C6739C-8A7F-4CFC-B54E-D0FE0935F6A7}">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A, B und C
Antrag auf Rezertifizierung
Publikation von Büchern, Artikeln, White Papers und Blogs&amp;R&amp;G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FD70FEDB-4492-4622-B1B8-9C01FD4201C2}">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E32 E28 E24 E20 E16 E12 E8 E36</xm:sqref>
        </x14:dataValidation>
        <x14:dataValidation type="date" allowBlank="1" showInputMessage="1" showErrorMessage="1" error="Datum liegt ausserhalb der Rezertifizierungsperiode!" xr:uid="{CA449EF6-AACE-49DA-80AD-986AAFF6D26E}">
          <x14:formula1>
            <xm:f>Pers!$D$17</xm:f>
          </x14:formula1>
          <x14:formula2>
            <xm:f>Pers!$D$18</xm:f>
          </x14:formula2>
          <xm:sqref>E6:E7 E10:E11 E14:E15 E18:E19 E22:E23 E26:E27 E30:E31 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5435-7F60-4511-B675-EA4A950CB5CC}">
  <sheetPr>
    <pageSetUpPr fitToPage="1"/>
  </sheetPr>
  <dimension ref="A1:L84"/>
  <sheetViews>
    <sheetView showGridLines="0" zoomScaleNormal="100" workbookViewId="0"/>
  </sheetViews>
  <sheetFormatPr baseColWidth="10" defaultColWidth="11.453125" defaultRowHeight="11.5" x14ac:dyDescent="0.35"/>
  <cols>
    <col min="1" max="1" width="1.7265625" style="4" customWidth="1"/>
    <col min="2" max="2" width="15.7265625" style="4" customWidth="1"/>
    <col min="3" max="3" width="90.7265625" style="4" customWidth="1"/>
    <col min="4" max="4" width="6.7265625" style="111" customWidth="1"/>
    <col min="5" max="5" width="14.7265625" style="5" customWidth="1"/>
    <col min="6" max="6" width="10.7265625" style="111" customWidth="1"/>
    <col min="7" max="7" width="7.7265625" style="111" customWidth="1"/>
    <col min="8" max="8" width="1.7265625" style="4" customWidth="1"/>
    <col min="9" max="16384" width="11.453125" style="4"/>
  </cols>
  <sheetData>
    <row r="1" spans="1:12" s="5" customFormat="1" ht="10" customHeight="1" x14ac:dyDescent="0.35">
      <c r="A1" s="7"/>
      <c r="B1" s="8"/>
      <c r="C1" s="8"/>
      <c r="D1" s="185"/>
      <c r="E1" s="158"/>
      <c r="F1" s="185"/>
      <c r="G1" s="185"/>
      <c r="H1" s="145"/>
      <c r="I1" s="238"/>
      <c r="J1" s="238"/>
      <c r="K1" s="238"/>
      <c r="L1" s="238"/>
    </row>
    <row r="2" spans="1:12" s="5" customFormat="1" ht="18" customHeight="1" x14ac:dyDescent="0.35">
      <c r="A2" s="10"/>
      <c r="B2" s="218" t="s">
        <v>74</v>
      </c>
      <c r="C2" s="11"/>
      <c r="D2" s="229"/>
      <c r="E2" s="17"/>
      <c r="F2" s="229"/>
      <c r="G2" s="229"/>
      <c r="H2" s="137"/>
      <c r="I2" s="238"/>
      <c r="J2" s="238"/>
      <c r="K2" s="238"/>
      <c r="L2" s="238"/>
    </row>
    <row r="3" spans="1:12" s="5" customFormat="1" ht="10" customHeight="1" x14ac:dyDescent="0.35">
      <c r="A3" s="10"/>
      <c r="B3" s="218"/>
      <c r="C3" s="11"/>
      <c r="D3" s="229"/>
      <c r="E3" s="17"/>
      <c r="F3" s="229"/>
      <c r="G3" s="229"/>
      <c r="H3" s="137"/>
      <c r="I3" s="238"/>
      <c r="J3" s="238"/>
      <c r="K3" s="238"/>
      <c r="L3" s="238"/>
    </row>
    <row r="4" spans="1:12" s="5" customFormat="1" ht="28" customHeight="1" x14ac:dyDescent="0.35">
      <c r="A4" s="189"/>
      <c r="B4" s="271" t="s">
        <v>140</v>
      </c>
      <c r="C4" s="271"/>
      <c r="D4" s="271"/>
      <c r="E4" s="271"/>
      <c r="F4" s="271"/>
      <c r="G4" s="271"/>
      <c r="H4" s="137"/>
      <c r="I4" s="238"/>
      <c r="J4" s="238"/>
      <c r="K4" s="238"/>
      <c r="L4" s="238"/>
    </row>
    <row r="5" spans="1:12" s="5" customFormat="1" ht="10" customHeight="1" x14ac:dyDescent="0.35">
      <c r="A5" s="10"/>
      <c r="B5" s="218"/>
      <c r="C5" s="11"/>
      <c r="D5" s="229"/>
      <c r="E5" s="17"/>
      <c r="F5" s="229"/>
      <c r="G5" s="229"/>
      <c r="H5" s="137"/>
      <c r="I5" s="238"/>
      <c r="J5" s="238"/>
      <c r="K5" s="238"/>
      <c r="L5" s="238"/>
    </row>
    <row r="6" spans="1:12" s="5" customFormat="1" ht="18" customHeight="1" x14ac:dyDescent="0.35">
      <c r="A6" s="10"/>
      <c r="B6" s="217" t="s">
        <v>141</v>
      </c>
      <c r="C6" s="233"/>
      <c r="D6" s="312" t="s">
        <v>142</v>
      </c>
      <c r="E6" s="315"/>
      <c r="F6" s="311" t="s">
        <v>137</v>
      </c>
      <c r="G6" s="313"/>
      <c r="H6" s="137"/>
      <c r="I6" s="238"/>
      <c r="J6" s="238"/>
      <c r="K6" s="238"/>
      <c r="L6" s="238"/>
    </row>
    <row r="7" spans="1:12" s="5" customFormat="1" ht="18" customHeight="1" x14ac:dyDescent="0.35">
      <c r="A7" s="10"/>
      <c r="B7" s="217" t="s">
        <v>135</v>
      </c>
      <c r="C7" s="233"/>
      <c r="D7" s="312"/>
      <c r="E7" s="316"/>
      <c r="F7" s="312"/>
      <c r="G7" s="314"/>
      <c r="H7" s="137"/>
      <c r="I7" s="238"/>
      <c r="J7" s="238"/>
      <c r="K7" s="238"/>
      <c r="L7" s="238"/>
    </row>
    <row r="8" spans="1:12" s="5" customFormat="1" ht="18" customHeight="1" x14ac:dyDescent="0.35">
      <c r="A8" s="10"/>
      <c r="B8" s="217" t="s">
        <v>143</v>
      </c>
      <c r="C8" s="233"/>
      <c r="D8" s="229"/>
      <c r="E8" s="138"/>
      <c r="F8" s="229"/>
      <c r="G8" s="18"/>
      <c r="H8" s="137"/>
      <c r="I8" s="238"/>
      <c r="J8" s="238"/>
      <c r="K8" s="238"/>
      <c r="L8" s="238"/>
    </row>
    <row r="9" spans="1:12" s="5" customFormat="1" ht="10" customHeight="1" x14ac:dyDescent="0.35">
      <c r="A9" s="10"/>
      <c r="B9" s="218"/>
      <c r="C9" s="11"/>
      <c r="D9" s="229"/>
      <c r="E9" s="17"/>
      <c r="F9" s="229"/>
      <c r="G9" s="229"/>
      <c r="H9" s="137"/>
      <c r="I9" s="238"/>
      <c r="J9" s="238"/>
      <c r="K9" s="238"/>
      <c r="L9" s="238"/>
    </row>
    <row r="10" spans="1:12" s="5" customFormat="1" ht="18" customHeight="1" x14ac:dyDescent="0.35">
      <c r="A10" s="10"/>
      <c r="B10" s="217" t="s">
        <v>141</v>
      </c>
      <c r="C10" s="233"/>
      <c r="D10" s="312" t="s">
        <v>142</v>
      </c>
      <c r="E10" s="315"/>
      <c r="F10" s="311" t="s">
        <v>137</v>
      </c>
      <c r="G10" s="313"/>
      <c r="H10" s="137"/>
      <c r="I10" s="238"/>
      <c r="J10" s="238"/>
      <c r="K10" s="238"/>
      <c r="L10" s="238"/>
    </row>
    <row r="11" spans="1:12" s="5" customFormat="1" ht="18" customHeight="1" x14ac:dyDescent="0.35">
      <c r="A11" s="10"/>
      <c r="B11" s="217" t="s">
        <v>135</v>
      </c>
      <c r="C11" s="233"/>
      <c r="D11" s="312"/>
      <c r="E11" s="316"/>
      <c r="F11" s="312"/>
      <c r="G11" s="314"/>
      <c r="H11" s="137"/>
      <c r="I11" s="238"/>
      <c r="J11" s="238"/>
      <c r="K11" s="238"/>
      <c r="L11" s="238"/>
    </row>
    <row r="12" spans="1:12" s="5" customFormat="1" ht="18" customHeight="1" x14ac:dyDescent="0.35">
      <c r="A12" s="10"/>
      <c r="B12" s="217" t="s">
        <v>143</v>
      </c>
      <c r="C12" s="233"/>
      <c r="D12" s="229"/>
      <c r="E12" s="138"/>
      <c r="F12" s="229"/>
      <c r="G12" s="18"/>
      <c r="H12" s="137"/>
      <c r="I12" s="238"/>
      <c r="J12" s="238"/>
      <c r="K12" s="238"/>
      <c r="L12" s="238"/>
    </row>
    <row r="13" spans="1:12" s="5" customFormat="1" ht="10" customHeight="1" x14ac:dyDescent="0.35">
      <c r="A13" s="10"/>
      <c r="B13" s="218"/>
      <c r="C13" s="11"/>
      <c r="D13" s="229"/>
      <c r="E13" s="17"/>
      <c r="F13" s="229"/>
      <c r="G13" s="229"/>
      <c r="H13" s="137"/>
      <c r="I13" s="238"/>
      <c r="J13" s="238"/>
      <c r="K13" s="238"/>
      <c r="L13" s="238"/>
    </row>
    <row r="14" spans="1:12" s="5" customFormat="1" ht="18" customHeight="1" x14ac:dyDescent="0.35">
      <c r="A14" s="10"/>
      <c r="B14" s="217" t="s">
        <v>141</v>
      </c>
      <c r="C14" s="233"/>
      <c r="D14" s="312" t="s">
        <v>142</v>
      </c>
      <c r="E14" s="315"/>
      <c r="F14" s="311" t="s">
        <v>137</v>
      </c>
      <c r="G14" s="313"/>
      <c r="H14" s="137"/>
      <c r="I14" s="238"/>
      <c r="J14" s="238"/>
      <c r="K14" s="238"/>
      <c r="L14" s="238"/>
    </row>
    <row r="15" spans="1:12" s="5" customFormat="1" ht="18" customHeight="1" x14ac:dyDescent="0.35">
      <c r="A15" s="10"/>
      <c r="B15" s="217" t="s">
        <v>135</v>
      </c>
      <c r="C15" s="233"/>
      <c r="D15" s="312"/>
      <c r="E15" s="316"/>
      <c r="F15" s="312"/>
      <c r="G15" s="314"/>
      <c r="H15" s="137"/>
      <c r="I15" s="238"/>
      <c r="J15" s="238"/>
      <c r="K15" s="238"/>
      <c r="L15" s="238"/>
    </row>
    <row r="16" spans="1:12" s="5" customFormat="1" ht="18" customHeight="1" x14ac:dyDescent="0.35">
      <c r="A16" s="10"/>
      <c r="B16" s="217" t="s">
        <v>143</v>
      </c>
      <c r="C16" s="233"/>
      <c r="D16" s="229"/>
      <c r="E16" s="138"/>
      <c r="F16" s="229"/>
      <c r="G16" s="18"/>
      <c r="H16" s="137"/>
      <c r="I16" s="238"/>
      <c r="J16" s="238"/>
      <c r="K16" s="238"/>
      <c r="L16" s="238"/>
    </row>
    <row r="17" spans="1:12" s="5" customFormat="1" ht="10" customHeight="1" x14ac:dyDescent="0.35">
      <c r="A17" s="10"/>
      <c r="B17" s="218"/>
      <c r="C17" s="11"/>
      <c r="D17" s="229"/>
      <c r="E17" s="17"/>
      <c r="F17" s="229"/>
      <c r="G17" s="229"/>
      <c r="H17" s="137"/>
      <c r="I17" s="238"/>
      <c r="J17" s="238"/>
      <c r="K17" s="238"/>
      <c r="L17" s="238"/>
    </row>
    <row r="18" spans="1:12" s="5" customFormat="1" ht="18" customHeight="1" x14ac:dyDescent="0.35">
      <c r="A18" s="10"/>
      <c r="B18" s="217" t="s">
        <v>141</v>
      </c>
      <c r="C18" s="233"/>
      <c r="D18" s="312" t="s">
        <v>142</v>
      </c>
      <c r="E18" s="315"/>
      <c r="F18" s="311" t="s">
        <v>137</v>
      </c>
      <c r="G18" s="313"/>
      <c r="H18" s="137"/>
      <c r="I18" s="238"/>
      <c r="J18" s="238"/>
      <c r="K18" s="238"/>
      <c r="L18" s="238"/>
    </row>
    <row r="19" spans="1:12" s="5" customFormat="1" ht="18" customHeight="1" x14ac:dyDescent="0.35">
      <c r="A19" s="10"/>
      <c r="B19" s="217" t="s">
        <v>135</v>
      </c>
      <c r="C19" s="233"/>
      <c r="D19" s="312"/>
      <c r="E19" s="316"/>
      <c r="F19" s="312"/>
      <c r="G19" s="314"/>
      <c r="H19" s="137"/>
      <c r="I19" s="238"/>
      <c r="J19" s="238"/>
      <c r="K19" s="238"/>
      <c r="L19" s="238"/>
    </row>
    <row r="20" spans="1:12" s="5" customFormat="1" ht="18" customHeight="1" x14ac:dyDescent="0.35">
      <c r="A20" s="10"/>
      <c r="B20" s="217" t="s">
        <v>143</v>
      </c>
      <c r="C20" s="233"/>
      <c r="D20" s="229"/>
      <c r="E20" s="138"/>
      <c r="F20" s="229"/>
      <c r="G20" s="18"/>
      <c r="H20" s="137"/>
      <c r="I20" s="238"/>
      <c r="J20" s="238"/>
      <c r="K20" s="238"/>
      <c r="L20" s="238"/>
    </row>
    <row r="21" spans="1:12" s="5" customFormat="1" ht="10" customHeight="1" x14ac:dyDescent="0.35">
      <c r="A21" s="10"/>
      <c r="B21" s="218"/>
      <c r="C21" s="11"/>
      <c r="D21" s="229"/>
      <c r="E21" s="17"/>
      <c r="F21" s="229"/>
      <c r="G21" s="229"/>
      <c r="H21" s="137"/>
      <c r="I21" s="238"/>
      <c r="J21" s="238"/>
      <c r="K21" s="238"/>
      <c r="L21" s="238"/>
    </row>
    <row r="22" spans="1:12" s="5" customFormat="1" ht="18" customHeight="1" x14ac:dyDescent="0.35">
      <c r="A22" s="10"/>
      <c r="B22" s="217" t="s">
        <v>141</v>
      </c>
      <c r="C22" s="233"/>
      <c r="D22" s="312" t="s">
        <v>142</v>
      </c>
      <c r="E22" s="315"/>
      <c r="F22" s="311" t="s">
        <v>137</v>
      </c>
      <c r="G22" s="313"/>
      <c r="H22" s="137"/>
      <c r="I22" s="238"/>
      <c r="J22" s="238"/>
      <c r="K22" s="238"/>
      <c r="L22" s="238"/>
    </row>
    <row r="23" spans="1:12" s="5" customFormat="1" ht="18" customHeight="1" x14ac:dyDescent="0.35">
      <c r="A23" s="10"/>
      <c r="B23" s="217" t="s">
        <v>135</v>
      </c>
      <c r="C23" s="233"/>
      <c r="D23" s="312"/>
      <c r="E23" s="316"/>
      <c r="F23" s="312"/>
      <c r="G23" s="314"/>
      <c r="H23" s="137"/>
      <c r="I23" s="238"/>
      <c r="J23" s="238"/>
      <c r="K23" s="238"/>
      <c r="L23" s="238"/>
    </row>
    <row r="24" spans="1:12" s="5" customFormat="1" ht="18" customHeight="1" x14ac:dyDescent="0.35">
      <c r="A24" s="10"/>
      <c r="B24" s="217" t="s">
        <v>143</v>
      </c>
      <c r="C24" s="233"/>
      <c r="D24" s="229"/>
      <c r="E24" s="138"/>
      <c r="F24" s="229"/>
      <c r="G24" s="18"/>
      <c r="H24" s="137"/>
      <c r="I24" s="238"/>
      <c r="J24" s="238"/>
      <c r="K24" s="238"/>
      <c r="L24" s="238"/>
    </row>
    <row r="25" spans="1:12" s="5" customFormat="1" ht="10" customHeight="1" x14ac:dyDescent="0.35">
      <c r="A25" s="10"/>
      <c r="B25" s="218"/>
      <c r="C25" s="11"/>
      <c r="D25" s="229"/>
      <c r="E25" s="17"/>
      <c r="F25" s="229"/>
      <c r="G25" s="229"/>
      <c r="H25" s="137"/>
      <c r="I25" s="238"/>
      <c r="J25" s="238"/>
      <c r="K25" s="238"/>
      <c r="L25" s="238"/>
    </row>
    <row r="26" spans="1:12" s="5" customFormat="1" ht="18" customHeight="1" x14ac:dyDescent="0.35">
      <c r="A26" s="10"/>
      <c r="B26" s="217" t="s">
        <v>141</v>
      </c>
      <c r="C26" s="233"/>
      <c r="D26" s="312" t="s">
        <v>142</v>
      </c>
      <c r="E26" s="315"/>
      <c r="F26" s="311" t="s">
        <v>137</v>
      </c>
      <c r="G26" s="313"/>
      <c r="H26" s="137"/>
      <c r="I26" s="238"/>
      <c r="J26" s="238"/>
      <c r="K26" s="238"/>
      <c r="L26" s="238"/>
    </row>
    <row r="27" spans="1:12" s="5" customFormat="1" ht="18" customHeight="1" x14ac:dyDescent="0.35">
      <c r="A27" s="10"/>
      <c r="B27" s="217" t="s">
        <v>135</v>
      </c>
      <c r="C27" s="233"/>
      <c r="D27" s="312"/>
      <c r="E27" s="316"/>
      <c r="F27" s="312"/>
      <c r="G27" s="314"/>
      <c r="H27" s="137"/>
      <c r="I27" s="238"/>
      <c r="J27" s="238"/>
      <c r="K27" s="238"/>
      <c r="L27" s="238"/>
    </row>
    <row r="28" spans="1:12" s="5" customFormat="1" ht="18" customHeight="1" x14ac:dyDescent="0.35">
      <c r="A28" s="10"/>
      <c r="B28" s="217" t="s">
        <v>143</v>
      </c>
      <c r="C28" s="233"/>
      <c r="D28" s="229"/>
      <c r="E28" s="138"/>
      <c r="F28" s="229"/>
      <c r="G28" s="18"/>
      <c r="H28" s="137"/>
      <c r="I28" s="238"/>
      <c r="J28" s="238"/>
      <c r="K28" s="238"/>
      <c r="L28" s="238"/>
    </row>
    <row r="29" spans="1:12" s="5" customFormat="1" ht="10" customHeight="1" x14ac:dyDescent="0.35">
      <c r="A29" s="10"/>
      <c r="B29" s="218"/>
      <c r="C29" s="11"/>
      <c r="D29" s="229"/>
      <c r="E29" s="17"/>
      <c r="F29" s="229"/>
      <c r="G29" s="229"/>
      <c r="H29" s="137"/>
      <c r="I29" s="238"/>
      <c r="J29" s="238"/>
      <c r="K29" s="238"/>
      <c r="L29" s="238"/>
    </row>
    <row r="30" spans="1:12" s="5" customFormat="1" ht="18" customHeight="1" x14ac:dyDescent="0.35">
      <c r="A30" s="10"/>
      <c r="B30" s="217" t="s">
        <v>141</v>
      </c>
      <c r="C30" s="233"/>
      <c r="D30" s="312" t="s">
        <v>142</v>
      </c>
      <c r="E30" s="315"/>
      <c r="F30" s="311" t="s">
        <v>137</v>
      </c>
      <c r="G30" s="313"/>
      <c r="H30" s="137"/>
      <c r="I30" s="238"/>
      <c r="J30" s="238"/>
      <c r="K30" s="238"/>
      <c r="L30" s="238"/>
    </row>
    <row r="31" spans="1:12" s="5" customFormat="1" ht="18" customHeight="1" x14ac:dyDescent="0.35">
      <c r="A31" s="10"/>
      <c r="B31" s="217" t="s">
        <v>135</v>
      </c>
      <c r="C31" s="233"/>
      <c r="D31" s="312"/>
      <c r="E31" s="316"/>
      <c r="F31" s="312"/>
      <c r="G31" s="314"/>
      <c r="H31" s="137"/>
      <c r="I31" s="238"/>
      <c r="J31" s="238"/>
      <c r="K31" s="238"/>
      <c r="L31" s="238"/>
    </row>
    <row r="32" spans="1:12" s="5" customFormat="1" ht="18" customHeight="1" x14ac:dyDescent="0.35">
      <c r="A32" s="10"/>
      <c r="B32" s="217" t="s">
        <v>143</v>
      </c>
      <c r="C32" s="233"/>
      <c r="D32" s="229"/>
      <c r="E32" s="138"/>
      <c r="F32" s="229"/>
      <c r="G32" s="18"/>
      <c r="H32" s="137"/>
      <c r="I32" s="238"/>
      <c r="J32" s="238"/>
      <c r="K32" s="238"/>
      <c r="L32" s="238"/>
    </row>
    <row r="33" spans="1:12" s="5" customFormat="1" ht="10" customHeight="1" x14ac:dyDescent="0.35">
      <c r="A33" s="10"/>
      <c r="B33" s="218"/>
      <c r="C33" s="11"/>
      <c r="D33" s="229"/>
      <c r="E33" s="17"/>
      <c r="F33" s="229"/>
      <c r="G33" s="229"/>
      <c r="H33" s="137"/>
      <c r="I33" s="238"/>
      <c r="J33" s="238"/>
      <c r="K33" s="238"/>
      <c r="L33" s="238"/>
    </row>
    <row r="34" spans="1:12" s="5" customFormat="1" ht="18" customHeight="1" x14ac:dyDescent="0.35">
      <c r="A34" s="10"/>
      <c r="B34" s="217" t="s">
        <v>141</v>
      </c>
      <c r="C34" s="233"/>
      <c r="D34" s="312" t="s">
        <v>142</v>
      </c>
      <c r="E34" s="315"/>
      <c r="F34" s="311" t="s">
        <v>137</v>
      </c>
      <c r="G34" s="313"/>
      <c r="H34" s="137"/>
      <c r="I34" s="238"/>
      <c r="J34" s="238"/>
      <c r="K34" s="238"/>
      <c r="L34" s="238"/>
    </row>
    <row r="35" spans="1:12" s="5" customFormat="1" ht="18" customHeight="1" x14ac:dyDescent="0.35">
      <c r="A35" s="10"/>
      <c r="B35" s="217" t="s">
        <v>135</v>
      </c>
      <c r="C35" s="233"/>
      <c r="D35" s="312"/>
      <c r="E35" s="316"/>
      <c r="F35" s="312"/>
      <c r="G35" s="314"/>
      <c r="H35" s="137"/>
      <c r="I35" s="238"/>
      <c r="J35" s="238"/>
      <c r="K35" s="238"/>
      <c r="L35" s="238"/>
    </row>
    <row r="36" spans="1:12" s="5" customFormat="1" ht="18" customHeight="1" x14ac:dyDescent="0.35">
      <c r="A36" s="10"/>
      <c r="B36" s="217" t="s">
        <v>143</v>
      </c>
      <c r="C36" s="233"/>
      <c r="D36" s="229"/>
      <c r="E36" s="138"/>
      <c r="F36" s="229"/>
      <c r="G36" s="18"/>
      <c r="H36" s="137"/>
      <c r="I36" s="238"/>
      <c r="J36" s="238"/>
      <c r="K36" s="238"/>
      <c r="L36" s="238"/>
    </row>
    <row r="37" spans="1:12" s="5" customFormat="1" ht="10" customHeight="1" x14ac:dyDescent="0.35">
      <c r="A37" s="10"/>
      <c r="B37" s="218"/>
      <c r="C37" s="11"/>
      <c r="D37" s="229"/>
      <c r="E37" s="17"/>
      <c r="F37" s="229"/>
      <c r="G37" s="229"/>
      <c r="H37" s="137"/>
      <c r="I37" s="238"/>
      <c r="J37" s="238"/>
      <c r="K37" s="238"/>
      <c r="L37" s="238"/>
    </row>
    <row r="38" spans="1:12" s="5" customFormat="1" ht="18" customHeight="1" x14ac:dyDescent="0.35">
      <c r="A38" s="10"/>
      <c r="B38" s="217" t="s">
        <v>141</v>
      </c>
      <c r="C38" s="233"/>
      <c r="D38" s="312" t="s">
        <v>142</v>
      </c>
      <c r="E38" s="315"/>
      <c r="F38" s="311" t="s">
        <v>137</v>
      </c>
      <c r="G38" s="313"/>
      <c r="H38" s="137"/>
      <c r="I38" s="238"/>
      <c r="J38" s="238"/>
      <c r="K38" s="238"/>
      <c r="L38" s="238"/>
    </row>
    <row r="39" spans="1:12" s="5" customFormat="1" ht="18" customHeight="1" x14ac:dyDescent="0.35">
      <c r="A39" s="10"/>
      <c r="B39" s="217" t="s">
        <v>135</v>
      </c>
      <c r="C39" s="233"/>
      <c r="D39" s="312"/>
      <c r="E39" s="316"/>
      <c r="F39" s="312"/>
      <c r="G39" s="314"/>
      <c r="H39" s="137"/>
      <c r="I39" s="238"/>
      <c r="J39" s="238"/>
      <c r="K39" s="238"/>
      <c r="L39" s="238"/>
    </row>
    <row r="40" spans="1:12" s="5" customFormat="1" ht="18" customHeight="1" x14ac:dyDescent="0.35">
      <c r="A40" s="10"/>
      <c r="B40" s="217" t="s">
        <v>143</v>
      </c>
      <c r="C40" s="233"/>
      <c r="D40" s="229"/>
      <c r="E40" s="138"/>
      <c r="F40" s="229"/>
      <c r="G40" s="18"/>
      <c r="H40" s="137"/>
      <c r="I40" s="238"/>
      <c r="J40" s="238"/>
      <c r="K40" s="238"/>
      <c r="L40" s="238"/>
    </row>
    <row r="41" spans="1:12" s="5" customFormat="1" ht="10" customHeight="1" x14ac:dyDescent="0.35">
      <c r="A41" s="10"/>
      <c r="B41" s="218"/>
      <c r="C41" s="11"/>
      <c r="D41" s="229"/>
      <c r="E41" s="17"/>
      <c r="F41" s="229"/>
      <c r="G41" s="229"/>
      <c r="H41" s="137"/>
      <c r="I41" s="238"/>
      <c r="J41" s="238"/>
      <c r="K41" s="238"/>
      <c r="L41" s="238"/>
    </row>
    <row r="42" spans="1:12" s="5" customFormat="1" ht="18" customHeight="1" x14ac:dyDescent="0.35">
      <c r="A42" s="10"/>
      <c r="B42" s="217" t="s">
        <v>141</v>
      </c>
      <c r="C42" s="233"/>
      <c r="D42" s="312" t="s">
        <v>142</v>
      </c>
      <c r="E42" s="315"/>
      <c r="F42" s="311" t="s">
        <v>137</v>
      </c>
      <c r="G42" s="313"/>
      <c r="H42" s="137"/>
      <c r="I42" s="238"/>
      <c r="J42" s="238"/>
      <c r="K42" s="238"/>
      <c r="L42" s="238"/>
    </row>
    <row r="43" spans="1:12" s="5" customFormat="1" ht="18" customHeight="1" x14ac:dyDescent="0.35">
      <c r="A43" s="10"/>
      <c r="B43" s="217" t="s">
        <v>135</v>
      </c>
      <c r="C43" s="233"/>
      <c r="D43" s="312"/>
      <c r="E43" s="316"/>
      <c r="F43" s="312"/>
      <c r="G43" s="314"/>
      <c r="H43" s="137"/>
      <c r="I43" s="238"/>
      <c r="J43" s="238"/>
      <c r="K43" s="238"/>
      <c r="L43" s="238"/>
    </row>
    <row r="44" spans="1:12" s="5" customFormat="1" ht="18" customHeight="1" x14ac:dyDescent="0.35">
      <c r="A44" s="10"/>
      <c r="B44" s="217" t="s">
        <v>143</v>
      </c>
      <c r="C44" s="233"/>
      <c r="D44" s="229"/>
      <c r="E44" s="138"/>
      <c r="F44" s="229"/>
      <c r="G44" s="18"/>
      <c r="H44" s="137"/>
      <c r="I44" s="238"/>
      <c r="J44" s="238"/>
      <c r="K44" s="238"/>
      <c r="L44" s="238"/>
    </row>
    <row r="45" spans="1:12" s="5" customFormat="1" ht="10" customHeight="1" x14ac:dyDescent="0.35">
      <c r="A45" s="10"/>
      <c r="B45" s="218"/>
      <c r="C45" s="11"/>
      <c r="D45" s="229"/>
      <c r="E45" s="17"/>
      <c r="F45" s="229"/>
      <c r="G45" s="229"/>
      <c r="H45" s="137"/>
      <c r="I45" s="238"/>
      <c r="J45" s="238"/>
      <c r="K45" s="238"/>
      <c r="L45" s="238"/>
    </row>
    <row r="46" spans="1:12" s="5" customFormat="1" ht="18" customHeight="1" x14ac:dyDescent="0.35">
      <c r="A46" s="10"/>
      <c r="B46" s="217" t="s">
        <v>141</v>
      </c>
      <c r="C46" s="233"/>
      <c r="D46" s="312" t="s">
        <v>142</v>
      </c>
      <c r="E46" s="315"/>
      <c r="F46" s="311" t="s">
        <v>137</v>
      </c>
      <c r="G46" s="313"/>
      <c r="H46" s="137"/>
      <c r="I46" s="238"/>
      <c r="J46" s="238"/>
      <c r="K46" s="238"/>
      <c r="L46" s="238"/>
    </row>
    <row r="47" spans="1:12" s="5" customFormat="1" ht="18" customHeight="1" x14ac:dyDescent="0.35">
      <c r="A47" s="10"/>
      <c r="B47" s="217" t="s">
        <v>135</v>
      </c>
      <c r="C47" s="233"/>
      <c r="D47" s="312"/>
      <c r="E47" s="316"/>
      <c r="F47" s="312"/>
      <c r="G47" s="314"/>
      <c r="H47" s="137"/>
      <c r="I47" s="238"/>
      <c r="J47" s="238"/>
      <c r="K47" s="238"/>
      <c r="L47" s="238"/>
    </row>
    <row r="48" spans="1:12" s="5" customFormat="1" ht="18" customHeight="1" x14ac:dyDescent="0.35">
      <c r="A48" s="10"/>
      <c r="B48" s="217" t="s">
        <v>143</v>
      </c>
      <c r="C48" s="233"/>
      <c r="D48" s="229"/>
      <c r="E48" s="138"/>
      <c r="F48" s="229"/>
      <c r="G48" s="18"/>
      <c r="H48" s="137"/>
      <c r="I48" s="238"/>
      <c r="J48" s="238"/>
      <c r="K48" s="238"/>
      <c r="L48" s="238"/>
    </row>
    <row r="49" spans="1:12" s="5" customFormat="1" ht="10" customHeight="1" x14ac:dyDescent="0.35">
      <c r="A49" s="10"/>
      <c r="B49" s="218"/>
      <c r="C49" s="11"/>
      <c r="D49" s="229"/>
      <c r="E49" s="17"/>
      <c r="F49" s="229"/>
      <c r="G49" s="229"/>
      <c r="H49" s="137"/>
      <c r="I49" s="238"/>
      <c r="J49" s="238"/>
      <c r="K49" s="238"/>
      <c r="L49" s="238"/>
    </row>
    <row r="50" spans="1:12" s="5" customFormat="1" ht="18" customHeight="1" x14ac:dyDescent="0.35">
      <c r="A50" s="10"/>
      <c r="B50" s="217" t="s">
        <v>141</v>
      </c>
      <c r="C50" s="233"/>
      <c r="D50" s="312" t="s">
        <v>142</v>
      </c>
      <c r="E50" s="315"/>
      <c r="F50" s="311" t="s">
        <v>137</v>
      </c>
      <c r="G50" s="313"/>
      <c r="H50" s="137"/>
      <c r="I50" s="238"/>
      <c r="J50" s="238"/>
      <c r="K50" s="238"/>
      <c r="L50" s="238"/>
    </row>
    <row r="51" spans="1:12" s="5" customFormat="1" ht="18" customHeight="1" x14ac:dyDescent="0.35">
      <c r="A51" s="10"/>
      <c r="B51" s="217" t="s">
        <v>135</v>
      </c>
      <c r="C51" s="233"/>
      <c r="D51" s="312"/>
      <c r="E51" s="316"/>
      <c r="F51" s="312"/>
      <c r="G51" s="314"/>
      <c r="H51" s="137"/>
      <c r="I51" s="238"/>
      <c r="J51" s="238"/>
      <c r="K51" s="238"/>
      <c r="L51" s="238"/>
    </row>
    <row r="52" spans="1:12" s="5" customFormat="1" ht="18" customHeight="1" x14ac:dyDescent="0.35">
      <c r="A52" s="10"/>
      <c r="B52" s="217" t="s">
        <v>143</v>
      </c>
      <c r="C52" s="233"/>
      <c r="D52" s="229"/>
      <c r="E52" s="138"/>
      <c r="F52" s="229"/>
      <c r="G52" s="18"/>
      <c r="H52" s="137"/>
      <c r="I52" s="238"/>
      <c r="J52" s="238"/>
      <c r="K52" s="238"/>
      <c r="L52" s="238"/>
    </row>
    <row r="53" spans="1:12" s="5" customFormat="1" ht="10" customHeight="1" x14ac:dyDescent="0.35">
      <c r="A53" s="10"/>
      <c r="B53" s="218"/>
      <c r="C53" s="11"/>
      <c r="D53" s="229"/>
      <c r="E53" s="17"/>
      <c r="F53" s="229"/>
      <c r="G53" s="229"/>
      <c r="H53" s="137"/>
      <c r="I53" s="238"/>
      <c r="J53" s="238"/>
      <c r="K53" s="238"/>
      <c r="L53" s="238"/>
    </row>
    <row r="54" spans="1:12" s="5" customFormat="1" ht="18" customHeight="1" x14ac:dyDescent="0.35">
      <c r="A54" s="10"/>
      <c r="B54" s="217" t="s">
        <v>141</v>
      </c>
      <c r="C54" s="233"/>
      <c r="D54" s="312" t="s">
        <v>142</v>
      </c>
      <c r="E54" s="315"/>
      <c r="F54" s="311" t="s">
        <v>137</v>
      </c>
      <c r="G54" s="313"/>
      <c r="H54" s="137"/>
      <c r="I54" s="238"/>
      <c r="J54" s="238"/>
      <c r="K54" s="238"/>
      <c r="L54" s="238"/>
    </row>
    <row r="55" spans="1:12" s="5" customFormat="1" ht="18" customHeight="1" x14ac:dyDescent="0.35">
      <c r="A55" s="10"/>
      <c r="B55" s="217" t="s">
        <v>135</v>
      </c>
      <c r="C55" s="233"/>
      <c r="D55" s="312"/>
      <c r="E55" s="316"/>
      <c r="F55" s="312"/>
      <c r="G55" s="314"/>
      <c r="H55" s="137"/>
      <c r="I55" s="238"/>
      <c r="J55" s="238"/>
      <c r="K55" s="238"/>
      <c r="L55" s="238"/>
    </row>
    <row r="56" spans="1:12" s="5" customFormat="1" ht="18" customHeight="1" x14ac:dyDescent="0.35">
      <c r="A56" s="10"/>
      <c r="B56" s="217" t="s">
        <v>143</v>
      </c>
      <c r="C56" s="233"/>
      <c r="D56" s="229"/>
      <c r="E56" s="138"/>
      <c r="F56" s="229"/>
      <c r="G56" s="18"/>
      <c r="H56" s="137"/>
      <c r="I56" s="238"/>
      <c r="J56" s="238"/>
      <c r="K56" s="238"/>
      <c r="L56" s="238"/>
    </row>
    <row r="57" spans="1:12" s="5" customFormat="1" ht="10" customHeight="1" x14ac:dyDescent="0.35">
      <c r="A57" s="10"/>
      <c r="B57" s="218"/>
      <c r="C57" s="11"/>
      <c r="D57" s="229"/>
      <c r="E57" s="17"/>
      <c r="F57" s="229"/>
      <c r="G57" s="229"/>
      <c r="H57" s="137"/>
      <c r="I57" s="238"/>
      <c r="J57" s="238"/>
      <c r="K57" s="238"/>
      <c r="L57" s="238"/>
    </row>
    <row r="58" spans="1:12" s="5" customFormat="1" ht="18" customHeight="1" x14ac:dyDescent="0.35">
      <c r="A58" s="10"/>
      <c r="B58" s="217" t="s">
        <v>141</v>
      </c>
      <c r="C58" s="233"/>
      <c r="D58" s="312" t="s">
        <v>142</v>
      </c>
      <c r="E58" s="315"/>
      <c r="F58" s="311" t="s">
        <v>137</v>
      </c>
      <c r="G58" s="313"/>
      <c r="H58" s="137"/>
      <c r="I58" s="238"/>
      <c r="J58" s="238"/>
      <c r="K58" s="238"/>
      <c r="L58" s="238"/>
    </row>
    <row r="59" spans="1:12" s="5" customFormat="1" ht="18" customHeight="1" x14ac:dyDescent="0.35">
      <c r="A59" s="10"/>
      <c r="B59" s="217" t="s">
        <v>135</v>
      </c>
      <c r="C59" s="233"/>
      <c r="D59" s="312"/>
      <c r="E59" s="316"/>
      <c r="F59" s="312"/>
      <c r="G59" s="314"/>
      <c r="H59" s="137"/>
      <c r="I59" s="238"/>
      <c r="J59" s="238"/>
      <c r="K59" s="238"/>
      <c r="L59" s="238"/>
    </row>
    <row r="60" spans="1:12" s="5" customFormat="1" ht="18" customHeight="1" x14ac:dyDescent="0.35">
      <c r="A60" s="10"/>
      <c r="B60" s="217" t="s">
        <v>143</v>
      </c>
      <c r="C60" s="233"/>
      <c r="D60" s="229"/>
      <c r="E60" s="138"/>
      <c r="F60" s="229"/>
      <c r="G60" s="18"/>
      <c r="H60" s="137"/>
      <c r="I60" s="238"/>
      <c r="J60" s="238"/>
      <c r="K60" s="238"/>
      <c r="L60" s="238"/>
    </row>
    <row r="61" spans="1:12" s="5" customFormat="1" ht="10" customHeight="1" x14ac:dyDescent="0.35">
      <c r="A61" s="10"/>
      <c r="B61" s="218"/>
      <c r="C61" s="11"/>
      <c r="D61" s="229"/>
      <c r="E61" s="17"/>
      <c r="F61" s="229"/>
      <c r="G61" s="229"/>
      <c r="H61" s="137"/>
      <c r="I61" s="238"/>
      <c r="J61" s="238"/>
      <c r="K61" s="238"/>
      <c r="L61" s="238"/>
    </row>
    <row r="62" spans="1:12" s="5" customFormat="1" ht="18" customHeight="1" x14ac:dyDescent="0.35">
      <c r="A62" s="10"/>
      <c r="B62" s="217" t="s">
        <v>141</v>
      </c>
      <c r="C62" s="233"/>
      <c r="D62" s="312" t="s">
        <v>142</v>
      </c>
      <c r="E62" s="315"/>
      <c r="F62" s="311" t="s">
        <v>137</v>
      </c>
      <c r="G62" s="313"/>
      <c r="H62" s="137"/>
      <c r="I62" s="238"/>
      <c r="J62" s="238"/>
      <c r="K62" s="238"/>
      <c r="L62" s="238"/>
    </row>
    <row r="63" spans="1:12" s="5" customFormat="1" ht="18" customHeight="1" x14ac:dyDescent="0.35">
      <c r="A63" s="10"/>
      <c r="B63" s="217" t="s">
        <v>135</v>
      </c>
      <c r="C63" s="233"/>
      <c r="D63" s="312"/>
      <c r="E63" s="316"/>
      <c r="F63" s="312"/>
      <c r="G63" s="314"/>
      <c r="H63" s="137"/>
      <c r="I63" s="238"/>
      <c r="J63" s="238"/>
      <c r="K63" s="238"/>
      <c r="L63" s="238"/>
    </row>
    <row r="64" spans="1:12" s="5" customFormat="1" ht="18" customHeight="1" x14ac:dyDescent="0.35">
      <c r="A64" s="10"/>
      <c r="B64" s="217" t="s">
        <v>143</v>
      </c>
      <c r="C64" s="233"/>
      <c r="D64" s="229"/>
      <c r="E64" s="138"/>
      <c r="F64" s="229"/>
      <c r="G64" s="18"/>
      <c r="H64" s="137"/>
      <c r="I64" s="238"/>
      <c r="J64" s="238"/>
      <c r="K64" s="238"/>
      <c r="L64" s="238"/>
    </row>
    <row r="65" spans="1:12" s="5" customFormat="1" ht="10" customHeight="1" x14ac:dyDescent="0.35">
      <c r="A65" s="10"/>
      <c r="B65" s="218"/>
      <c r="C65" s="11"/>
      <c r="D65" s="229"/>
      <c r="E65" s="17"/>
      <c r="F65" s="229"/>
      <c r="G65" s="229"/>
      <c r="H65" s="137"/>
      <c r="I65" s="238"/>
      <c r="J65" s="238"/>
      <c r="K65" s="238"/>
      <c r="L65" s="238"/>
    </row>
    <row r="66" spans="1:12" s="5" customFormat="1" ht="18" customHeight="1" x14ac:dyDescent="0.35">
      <c r="A66" s="10"/>
      <c r="B66" s="217" t="s">
        <v>141</v>
      </c>
      <c r="C66" s="233"/>
      <c r="D66" s="312" t="s">
        <v>142</v>
      </c>
      <c r="E66" s="315"/>
      <c r="F66" s="311" t="s">
        <v>137</v>
      </c>
      <c r="G66" s="313"/>
      <c r="H66" s="137"/>
      <c r="I66" s="238"/>
      <c r="J66" s="238"/>
      <c r="K66" s="238"/>
      <c r="L66" s="238"/>
    </row>
    <row r="67" spans="1:12" s="5" customFormat="1" ht="18" customHeight="1" x14ac:dyDescent="0.35">
      <c r="A67" s="10"/>
      <c r="B67" s="217" t="s">
        <v>135</v>
      </c>
      <c r="C67" s="233"/>
      <c r="D67" s="312"/>
      <c r="E67" s="316"/>
      <c r="F67" s="312"/>
      <c r="G67" s="314"/>
      <c r="H67" s="137"/>
      <c r="I67" s="238"/>
      <c r="J67" s="238"/>
      <c r="K67" s="238"/>
      <c r="L67" s="238"/>
    </row>
    <row r="68" spans="1:12" s="5" customFormat="1" ht="18" customHeight="1" x14ac:dyDescent="0.35">
      <c r="A68" s="10"/>
      <c r="B68" s="217" t="s">
        <v>143</v>
      </c>
      <c r="C68" s="233"/>
      <c r="D68" s="229"/>
      <c r="E68" s="138"/>
      <c r="F68" s="229"/>
      <c r="G68" s="18"/>
      <c r="H68" s="137"/>
      <c r="I68" s="238"/>
      <c r="J68" s="238"/>
      <c r="K68" s="238"/>
      <c r="L68" s="238"/>
    </row>
    <row r="69" spans="1:12" s="5" customFormat="1" ht="10" customHeight="1" x14ac:dyDescent="0.35">
      <c r="A69" s="10"/>
      <c r="B69" s="218"/>
      <c r="C69" s="11"/>
      <c r="D69" s="229"/>
      <c r="E69" s="17"/>
      <c r="F69" s="229"/>
      <c r="G69" s="229"/>
      <c r="H69" s="137"/>
      <c r="I69" s="238"/>
      <c r="J69" s="238"/>
      <c r="K69" s="238"/>
      <c r="L69" s="238"/>
    </row>
    <row r="70" spans="1:12" s="5" customFormat="1" ht="18" customHeight="1" x14ac:dyDescent="0.35">
      <c r="A70" s="10"/>
      <c r="B70" s="217" t="s">
        <v>141</v>
      </c>
      <c r="C70" s="233"/>
      <c r="D70" s="312" t="s">
        <v>142</v>
      </c>
      <c r="E70" s="315"/>
      <c r="F70" s="311" t="s">
        <v>137</v>
      </c>
      <c r="G70" s="313"/>
      <c r="H70" s="137"/>
      <c r="I70" s="238"/>
      <c r="J70" s="238"/>
      <c r="K70" s="238"/>
      <c r="L70" s="238"/>
    </row>
    <row r="71" spans="1:12" s="5" customFormat="1" ht="18" customHeight="1" x14ac:dyDescent="0.35">
      <c r="A71" s="10"/>
      <c r="B71" s="217" t="s">
        <v>135</v>
      </c>
      <c r="C71" s="233"/>
      <c r="D71" s="312"/>
      <c r="E71" s="316"/>
      <c r="F71" s="312"/>
      <c r="G71" s="314"/>
      <c r="H71" s="137"/>
      <c r="I71" s="238"/>
      <c r="J71" s="238"/>
      <c r="K71" s="238"/>
      <c r="L71" s="238"/>
    </row>
    <row r="72" spans="1:12" s="5" customFormat="1" ht="18" customHeight="1" x14ac:dyDescent="0.35">
      <c r="A72" s="10"/>
      <c r="B72" s="217" t="s">
        <v>143</v>
      </c>
      <c r="C72" s="233"/>
      <c r="D72" s="229"/>
      <c r="E72" s="138"/>
      <c r="F72" s="229"/>
      <c r="G72" s="18"/>
      <c r="H72" s="137"/>
      <c r="I72" s="238"/>
      <c r="J72" s="238"/>
      <c r="K72" s="238"/>
      <c r="L72" s="238"/>
    </row>
    <row r="73" spans="1:12" s="5" customFormat="1" ht="10" customHeight="1" x14ac:dyDescent="0.35">
      <c r="A73" s="10"/>
      <c r="B73" s="218"/>
      <c r="C73" s="11"/>
      <c r="D73" s="229"/>
      <c r="E73" s="17"/>
      <c r="F73" s="229"/>
      <c r="G73" s="229"/>
      <c r="H73" s="137"/>
      <c r="I73" s="238"/>
      <c r="J73" s="238"/>
      <c r="K73" s="238"/>
      <c r="L73" s="238"/>
    </row>
    <row r="74" spans="1:12" s="5" customFormat="1" ht="18" customHeight="1" x14ac:dyDescent="0.35">
      <c r="A74" s="10"/>
      <c r="B74" s="217" t="s">
        <v>141</v>
      </c>
      <c r="C74" s="233"/>
      <c r="D74" s="312" t="s">
        <v>142</v>
      </c>
      <c r="E74" s="315"/>
      <c r="F74" s="311" t="s">
        <v>137</v>
      </c>
      <c r="G74" s="313"/>
      <c r="H74" s="137"/>
      <c r="I74" s="238"/>
      <c r="J74" s="238"/>
      <c r="K74" s="238"/>
      <c r="L74" s="238"/>
    </row>
    <row r="75" spans="1:12" s="5" customFormat="1" ht="18" customHeight="1" x14ac:dyDescent="0.35">
      <c r="A75" s="10"/>
      <c r="B75" s="217" t="s">
        <v>135</v>
      </c>
      <c r="C75" s="233"/>
      <c r="D75" s="312"/>
      <c r="E75" s="316"/>
      <c r="F75" s="312"/>
      <c r="G75" s="314"/>
      <c r="H75" s="137"/>
      <c r="I75" s="238"/>
      <c r="J75" s="238"/>
      <c r="K75" s="238"/>
      <c r="L75" s="238"/>
    </row>
    <row r="76" spans="1:12" s="5" customFormat="1" ht="18" customHeight="1" x14ac:dyDescent="0.35">
      <c r="A76" s="10"/>
      <c r="B76" s="217" t="s">
        <v>143</v>
      </c>
      <c r="C76" s="233"/>
      <c r="D76" s="229"/>
      <c r="E76" s="138"/>
      <c r="F76" s="229"/>
      <c r="G76" s="18"/>
      <c r="H76" s="137"/>
      <c r="I76" s="238"/>
      <c r="J76" s="238"/>
      <c r="K76" s="238"/>
      <c r="L76" s="238"/>
    </row>
    <row r="77" spans="1:12" s="5" customFormat="1" ht="10" customHeight="1" x14ac:dyDescent="0.35">
      <c r="A77" s="10"/>
      <c r="B77" s="218"/>
      <c r="C77" s="11"/>
      <c r="D77" s="229"/>
      <c r="E77" s="17"/>
      <c r="F77" s="229"/>
      <c r="G77" s="229"/>
      <c r="H77" s="137"/>
      <c r="I77" s="238"/>
      <c r="J77" s="238"/>
      <c r="K77" s="238"/>
      <c r="L77" s="238"/>
    </row>
    <row r="78" spans="1:12" s="5" customFormat="1" ht="18" customHeight="1" x14ac:dyDescent="0.35">
      <c r="A78" s="10"/>
      <c r="B78" s="217" t="s">
        <v>141</v>
      </c>
      <c r="C78" s="233"/>
      <c r="D78" s="312" t="s">
        <v>142</v>
      </c>
      <c r="E78" s="315"/>
      <c r="F78" s="311" t="s">
        <v>137</v>
      </c>
      <c r="G78" s="313"/>
      <c r="H78" s="137"/>
      <c r="I78" s="238"/>
      <c r="J78" s="238"/>
      <c r="K78" s="238"/>
      <c r="L78" s="238"/>
    </row>
    <row r="79" spans="1:12" s="5" customFormat="1" ht="18" customHeight="1" x14ac:dyDescent="0.35">
      <c r="A79" s="10"/>
      <c r="B79" s="217" t="s">
        <v>135</v>
      </c>
      <c r="C79" s="233"/>
      <c r="D79" s="312"/>
      <c r="E79" s="316"/>
      <c r="F79" s="312"/>
      <c r="G79" s="314"/>
      <c r="H79" s="137"/>
      <c r="I79" s="238"/>
      <c r="J79" s="238"/>
      <c r="K79" s="238"/>
      <c r="L79" s="238"/>
    </row>
    <row r="80" spans="1:12" s="5" customFormat="1" ht="18" customHeight="1" x14ac:dyDescent="0.35">
      <c r="A80" s="10"/>
      <c r="B80" s="217" t="s">
        <v>143</v>
      </c>
      <c r="C80" s="233"/>
      <c r="D80" s="229"/>
      <c r="E80" s="138"/>
      <c r="F80" s="229"/>
      <c r="G80" s="18"/>
      <c r="H80" s="137"/>
      <c r="I80" s="238"/>
      <c r="J80" s="238"/>
      <c r="K80" s="238"/>
      <c r="L80" s="238"/>
    </row>
    <row r="81" spans="1:12" s="5" customFormat="1" ht="10" customHeight="1" x14ac:dyDescent="0.35">
      <c r="A81" s="10"/>
      <c r="B81" s="218"/>
      <c r="C81" s="11"/>
      <c r="D81" s="229"/>
      <c r="E81" s="17"/>
      <c r="F81" s="229"/>
      <c r="G81" s="229"/>
      <c r="H81" s="137"/>
      <c r="I81" s="238"/>
      <c r="J81" s="238"/>
      <c r="K81" s="238"/>
      <c r="L81" s="238"/>
    </row>
    <row r="82" spans="1:12" s="5" customFormat="1" ht="18" customHeight="1" x14ac:dyDescent="0.35">
      <c r="A82" s="10"/>
      <c r="B82" s="217"/>
      <c r="C82" s="219"/>
      <c r="D82" s="229"/>
      <c r="E82" s="138"/>
      <c r="F82" s="187" t="s">
        <v>139</v>
      </c>
      <c r="G82" s="181">
        <f>SUM(G6+G10+G14+G18+G22+G26+G30+G34+G38+G42+G46+G50+G54+G58+G62+G66+G70+G74+G78)</f>
        <v>0</v>
      </c>
      <c r="H82" s="137"/>
      <c r="I82" s="238"/>
      <c r="J82" s="238"/>
      <c r="K82" s="238"/>
      <c r="L82" s="238"/>
    </row>
    <row r="83" spans="1:12" s="5" customFormat="1" ht="10" customHeight="1" x14ac:dyDescent="0.35">
      <c r="A83" s="14"/>
      <c r="B83" s="183"/>
      <c r="C83" s="183"/>
      <c r="D83" s="184"/>
      <c r="E83" s="165"/>
      <c r="F83" s="184"/>
      <c r="G83" s="184"/>
      <c r="H83" s="146"/>
      <c r="I83" s="238"/>
      <c r="J83" s="238"/>
      <c r="K83" s="238"/>
      <c r="L83" s="238"/>
    </row>
    <row r="84" spans="1:12" s="5" customFormat="1" ht="10" customHeight="1" x14ac:dyDescent="0.35">
      <c r="A84" s="238"/>
      <c r="B84" s="238"/>
      <c r="C84" s="238"/>
      <c r="D84" s="111"/>
      <c r="E84" s="242"/>
      <c r="F84" s="111"/>
      <c r="G84" s="111"/>
      <c r="H84" s="238"/>
      <c r="I84" s="238"/>
      <c r="J84" s="238"/>
      <c r="K84" s="238"/>
      <c r="L84" s="238"/>
    </row>
  </sheetData>
  <sheetProtection algorithmName="SHA-512" hashValue="SSiotYoyIwengddIG1D7QndBP0DidJCBumcajkOSoQRfDRrb/wEPxUUHrtqEl3pJYyO62irmno26oRPfexB/iQ==" saltValue="e2peC8mENxjTuZrpHe/+FQ==" spinCount="100000" sheet="1" objects="1" scenarios="1"/>
  <mergeCells count="77">
    <mergeCell ref="D78:D79"/>
    <mergeCell ref="E78:E79"/>
    <mergeCell ref="F78:F79"/>
    <mergeCell ref="G78:G79"/>
    <mergeCell ref="D70:D71"/>
    <mergeCell ref="E70:E71"/>
    <mergeCell ref="F70:F71"/>
    <mergeCell ref="G70:G71"/>
    <mergeCell ref="D74:D75"/>
    <mergeCell ref="E74:E75"/>
    <mergeCell ref="F74:F75"/>
    <mergeCell ref="G74:G75"/>
    <mergeCell ref="D62:D63"/>
    <mergeCell ref="E62:E63"/>
    <mergeCell ref="F62:F63"/>
    <mergeCell ref="G62:G63"/>
    <mergeCell ref="D66:D67"/>
    <mergeCell ref="E66:E67"/>
    <mergeCell ref="F66:F67"/>
    <mergeCell ref="G66:G67"/>
    <mergeCell ref="D54:D55"/>
    <mergeCell ref="E54:E55"/>
    <mergeCell ref="F54:F55"/>
    <mergeCell ref="G54:G55"/>
    <mergeCell ref="D58:D59"/>
    <mergeCell ref="E58:E59"/>
    <mergeCell ref="F58:F59"/>
    <mergeCell ref="G58:G59"/>
    <mergeCell ref="D46:D47"/>
    <mergeCell ref="E46:E47"/>
    <mergeCell ref="F46:F47"/>
    <mergeCell ref="G46:G47"/>
    <mergeCell ref="D50:D51"/>
    <mergeCell ref="E50:E51"/>
    <mergeCell ref="F50:F51"/>
    <mergeCell ref="G50:G51"/>
    <mergeCell ref="D38:D39"/>
    <mergeCell ref="E38:E39"/>
    <mergeCell ref="F38:F39"/>
    <mergeCell ref="G38:G39"/>
    <mergeCell ref="D42:D43"/>
    <mergeCell ref="E42:E43"/>
    <mergeCell ref="F42:F43"/>
    <mergeCell ref="G42:G43"/>
    <mergeCell ref="D30:D31"/>
    <mergeCell ref="E30:E31"/>
    <mergeCell ref="F30:F31"/>
    <mergeCell ref="G30:G31"/>
    <mergeCell ref="D34:D35"/>
    <mergeCell ref="E34:E35"/>
    <mergeCell ref="F34:F35"/>
    <mergeCell ref="G34:G35"/>
    <mergeCell ref="D22:D23"/>
    <mergeCell ref="E22:E23"/>
    <mergeCell ref="F22:F23"/>
    <mergeCell ref="G22:G23"/>
    <mergeCell ref="D26:D27"/>
    <mergeCell ref="E26:E27"/>
    <mergeCell ref="F26:F27"/>
    <mergeCell ref="G26:G27"/>
    <mergeCell ref="D14:D15"/>
    <mergeCell ref="E14:E15"/>
    <mergeCell ref="F14:F15"/>
    <mergeCell ref="G14:G15"/>
    <mergeCell ref="D18:D19"/>
    <mergeCell ref="E18:E19"/>
    <mergeCell ref="F18:F19"/>
    <mergeCell ref="G18:G19"/>
    <mergeCell ref="D10:D11"/>
    <mergeCell ref="E10:E11"/>
    <mergeCell ref="F10:F11"/>
    <mergeCell ref="G10:G11"/>
    <mergeCell ref="B4:G4"/>
    <mergeCell ref="D6:D7"/>
    <mergeCell ref="E6:E7"/>
    <mergeCell ref="F6:F7"/>
    <mergeCell ref="G6:G7"/>
  </mergeCells>
  <dataValidations count="2">
    <dataValidation type="list" allowBlank="1" showInputMessage="1" showErrorMessage="1" sqref="C8 C12 C16 C20 C24 C28 C32 C36 C40 C44 C48 C52 C56 C60 C64 C68 C72 C76 C80" xr:uid="{F880C36F-A99B-4F72-9DEF-522F26606942}">
      <formula1>Kompetenzzuordnung</formula1>
    </dataValidation>
    <dataValidation type="list" allowBlank="1" showInputMessage="1" showErrorMessage="1" sqref="E6:E8 E74:E76 E10:E12 E14:E16 E18:E20 E22:E24 E26:E28 E30:E32 E34:E36 E38:E40 E42:E44 E46:E48 E50:E52 E54:E56 E58:E60 E62:E64 E66:E68 E70:E72 E78:E80" xr:uid="{CDB8C55E-C627-4C60-BC83-D223600C9112}">
      <formula1>Dokumentenart</formula1>
    </dataValidation>
  </dataValidations>
  <printOptions horizontalCentered="1"/>
  <pageMargins left="0.39370078740157483" right="0.39370078740157483" top="1.5748031496062993" bottom="0.59055118110236227" header="0.39370078740157483" footer="0.31496062992125984"/>
  <pageSetup paperSize="9" scale="92" fitToHeight="0" orientation="landscape" horizontalDpi="300" verticalDpi="300" r:id="rId1"/>
  <headerFooter>
    <oddHeader>&amp;L&amp;"Verdana,Standard"&amp;9&amp;G&amp;C&amp;"Verdana,Fett"&amp;12
IPMA Level A, B und C
Antrag auf Rezertifizierung
Selbststudium&amp;R&amp;G</oddHeader>
    <oddFooter>&amp;L&amp;"Verdana,Standard"&amp;9© VZPM&amp;C&amp;"Verdana,Standard"&amp;9&amp;F&amp;R&amp;"Verdana,Standard"&amp;9&amp;A Seite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D234-20CC-4D1F-A2CA-CAADD9C1D9CD}">
  <sheetPr>
    <pageSetUpPr fitToPage="1"/>
  </sheetPr>
  <dimension ref="A1:N14"/>
  <sheetViews>
    <sheetView showGridLines="0" zoomScaleNormal="100" workbookViewId="0"/>
  </sheetViews>
  <sheetFormatPr baseColWidth="10" defaultColWidth="11.453125" defaultRowHeight="11.5" x14ac:dyDescent="0.35"/>
  <cols>
    <col min="1" max="1" width="1.7265625" style="4" customWidth="1"/>
    <col min="2" max="2" width="30.7265625" style="4" customWidth="1"/>
    <col min="3" max="3" width="60.7265625" style="4" customWidth="1"/>
    <col min="4" max="4" width="6.7265625" style="111" customWidth="1"/>
    <col min="5" max="5" width="15.7265625" style="5" customWidth="1"/>
    <col min="6" max="6" width="10.7265625" style="111" customWidth="1"/>
    <col min="7" max="7" width="7.7265625" style="111" customWidth="1"/>
    <col min="8" max="8" width="10.7265625" style="111" customWidth="1"/>
    <col min="9" max="9" width="7.7265625" style="111" customWidth="1"/>
    <col min="10" max="10" width="1.7265625" style="4" customWidth="1"/>
    <col min="11" max="16384" width="11.453125" style="4"/>
  </cols>
  <sheetData>
    <row r="1" spans="1:14" s="5" customFormat="1" ht="10" customHeight="1" x14ac:dyDescent="0.35">
      <c r="A1" s="7"/>
      <c r="B1" s="8"/>
      <c r="C1" s="8"/>
      <c r="D1" s="185"/>
      <c r="E1" s="158"/>
      <c r="F1" s="185"/>
      <c r="G1" s="185"/>
      <c r="H1" s="185"/>
      <c r="I1" s="185"/>
      <c r="J1" s="145"/>
      <c r="K1" s="238"/>
      <c r="L1" s="238"/>
      <c r="M1" s="238"/>
      <c r="N1" s="238"/>
    </row>
    <row r="2" spans="1:14" s="5" customFormat="1" ht="18" customHeight="1" x14ac:dyDescent="0.35">
      <c r="A2" s="10"/>
      <c r="B2" s="218" t="s">
        <v>75</v>
      </c>
      <c r="C2" s="11"/>
      <c r="D2" s="229"/>
      <c r="E2" s="17"/>
      <c r="F2" s="229"/>
      <c r="G2" s="229"/>
      <c r="H2" s="229"/>
      <c r="I2" s="229"/>
      <c r="J2" s="137"/>
      <c r="K2" s="238"/>
      <c r="L2" s="238"/>
      <c r="M2" s="238"/>
      <c r="N2" s="238"/>
    </row>
    <row r="3" spans="1:14" s="5" customFormat="1" ht="10" customHeight="1" x14ac:dyDescent="0.35">
      <c r="A3" s="10"/>
      <c r="B3" s="218"/>
      <c r="C3" s="11"/>
      <c r="D3" s="229"/>
      <c r="E3" s="17"/>
      <c r="F3" s="229"/>
      <c r="G3" s="229"/>
      <c r="H3" s="229"/>
      <c r="I3" s="229"/>
      <c r="J3" s="137"/>
      <c r="K3" s="238"/>
      <c r="L3" s="238"/>
      <c r="M3" s="238"/>
      <c r="N3" s="238"/>
    </row>
    <row r="4" spans="1:14" s="5" customFormat="1" ht="28" customHeight="1" x14ac:dyDescent="0.35">
      <c r="A4" s="189"/>
      <c r="B4" s="271" t="s">
        <v>1867</v>
      </c>
      <c r="C4" s="271"/>
      <c r="D4" s="271"/>
      <c r="E4" s="271"/>
      <c r="F4" s="271"/>
      <c r="G4" s="271"/>
      <c r="H4" s="271"/>
      <c r="I4" s="271"/>
      <c r="J4" s="137"/>
      <c r="K4" s="238"/>
      <c r="L4" s="238"/>
      <c r="M4" s="238"/>
      <c r="N4" s="238"/>
    </row>
    <row r="5" spans="1:14" s="5" customFormat="1" ht="12" customHeight="1" x14ac:dyDescent="0.35">
      <c r="A5" s="10"/>
      <c r="B5" s="218"/>
      <c r="C5" s="11"/>
      <c r="D5" s="229"/>
      <c r="E5" s="237" t="s">
        <v>119</v>
      </c>
      <c r="F5" s="229"/>
      <c r="G5" s="229"/>
      <c r="H5" s="229"/>
      <c r="I5" s="229"/>
      <c r="J5" s="137"/>
      <c r="K5" s="238"/>
      <c r="L5" s="238"/>
      <c r="M5" s="238"/>
      <c r="N5" s="238"/>
    </row>
    <row r="6" spans="1:14" s="5" customFormat="1" ht="36" customHeight="1" x14ac:dyDescent="0.35">
      <c r="A6" s="10"/>
      <c r="B6" s="217" t="s">
        <v>144</v>
      </c>
      <c r="C6" s="233"/>
      <c r="D6" s="229" t="s">
        <v>121</v>
      </c>
      <c r="E6" s="220"/>
      <c r="F6" s="311" t="s">
        <v>122</v>
      </c>
      <c r="G6" s="317">
        <f>IF(C6&lt;&gt;"",40,0)</f>
        <v>0</v>
      </c>
      <c r="H6" s="311" t="s">
        <v>123</v>
      </c>
      <c r="I6" s="313"/>
      <c r="J6" s="137"/>
      <c r="K6" s="238"/>
      <c r="L6" s="238"/>
      <c r="M6" s="238"/>
      <c r="N6" s="238"/>
    </row>
    <row r="7" spans="1:14" s="5" customFormat="1" ht="36" customHeight="1" x14ac:dyDescent="0.35">
      <c r="A7" s="10"/>
      <c r="B7" s="217" t="s">
        <v>145</v>
      </c>
      <c r="C7" s="233"/>
      <c r="D7" s="229" t="s">
        <v>125</v>
      </c>
      <c r="E7" s="220"/>
      <c r="F7" s="312"/>
      <c r="G7" s="318"/>
      <c r="H7" s="312"/>
      <c r="I7" s="314"/>
      <c r="J7" s="137"/>
      <c r="K7" s="238"/>
      <c r="L7" s="238"/>
      <c r="M7" s="238"/>
      <c r="N7" s="238"/>
    </row>
    <row r="8" spans="1:14" s="5" customFormat="1" ht="10" customHeight="1" x14ac:dyDescent="0.35">
      <c r="A8" s="10"/>
      <c r="B8" s="218"/>
      <c r="C8" s="11"/>
      <c r="D8" s="229"/>
      <c r="E8" s="17"/>
      <c r="F8" s="229"/>
      <c r="G8" s="229"/>
      <c r="H8" s="229"/>
      <c r="I8" s="229"/>
      <c r="J8" s="137"/>
      <c r="K8" s="238"/>
      <c r="L8" s="238"/>
      <c r="M8" s="238"/>
      <c r="N8" s="238"/>
    </row>
    <row r="9" spans="1:14" s="5" customFormat="1" ht="36" customHeight="1" x14ac:dyDescent="0.35">
      <c r="A9" s="10"/>
      <c r="B9" s="217" t="s">
        <v>144</v>
      </c>
      <c r="C9" s="233"/>
      <c r="D9" s="229" t="s">
        <v>121</v>
      </c>
      <c r="E9" s="220"/>
      <c r="F9" s="311" t="s">
        <v>122</v>
      </c>
      <c r="G9" s="317">
        <f>IF(C9&lt;&gt;"",40,0)</f>
        <v>0</v>
      </c>
      <c r="H9" s="311" t="s">
        <v>123</v>
      </c>
      <c r="I9" s="313"/>
      <c r="J9" s="137"/>
      <c r="K9" s="238"/>
      <c r="L9" s="238"/>
      <c r="M9" s="238"/>
      <c r="N9" s="238"/>
    </row>
    <row r="10" spans="1:14" s="5" customFormat="1" ht="36" customHeight="1" x14ac:dyDescent="0.35">
      <c r="A10" s="10"/>
      <c r="B10" s="217" t="s">
        <v>145</v>
      </c>
      <c r="C10" s="233"/>
      <c r="D10" s="229" t="s">
        <v>125</v>
      </c>
      <c r="E10" s="220"/>
      <c r="F10" s="312"/>
      <c r="G10" s="318"/>
      <c r="H10" s="312"/>
      <c r="I10" s="314"/>
      <c r="J10" s="137"/>
      <c r="K10" s="238"/>
      <c r="L10" s="238"/>
      <c r="M10" s="238"/>
      <c r="N10" s="238"/>
    </row>
    <row r="11" spans="1:14" s="5" customFormat="1" ht="10" customHeight="1" x14ac:dyDescent="0.35">
      <c r="A11" s="10"/>
      <c r="B11" s="218"/>
      <c r="C11" s="11"/>
      <c r="D11" s="229"/>
      <c r="E11" s="17"/>
      <c r="F11" s="229"/>
      <c r="G11" s="229"/>
      <c r="H11" s="229"/>
      <c r="I11" s="229"/>
      <c r="J11" s="137"/>
      <c r="K11" s="238"/>
      <c r="L11" s="238"/>
      <c r="M11" s="238"/>
      <c r="N11" s="238"/>
    </row>
    <row r="12" spans="1:14" s="5" customFormat="1" ht="18" customHeight="1" x14ac:dyDescent="0.35">
      <c r="A12" s="10"/>
      <c r="B12" s="217"/>
      <c r="C12" s="219"/>
      <c r="D12" s="229"/>
      <c r="E12" s="138"/>
      <c r="F12" s="187" t="s">
        <v>127</v>
      </c>
      <c r="G12" s="181">
        <f>SUM(G6+G9)</f>
        <v>0</v>
      </c>
      <c r="H12" s="229"/>
      <c r="I12" s="186"/>
      <c r="J12" s="137"/>
      <c r="K12" s="238"/>
      <c r="L12" s="238"/>
      <c r="M12" s="238"/>
      <c r="N12" s="238"/>
    </row>
    <row r="13" spans="1:14" s="5" customFormat="1" ht="10" customHeight="1" x14ac:dyDescent="0.35">
      <c r="A13" s="14"/>
      <c r="B13" s="183"/>
      <c r="C13" s="183"/>
      <c r="D13" s="184"/>
      <c r="E13" s="165"/>
      <c r="F13" s="184"/>
      <c r="G13" s="184"/>
      <c r="H13" s="184"/>
      <c r="I13" s="184"/>
      <c r="J13" s="146"/>
      <c r="K13" s="238"/>
      <c r="L13" s="238"/>
      <c r="M13" s="238"/>
      <c r="N13" s="238"/>
    </row>
    <row r="14" spans="1:14" s="5" customFormat="1" ht="10" customHeight="1" x14ac:dyDescent="0.35">
      <c r="A14" s="238"/>
      <c r="B14" s="238"/>
      <c r="C14" s="238"/>
      <c r="D14" s="111"/>
      <c r="E14" s="242"/>
      <c r="F14" s="111"/>
      <c r="G14" s="111"/>
      <c r="H14" s="111"/>
      <c r="I14" s="111"/>
      <c r="J14" s="238"/>
      <c r="K14" s="238"/>
      <c r="L14" s="238"/>
      <c r="M14" s="238"/>
      <c r="N14" s="238"/>
    </row>
  </sheetData>
  <sheetProtection algorithmName="SHA-512" hashValue="+kVaofx3OZGfTqCpfcm3xNYZhrYEyv7w0hiCvkgsQtnYDlCCEtapcvs6BbuoAkYRN2Wj6mo3fb1vlBBB8qy0xw==" saltValue="EnNGv/0/RyAfC1YjdNq6bw==" spinCount="100000" sheet="1" objects="1" scenarios="1"/>
  <mergeCells count="9">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A, B und C
Antrag auf Rezertifizierung
Fachlich verwandte Zertifizierungen&amp;R&amp;G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AA3262EA-D85D-487F-83CD-73D6829A1987}">
          <x14:formula1>
            <xm:f>Pers!$D$17</xm:f>
          </x14:formula1>
          <x14:formula2>
            <xm:f>Pers!$D$18</xm:f>
          </x14:formula2>
          <xm:sqref>E6:E7 E9:E10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2952C7816385441BAECF8AA76A70E93" ma:contentTypeVersion="11" ma:contentTypeDescription="Ein neues Dokument erstellen." ma:contentTypeScope="" ma:versionID="557456ff0673f942c0ac03564a0abaac">
  <xsd:schema xmlns:xsd="http://www.w3.org/2001/XMLSchema" xmlns:xs="http://www.w3.org/2001/XMLSchema" xmlns:p="http://schemas.microsoft.com/office/2006/metadata/properties" xmlns:ns2="727c0676-8d94-45df-a38d-2711df7eff80" xmlns:ns3="1e4f8432-9bd6-41c9-b762-3ba18068fcea" targetNamespace="http://schemas.microsoft.com/office/2006/metadata/properties" ma:root="true" ma:fieldsID="70265498303d137cb9378f0b8a394953" ns2:_="" ns3:_="">
    <xsd:import namespace="727c0676-8d94-45df-a38d-2711df7eff80"/>
    <xsd:import namespace="1e4f8432-9bd6-41c9-b762-3ba18068fc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c0676-8d94-45df-a38d-2711df7ef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4f8432-9bd6-41c9-b762-3ba18068fce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9C494-918C-4D33-A1B1-FCB008ACCE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BB18A46-A1F7-46DF-B8FF-B7806C4A2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c0676-8d94-45df-a38d-2711df7eff80"/>
    <ds:schemaRef ds:uri="1e4f8432-9bd6-41c9-b762-3ba18068f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1BB64A-0C76-4B16-A642-E8ED7C3551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180</vt:i4>
      </vt:variant>
    </vt:vector>
  </HeadingPairs>
  <TitlesOfParts>
    <vt:vector size="207" baseType="lpstr">
      <vt:lpstr>Tips</vt:lpstr>
      <vt:lpstr>Pers</vt:lpstr>
      <vt:lpstr>Sum</vt:lpstr>
      <vt:lpstr>Pos</vt:lpstr>
      <vt:lpstr>Edu1</vt:lpstr>
      <vt:lpstr>Edu2</vt:lpstr>
      <vt:lpstr>Edu3</vt:lpstr>
      <vt:lpstr>Edu4</vt:lpstr>
      <vt:lpstr>Edu5</vt:lpstr>
      <vt:lpstr>Edu6</vt:lpstr>
      <vt:lpstr>Edu7</vt:lpstr>
      <vt:lpstr>PM</vt:lpstr>
      <vt:lpstr>PgM</vt:lpstr>
      <vt:lpstr>PfM</vt:lpstr>
      <vt:lpstr>Agil</vt:lpstr>
      <vt:lpstr>AgilPfM</vt:lpstr>
      <vt:lpstr>SAPM</vt:lpstr>
      <vt:lpstr>SAPgM</vt:lpstr>
      <vt:lpstr>SAPfM</vt:lpstr>
      <vt:lpstr>SAagil</vt:lpstr>
      <vt:lpstr>CXPM</vt:lpstr>
      <vt:lpstr>CXPgM</vt:lpstr>
      <vt:lpstr>CXPfM</vt:lpstr>
      <vt:lpstr>CXagil</vt:lpstr>
      <vt:lpstr>Admin</vt:lpstr>
      <vt:lpstr>Exp</vt:lpstr>
      <vt:lpstr>Vorgaben</vt:lpstr>
      <vt:lpstr>AgileRollen</vt:lpstr>
      <vt:lpstr>AgileRollenPf</vt:lpstr>
      <vt:lpstr>'Edu1'!Anrede</vt:lpstr>
      <vt:lpstr>'Edu2'!Anrede</vt:lpstr>
      <vt:lpstr>'Edu3'!Anrede</vt:lpstr>
      <vt:lpstr>'Edu4'!Anrede</vt:lpstr>
      <vt:lpstr>'Edu5'!Anrede</vt:lpstr>
      <vt:lpstr>'Edu6'!Anrede</vt:lpstr>
      <vt:lpstr>'Edu7'!Anrede</vt:lpstr>
      <vt:lpstr>Tips!Anrede</vt:lpstr>
      <vt:lpstr>Anrede</vt:lpstr>
      <vt:lpstr>Antragsprüfer</vt:lpstr>
      <vt:lpstr>Beschluss</vt:lpstr>
      <vt:lpstr>BillingAddressLine1</vt:lpstr>
      <vt:lpstr>BillingAddressLine2</vt:lpstr>
      <vt:lpstr>BillingCountry</vt:lpstr>
      <vt:lpstr>BillingLocality</vt:lpstr>
      <vt:lpstr>BillingPoBox</vt:lpstr>
      <vt:lpstr>BillingPostcode</vt:lpstr>
      <vt:lpstr>BillingStreetAndNumber</vt:lpstr>
      <vt:lpstr>'Edu1'!Branchen</vt:lpstr>
      <vt:lpstr>'Edu2'!Branchen</vt:lpstr>
      <vt:lpstr>'Edu3'!Branchen</vt:lpstr>
      <vt:lpstr>'Edu4'!Branchen</vt:lpstr>
      <vt:lpstr>'Edu5'!Branchen</vt:lpstr>
      <vt:lpstr>'Edu6'!Branchen</vt:lpstr>
      <vt:lpstr>'Edu7'!Branchen</vt:lpstr>
      <vt:lpstr>Tips!Branchen</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Dokumentenart</vt:lpstr>
      <vt:lpstr>Admin!Druckbereich</vt:lpstr>
      <vt:lpstr>Agil!Druckbereich</vt:lpstr>
      <vt:lpstr>AgilPfM!Druckbereich</vt:lpstr>
      <vt:lpstr>CXagil!Druckbereich</vt:lpstr>
      <vt:lpstr>CXPfM!Druckbereich</vt:lpstr>
      <vt:lpstr>CXPgM!Druckbereich</vt:lpstr>
      <vt:lpstr>CXPM!Druckbereich</vt:lpstr>
      <vt:lpstr>'Edu1'!Druckbereich</vt:lpstr>
      <vt:lpstr>'Edu2'!Druckbereich</vt:lpstr>
      <vt:lpstr>'Edu3'!Druckbereich</vt:lpstr>
      <vt:lpstr>'Edu4'!Druckbereich</vt:lpstr>
      <vt:lpstr>'Edu5'!Druckbereich</vt:lpstr>
      <vt:lpstr>'Edu6'!Druckbereich</vt:lpstr>
      <vt:lpstr>'Edu7'!Druckbereich</vt:lpstr>
      <vt:lpstr>Exp!Druckbereich</vt:lpstr>
      <vt:lpstr>Pers!Druckbereich</vt:lpstr>
      <vt:lpstr>PfM!Druckbereich</vt:lpstr>
      <vt:lpstr>PgM!Druckbereich</vt:lpstr>
      <vt:lpstr>PM!Druckbereich</vt:lpstr>
      <vt:lpstr>Pos!Druckbereich</vt:lpstr>
      <vt:lpstr>SAagil!Druckbereich</vt:lpstr>
      <vt:lpstr>SAPfM!Druckbereich</vt:lpstr>
      <vt:lpstr>SAPgM!Druckbereich</vt:lpstr>
      <vt:lpstr>SAPM!Druckbereich</vt:lpstr>
      <vt:lpstr>Sum!Druckbereich</vt:lpstr>
      <vt:lpstr>Tips!Druckbereich</vt:lpstr>
      <vt:lpstr>Vorgaben!Druckbereich</vt:lpstr>
      <vt:lpstr>Exp!Drucktitel</vt:lpstr>
      <vt:lpstr>EmpfehlungRez</vt:lpstr>
      <vt:lpstr>'Edu1'!Entscheid</vt:lpstr>
      <vt:lpstr>'Edu2'!Entscheid</vt:lpstr>
      <vt:lpstr>'Edu3'!Entscheid</vt:lpstr>
      <vt:lpstr>'Edu4'!Entscheid</vt:lpstr>
      <vt:lpstr>'Edu5'!Entscheid</vt:lpstr>
      <vt:lpstr>'Edu6'!Entscheid</vt:lpstr>
      <vt:lpstr>'Edu7'!Entscheid</vt:lpstr>
      <vt:lpstr>Tips!Entscheid</vt:lpstr>
      <vt:lpstr>Entscheid</vt:lpstr>
      <vt:lpstr>InvoiceAdditionalDetails</vt:lpstr>
      <vt:lpstr>InvoiceRecipient</vt:lpstr>
      <vt:lpstr>Kompetenzzuordnung</vt:lpstr>
      <vt:lpstr>Komplexität</vt:lpstr>
      <vt:lpstr>Länder</vt:lpstr>
      <vt:lpstr>'Edu1'!Level</vt:lpstr>
      <vt:lpstr>'Edu2'!Level</vt:lpstr>
      <vt:lpstr>'Edu3'!Level</vt:lpstr>
      <vt:lpstr>'Edu4'!Level</vt:lpstr>
      <vt:lpstr>'Edu5'!Level</vt:lpstr>
      <vt:lpstr>'Edu6'!Level</vt:lpstr>
      <vt:lpstr>'Edu7'!Level</vt:lpstr>
      <vt:lpstr>Tips!Level</vt:lpstr>
      <vt:lpstr>Level</vt:lpstr>
      <vt:lpstr>'Edu1'!Personentage</vt:lpstr>
      <vt:lpstr>'Edu2'!Personentage</vt:lpstr>
      <vt:lpstr>'Edu3'!Personentage</vt:lpstr>
      <vt:lpstr>'Edu4'!Personentage</vt:lpstr>
      <vt:lpstr>'Edu5'!Personentage</vt:lpstr>
      <vt:lpstr>'Edu6'!Personentage</vt:lpstr>
      <vt:lpstr>'Edu7'!Personentage</vt:lpstr>
      <vt:lpstr>Tips!Personentage</vt:lpstr>
      <vt:lpstr>PreviousCertificationExpirationDate</vt:lpstr>
      <vt:lpstr>PreviousCertificationLevel</vt:lpstr>
      <vt:lpstr>PreviousCertificationNumber</vt:lpstr>
      <vt:lpstr>Projektarten</vt:lpstr>
      <vt:lpstr>'Edu1'!Projektrollen</vt:lpstr>
      <vt:lpstr>'Edu2'!Projektrollen</vt:lpstr>
      <vt:lpstr>'Edu3'!Projektrollen</vt:lpstr>
      <vt:lpstr>'Edu4'!Projektrollen</vt:lpstr>
      <vt:lpstr>'Edu5'!Projektrollen</vt:lpstr>
      <vt:lpstr>'Edu6'!Projektrollen</vt:lpstr>
      <vt:lpstr>'Edu7'!Projektrollen</vt:lpstr>
      <vt:lpstr>Tips!Projektrollen</vt:lpstr>
      <vt:lpstr>Projektrollen</vt:lpstr>
      <vt:lpstr>'Edu1'!Rechnung_an</vt:lpstr>
      <vt:lpstr>'Edu2'!Rechnung_an</vt:lpstr>
      <vt:lpstr>'Edu3'!Rechnung_an</vt:lpstr>
      <vt:lpstr>'Edu4'!Rechnung_an</vt:lpstr>
      <vt:lpstr>'Edu5'!Rechnung_an</vt:lpstr>
      <vt:lpstr>'Edu6'!Rechnung_an</vt:lpstr>
      <vt:lpstr>'Edu7'!Rechnung_an</vt:lpstr>
      <vt:lpstr>Tips!Rechnung_an</vt:lpstr>
      <vt:lpstr>Rechnung_an</vt:lpstr>
      <vt:lpstr>'Edu1'!Rollen</vt:lpstr>
      <vt:lpstr>'Edu2'!Rollen</vt:lpstr>
      <vt:lpstr>'Edu3'!Rollen</vt:lpstr>
      <vt:lpstr>'Edu4'!Rollen</vt:lpstr>
      <vt:lpstr>'Edu5'!Rollen</vt:lpstr>
      <vt:lpstr>'Edu6'!Rollen</vt:lpstr>
      <vt:lpstr>'Edu7'!Rollen</vt:lpstr>
      <vt:lpstr>Tips!Rollen</vt:lpstr>
      <vt:lpstr>Rollen</vt:lpstr>
      <vt:lpstr>Selbstbeurteilung</vt:lpstr>
      <vt:lpstr>'Edu1'!Sprachen</vt:lpstr>
      <vt:lpstr>'Edu2'!Sprachen</vt:lpstr>
      <vt:lpstr>'Edu3'!Sprachen</vt:lpstr>
      <vt:lpstr>'Edu4'!Sprachen</vt:lpstr>
      <vt:lpstr>'Edu5'!Sprachen</vt:lpstr>
      <vt:lpstr>'Edu6'!Sprachen</vt:lpstr>
      <vt:lpstr>'Edu7'!Sprachen</vt:lpstr>
      <vt:lpstr>Tips!Sprachen</vt:lpstr>
      <vt:lpstr>Sprachen</vt:lpstr>
      <vt:lpstr>'Edu1'!Zertifikat</vt:lpstr>
      <vt:lpstr>'Edu2'!Zertifikat</vt:lpstr>
      <vt:lpstr>'Edu3'!Zertifikat</vt:lpstr>
      <vt:lpstr>'Edu4'!Zertifikat</vt:lpstr>
      <vt:lpstr>'Edu5'!Zertifikat</vt:lpstr>
      <vt:lpstr>'Edu6'!Zertifikat</vt:lpstr>
      <vt:lpstr>'Edu7'!Zertifikat</vt:lpstr>
      <vt:lpstr>Tips!Zertifikat</vt:lpstr>
      <vt:lpstr>Zertifikat</vt:lpstr>
      <vt:lpstr>'Edu1'!Zertifikate</vt:lpstr>
      <vt:lpstr>'Edu2'!Zertifikate</vt:lpstr>
      <vt:lpstr>'Edu3'!Zertifikate</vt:lpstr>
      <vt:lpstr>'Edu4'!Zertifikate</vt:lpstr>
      <vt:lpstr>'Edu5'!Zertifikate</vt:lpstr>
      <vt:lpstr>'Edu6'!Zertifikate</vt:lpstr>
      <vt:lpstr>'Edu7'!Zertifikate</vt:lpstr>
      <vt:lpstr>Tips!Zertifikate</vt:lpstr>
      <vt:lpstr>Zertifikate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Jean-Pierre Widmann</dc:creator>
  <cp:keywords/>
  <dc:description/>
  <cp:lastModifiedBy>Jean-Pierre Widmann</cp:lastModifiedBy>
  <cp:revision/>
  <dcterms:created xsi:type="dcterms:W3CDTF">2010-05-03T13:28:30Z</dcterms:created>
  <dcterms:modified xsi:type="dcterms:W3CDTF">2022-10-24T13:01:32Z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0x01010062952C7816385441BAECF8AA76A70E93</vt:lpwstr>
  </property>
  <property fmtid="{D5CDD505-2E9C-101B-9397-08002B2CF9AE}" pid="3" name="AuthorIds_UIVersion_2048">
    <vt:lpwstr>15</vt:lpwstr>
  </property>
  <property fmtid="{D5CDD505-2E9C-101B-9397-08002B2CF9AE}" pid="4" name="AuthorIds_UIVersion_4096">
    <vt:lpwstr>15</vt:lpwstr>
  </property>
  <property fmtid="{D5CDD505-2E9C-101B-9397-08002B2CF9AE}" pid="5" name="MSIP_Label_02b85b05-d019-4a7e-ae7d-804783b7a8f4_Enabled">
    <vt:lpwstr>true</vt:lpwstr>
  </property>
  <property fmtid="{D5CDD505-2E9C-101B-9397-08002B2CF9AE}" pid="6" name="MSIP_Label_02b85b05-d019-4a7e-ae7d-804783b7a8f4_SetDate">
    <vt:lpwstr>2021-12-15T17:59:56Z</vt:lpwstr>
  </property>
  <property fmtid="{D5CDD505-2E9C-101B-9397-08002B2CF9AE}" pid="7" name="MSIP_Label_02b85b05-d019-4a7e-ae7d-804783b7a8f4_Method">
    <vt:lpwstr>Standard</vt:lpwstr>
  </property>
  <property fmtid="{D5CDD505-2E9C-101B-9397-08002B2CF9AE}" pid="8" name="MSIP_Label_02b85b05-d019-4a7e-ae7d-804783b7a8f4_Name">
    <vt:lpwstr>Internal</vt:lpwstr>
  </property>
  <property fmtid="{D5CDD505-2E9C-101B-9397-08002B2CF9AE}" pid="9" name="MSIP_Label_02b85b05-d019-4a7e-ae7d-804783b7a8f4_SiteId">
    <vt:lpwstr>a6bbab92-053e-490b-bd7e-5cd03763b746</vt:lpwstr>
  </property>
  <property fmtid="{D5CDD505-2E9C-101B-9397-08002B2CF9AE}" pid="10" name="MSIP_Label_02b85b05-d019-4a7e-ae7d-804783b7a8f4_ActionId">
    <vt:lpwstr>21290c29-f441-4290-96e7-8b8a7b51847c</vt:lpwstr>
  </property>
  <property fmtid="{D5CDD505-2E9C-101B-9397-08002B2CF9AE}" pid="11" name="MSIP_Label_02b85b05-d019-4a7e-ae7d-804783b7a8f4_ContentBits">
    <vt:lpwstr>0</vt:lpwstr>
  </property>
</Properties>
</file>